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tings" sheetId="1" r:id="rId4"/>
    <sheet state="visible" name="Data" sheetId="2" r:id="rId5"/>
    <sheet state="visible" name="Archive" sheetId="3" r:id="rId6"/>
    <sheet state="visible" name="Player Record" sheetId="4" r:id="rId7"/>
    <sheet state="visible" name="Pruned Rankings" sheetId="5" r:id="rId8"/>
    <sheet state="visible" name="Copy of Archive" sheetId="6" r:id="rId9"/>
    <sheet state="visible" name="Formula Workspace" sheetId="7" r:id="rId10"/>
  </sheets>
  <definedNames>
    <definedName hidden="1" localSheetId="0" name="_xlnm._FilterDatabase">Ratings!$A$1:$I$421</definedName>
    <definedName hidden="1" localSheetId="4" name="_xlnm._FilterDatabase">'Pruned Rankings'!$A$1:$I$124</definedName>
    <definedName hidden="1" localSheetId="0" name="Z_F7118C3B_BFE1_4935_81FF_2F58F5FC18E2_.wvu.FilterData">Ratings!$A$1:$I$69</definedName>
    <definedName hidden="1" localSheetId="5" name="Z_C87F00F1_1634_4E3E_A67A_4B20FCABE384_.wvu.FilterData">'Copy of Archive'!$A$1:$G$3468</definedName>
  </definedNames>
  <calcPr/>
  <customWorkbookViews>
    <customWorkbookView activeSheetId="0" maximized="1" windowHeight="0" windowWidth="0" guid="{C87F00F1-1634-4E3E-A67A-4B20FCABE384}" name="Test"/>
    <customWorkbookView activeSheetId="0" maximized="1" windowHeight="0" windowWidth="0" guid="{F7118C3B-BFE1-4935-81FF-2F58F5FC18E2}" name="Rating Leaderboard"/>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Just noticed that the sheet starts from 2. (Eg Jason is 2nd &amp; Xavier is 3rd ect)
	-Finn Bruce
That's a Cell label, not his rank. That's just part of a spreadsheet. Just ignore it, knowing you can do x - 1 in your head, most likely. 😋
	-Max H
Haha makes sense. I Dom really is 68 then. He can live with it
	-Finn Bruce</t>
      </text>
    </comment>
    <comment authorId="0" ref="J2">
      <text>
        <t xml:space="preserve">is there a way to average out these scores by how many matches/chases they've done? For example, Greg is pretty low but is quite a good athlete. I'm imagining that's because he hasn't played as much/as recently as the American's?
	-Marcus Mead
With limited matches, there isn't much potential to climb high. Performance per match is more visible with how you were doing the stats previously if the number of matches we have is low. If there was some seeding data, it would better inform the amount of points risked/rewarded for the WCT 4 event, and early matches in USA '20. The first time a player is recorded in a match, their score is the base 1000, so a lot of matchups are considered even, which risks ~20 points per chase. We could do some normalizing over total matches played, using the final scores we see here, but it's going to affect some scores weirdly while other changes will feel justified. Another option is use these scores as seed, change our Elo variables as planned anyways, clear the other match history W/L, and run through the data once more.
	-Max H
I could get you the euros and wct 3 stats if that would help?
	-Marcus Mead
Sure. Up to you how much you want to include. Some data must serve as various players' first matches, so if you want more accurate values, we just need more official data.
	-Max H</t>
      </text>
    </comment>
    <comment authorId="0" ref="B66">
      <text>
        <t xml:space="preserve">Might sound silly is there any way to change this to 100's rather than 1000's? to keep it more in line with the cards so far? how would that effect it?
	-Marcus Mead
Yeah there's no issue with that. The way it's calibrated, you want granularity to tell players skill apart, you don't want 10 players within 1 point of each other. 1000 or 2000 is used as a standard in a lot of games, its a lot of points to stay away from negative scores, and fuel to push the best players into high tiers. All these scores can just be divided by 10. Let's wait to do that until our variables are set more appropriately to the competition events (as currently they are tuned to our backyard practices, expecting high # matches played with low volatility).
	-Max H</t>
      </text>
    </comment>
  </commentList>
</comments>
</file>

<file path=xl/sharedStrings.xml><?xml version="1.0" encoding="utf-8"?>
<sst xmlns="http://schemas.openxmlformats.org/spreadsheetml/2006/main" count="42887" uniqueCount="745">
  <si>
    <t>Player</t>
  </si>
  <si>
    <t>Rating</t>
  </si>
  <si>
    <t>Chase W/L</t>
  </si>
  <si>
    <t>Evade W/L</t>
  </si>
  <si>
    <t>Chase Wins</t>
  </si>
  <si>
    <t>Evade Wins</t>
  </si>
  <si>
    <t>Chase Loss</t>
  </si>
  <si>
    <t>Evade Loss</t>
  </si>
  <si>
    <t>Chases</t>
  </si>
  <si>
    <t>Xavier Rodriguez</t>
  </si>
  <si>
    <t>Ky Baldwin</t>
  </si>
  <si>
    <t>Jason Wu Bergeron</t>
  </si>
  <si>
    <t>Benjamin Garcia</t>
  </si>
  <si>
    <t>Dominique Karlin</t>
  </si>
  <si>
    <t>Hugo Bochynski</t>
  </si>
  <si>
    <t>Mohamed Ayari</t>
  </si>
  <si>
    <t>Orlando Devaux</t>
  </si>
  <si>
    <t>Frank Mejia</t>
  </si>
  <si>
    <t>Dave Hogenboom</t>
  </si>
  <si>
    <t>Jarrod Luty</t>
  </si>
  <si>
    <t>Devin Strehle</t>
  </si>
  <si>
    <t>Rob Schihl</t>
  </si>
  <si>
    <t>Sean Law</t>
  </si>
  <si>
    <t>Naïm Street</t>
  </si>
  <si>
    <t>Michael Sliger</t>
  </si>
  <si>
    <t>Matthew Hall</t>
  </si>
  <si>
    <t>Leo Urban</t>
  </si>
  <si>
    <t>Amos Rendao</t>
  </si>
  <si>
    <t>Dima Domakov</t>
  </si>
  <si>
    <t>Valentin Fiancette</t>
  </si>
  <si>
    <t>Elijah Van der Vyver</t>
  </si>
  <si>
    <t>Caryl Cordt-Moller</t>
  </si>
  <si>
    <t>Mathieu Gestin</t>
  </si>
  <si>
    <t>Benyamine El Ouafi</t>
  </si>
  <si>
    <t>Bear Schneider</t>
  </si>
  <si>
    <t>Ethan Guzman</t>
  </si>
  <si>
    <t>Augustin Ciavaldini</t>
  </si>
  <si>
    <t>Dustin Thao</t>
  </si>
  <si>
    <t>Laine Cammarata</t>
  </si>
  <si>
    <t>Sukan Gregg</t>
  </si>
  <si>
    <t>Damian ZumTobel</t>
  </si>
  <si>
    <t>Kyle Soderman</t>
  </si>
  <si>
    <t>Michael Frazier</t>
  </si>
  <si>
    <t>Maxwell Boice</t>
  </si>
  <si>
    <t>Oleg Gohman</t>
  </si>
  <si>
    <t>Santos Terrones</t>
  </si>
  <si>
    <t>Bilal Ligreci</t>
  </si>
  <si>
    <t>Steven Moffatt</t>
  </si>
  <si>
    <t>Stas Naftalayev</t>
  </si>
  <si>
    <t>Loïc Giorgi</t>
  </si>
  <si>
    <t>Sasha Hordiychuk</t>
  </si>
  <si>
    <t>Yoann Ferreira</t>
  </si>
  <si>
    <t>Davis Vasconcellos</t>
  </si>
  <si>
    <t>Sam Van Rijn</t>
  </si>
  <si>
    <t>Gabriel Torres</t>
  </si>
  <si>
    <t>Luke Stones</t>
  </si>
  <si>
    <t>Xzavian Ochoa</t>
  </si>
  <si>
    <t>Enzo Tardivo</t>
  </si>
  <si>
    <t>Josh Vigo</t>
  </si>
  <si>
    <t>Stephen McCarty</t>
  </si>
  <si>
    <t>Joshua Vigo</t>
  </si>
  <si>
    <t>Seth Rujiraviriyapinyo</t>
  </si>
  <si>
    <t xml:space="preserve">Gāng Luo </t>
  </si>
  <si>
    <t>Seth Wang</t>
  </si>
  <si>
    <t>Roland Hannigan</t>
  </si>
  <si>
    <t>Mehdi Hadim</t>
  </si>
  <si>
    <t>Michane Ricketts</t>
  </si>
  <si>
    <t>Raul Muniz</t>
  </si>
  <si>
    <t>Cian O’Maitiu</t>
  </si>
  <si>
    <t>Aaron Lucas</t>
  </si>
  <si>
    <t>Haroon Hanafi</t>
  </si>
  <si>
    <t>Logan Piner</t>
  </si>
  <si>
    <t>Tavon McVey</t>
  </si>
  <si>
    <t>Jonathan Alfonseca</t>
  </si>
  <si>
    <t>Joey Adrian</t>
  </si>
  <si>
    <t>Julius Porter</t>
  </si>
  <si>
    <t>Omar Zaki</t>
  </si>
  <si>
    <t>Luis Casas</t>
  </si>
  <si>
    <t>Bastien Ouali</t>
  </si>
  <si>
    <t>Matthew Wachtman</t>
  </si>
  <si>
    <t>Khalil Haddouri</t>
  </si>
  <si>
    <t>Jeremiah Washington</t>
  </si>
  <si>
    <t>Anyelo Deluque</t>
  </si>
  <si>
    <t>Antoine Henriques</t>
  </si>
  <si>
    <t>Roman Brock</t>
  </si>
  <si>
    <t>Dylan Cheung</t>
  </si>
  <si>
    <t>Sean Nierenberg</t>
  </si>
  <si>
    <t>Kyle Glykeriou</t>
  </si>
  <si>
    <t>Nick Amblo</t>
  </si>
  <si>
    <t>Nate Weston</t>
  </si>
  <si>
    <t>Jonathan Dumont</t>
  </si>
  <si>
    <t>Christian Anderson</t>
  </si>
  <si>
    <t>Joseph Rizzo</t>
  </si>
  <si>
    <t>Isaac Chen</t>
  </si>
  <si>
    <t>Robbie Griffith</t>
  </si>
  <si>
    <t>David Nelmes</t>
  </si>
  <si>
    <t xml:space="preserve">Qí Tang </t>
  </si>
  <si>
    <t>Deyvid Garcia</t>
  </si>
  <si>
    <t>Ed Scott</t>
  </si>
  <si>
    <t>Bin Fang</t>
  </si>
  <si>
    <t>Max Hummel</t>
  </si>
  <si>
    <t>Olof Wood</t>
  </si>
  <si>
    <t>Benni Grams</t>
  </si>
  <si>
    <t>Miguel Diaz</t>
  </si>
  <si>
    <t>Hunter Payton Mendoza</t>
  </si>
  <si>
    <t>Richard Thompson</t>
  </si>
  <si>
    <t>Wes Preston</t>
  </si>
  <si>
    <t>Alec Reduker</t>
  </si>
  <si>
    <t>Jacob Hardcore</t>
  </si>
  <si>
    <t>Jimbo Jambo</t>
  </si>
  <si>
    <t>Dylan Polin</t>
  </si>
  <si>
    <t>Lukas Milesi</t>
  </si>
  <si>
    <t>Shay Turkia</t>
  </si>
  <si>
    <t>Alex Pawlus</t>
  </si>
  <si>
    <t>Nabil Hadim</t>
  </si>
  <si>
    <t>Joezy Albani</t>
  </si>
  <si>
    <t>Mathew Hall</t>
  </si>
  <si>
    <t>Michael Franko</t>
  </si>
  <si>
    <t>Eric Moor</t>
  </si>
  <si>
    <t>Luca Spanò</t>
  </si>
  <si>
    <t>Sabri Boucetha</t>
  </si>
  <si>
    <t>Luke Horner</t>
  </si>
  <si>
    <t>Max Lee Pottie</t>
  </si>
  <si>
    <t>Alex Moseley</t>
  </si>
  <si>
    <t>Zackaria Nsingi</t>
  </si>
  <si>
    <t>Jake Migliorato</t>
  </si>
  <si>
    <t>Alexander Steklyannikov</t>
  </si>
  <si>
    <t>Marwane Kerrouche</t>
  </si>
  <si>
    <t>Dom Tomato</t>
  </si>
  <si>
    <t>Luc Yan</t>
  </si>
  <si>
    <t>Rich Rodriguez</t>
  </si>
  <si>
    <t>Travis Verkaik</t>
  </si>
  <si>
    <t>David Sumara</t>
  </si>
  <si>
    <t>Devin McIatosh</t>
  </si>
  <si>
    <t>Ishakamusa Mualimm-Ak</t>
  </si>
  <si>
    <t>Jacob Blake</t>
  </si>
  <si>
    <t>Killian Tonnerre</t>
  </si>
  <si>
    <t>Jake Markiewicz</t>
  </si>
  <si>
    <t>Christopher Piccirello</t>
  </si>
  <si>
    <t>Redouan Yagoub</t>
  </si>
  <si>
    <t>Hugo Treguier</t>
  </si>
  <si>
    <t>Joe Unruh</t>
  </si>
  <si>
    <t>Esteban Noguera</t>
  </si>
  <si>
    <t>Tony Campanali</t>
  </si>
  <si>
    <t>Andy Tomin</t>
  </si>
  <si>
    <t>Joshua Hill</t>
  </si>
  <si>
    <t>Macoy Hampton</t>
  </si>
  <si>
    <t>Ross Allen</t>
  </si>
  <si>
    <t>Taishi Kamio</t>
  </si>
  <si>
    <t>Max Calderon</t>
  </si>
  <si>
    <t>Timothee Ginot</t>
  </si>
  <si>
    <t>Paul Fisher</t>
  </si>
  <si>
    <t>Tim Dexter</t>
  </si>
  <si>
    <t>Gabriel Payne</t>
  </si>
  <si>
    <t>AJ Aljaafreh</t>
  </si>
  <si>
    <t>Yun Peng Zhang</t>
  </si>
  <si>
    <t>Luca Beaufort</t>
  </si>
  <si>
    <t>Anthony Walker</t>
  </si>
  <si>
    <t>Mike Meyers</t>
  </si>
  <si>
    <t>Tyler Carrie</t>
  </si>
  <si>
    <t>Naji Vernon</t>
  </si>
  <si>
    <t>Sebastien Foucan</t>
  </si>
  <si>
    <t>Joey Jepsen</t>
  </si>
  <si>
    <t>Sid Mohorovich</t>
  </si>
  <si>
    <t>Benedikt Studer</t>
  </si>
  <si>
    <t>Joe Scandrett</t>
  </si>
  <si>
    <t>Milan Szukenyik</t>
  </si>
  <si>
    <t>Will Pippin</t>
  </si>
  <si>
    <t>Leon Brandt</t>
  </si>
  <si>
    <t>Carsten Stolz</t>
  </si>
  <si>
    <t>Sean Rhinehart</t>
  </si>
  <si>
    <t>Mark Bowles</t>
  </si>
  <si>
    <t>Marcus Simmons</t>
  </si>
  <si>
    <t>Anthony Eardley</t>
  </si>
  <si>
    <t>Antonio Allen</t>
  </si>
  <si>
    <t>Chris Harrison</t>
  </si>
  <si>
    <t>Barry H</t>
  </si>
  <si>
    <t>Travis Graves</t>
  </si>
  <si>
    <t>Connor Mackinnon</t>
  </si>
  <si>
    <t>JB Ninjaboy</t>
  </si>
  <si>
    <t>Oscar Garcia</t>
  </si>
  <si>
    <t>Tay</t>
  </si>
  <si>
    <t>Ramcis Valdez</t>
  </si>
  <si>
    <t>Andi Wöhle</t>
  </si>
  <si>
    <t>Sarin Suvanasai</t>
  </si>
  <si>
    <t>Don Terry</t>
  </si>
  <si>
    <t>Amin Ashraf</t>
  </si>
  <si>
    <t>Jordie Lynch</t>
  </si>
  <si>
    <t>Sam Sutherland</t>
  </si>
  <si>
    <t>Adam Cooper</t>
  </si>
  <si>
    <t>Kelly Pierre</t>
  </si>
  <si>
    <t>Maxim Mirozni</t>
  </si>
  <si>
    <t>Jonathan Santiago</t>
  </si>
  <si>
    <t>Johnstone Macpherson-Stewart</t>
  </si>
  <si>
    <t>Erik Mukameshin</t>
  </si>
  <si>
    <t>Ziek Driscoll</t>
  </si>
  <si>
    <t>Enzo Chaudet</t>
  </si>
  <si>
    <t>Jérémy Lorsignol</t>
  </si>
  <si>
    <t>Jules Mettetal</t>
  </si>
  <si>
    <t>Marc Lloret Torres</t>
  </si>
  <si>
    <t>José Peña</t>
  </si>
  <si>
    <t>Abdallah Marega</t>
  </si>
  <si>
    <t>Raul Cantero</t>
  </si>
  <si>
    <t>Omar Majdoub</t>
  </si>
  <si>
    <t>Sidney Kordy</t>
  </si>
  <si>
    <t>Yuval Salah</t>
  </si>
  <si>
    <t>Julian Halil</t>
  </si>
  <si>
    <t>Jose Mutt</t>
  </si>
  <si>
    <t>John Lunsford</t>
  </si>
  <si>
    <t>Pedro Salgado</t>
  </si>
  <si>
    <t>Bogdan Suciu</t>
  </si>
  <si>
    <t>Alexander Iannitelli</t>
  </si>
  <si>
    <t>Franco Noviello</t>
  </si>
  <si>
    <t>Luzian Marti</t>
  </si>
  <si>
    <t>Ryan Campbell</t>
  </si>
  <si>
    <t>Joshua Cisneros</t>
  </si>
  <si>
    <t>Joshua Montano</t>
  </si>
  <si>
    <t>Felix de Rosa</t>
  </si>
  <si>
    <t>Sparsha Pun</t>
  </si>
  <si>
    <t>Micheal Franko</t>
  </si>
  <si>
    <t>Gabriel Catudal</t>
  </si>
  <si>
    <t>Yiqi LI</t>
  </si>
  <si>
    <t>Philip Doyle</t>
  </si>
  <si>
    <t>Antoine Crepin</t>
  </si>
  <si>
    <t>Filip Engelhart</t>
  </si>
  <si>
    <t>Charles Poujade</t>
  </si>
  <si>
    <t>Emile Gangnant</t>
  </si>
  <si>
    <t>Ben Spaloss</t>
  </si>
  <si>
    <t>Nicolas Egot</t>
  </si>
  <si>
    <t>Romain Lenoble</t>
  </si>
  <si>
    <t>Emic Kitsen</t>
  </si>
  <si>
    <t>Carson Palmer</t>
  </si>
  <si>
    <t>Štěpán Goj</t>
  </si>
  <si>
    <t>Dan Calvert</t>
  </si>
  <si>
    <t>Ben Ortega</t>
  </si>
  <si>
    <t>Sofian Soujae</t>
  </si>
  <si>
    <t>Clément Dumais</t>
  </si>
  <si>
    <t>Fernando Arce</t>
  </si>
  <si>
    <t>Valentin Dubois</t>
  </si>
  <si>
    <t>Tim Champion</t>
  </si>
  <si>
    <t>Max Barker</t>
  </si>
  <si>
    <t>Jesse Deliberti</t>
  </si>
  <si>
    <t>Luciano Acuña Jr.</t>
  </si>
  <si>
    <t>Elioenai Faustino</t>
  </si>
  <si>
    <t>Kaden Lebsack</t>
  </si>
  <si>
    <t>Tony Roth</t>
  </si>
  <si>
    <t>Sean Trabold</t>
  </si>
  <si>
    <t>Harvey Charlton</t>
  </si>
  <si>
    <t>Florian Maeder</t>
  </si>
  <si>
    <t>Evan Beyer</t>
  </si>
  <si>
    <t>Hunter Gowin</t>
  </si>
  <si>
    <t>Nabil Hadji</t>
  </si>
  <si>
    <t>Callum Tinsdale</t>
  </si>
  <si>
    <t>Kieran Hawkins</t>
  </si>
  <si>
    <t>Jason Budd</t>
  </si>
  <si>
    <t>Brandon Sandén</t>
  </si>
  <si>
    <t>Jesus Ocana</t>
  </si>
  <si>
    <t>Toby Segar</t>
  </si>
  <si>
    <t>Abdullah West</t>
  </si>
  <si>
    <t>Frazer Meek</t>
  </si>
  <si>
    <t>Jaydn Clark</t>
  </si>
  <si>
    <t>Cole Quigley</t>
  </si>
  <si>
    <t>Hiroto Kawabata</t>
  </si>
  <si>
    <t>Kareem Small</t>
  </si>
  <si>
    <t>Joel Carlyon</t>
  </si>
  <si>
    <t>Endijs Miscenko</t>
  </si>
  <si>
    <t>Klaus Guip</t>
  </si>
  <si>
    <t>Bart van der Linden</t>
  </si>
  <si>
    <t>Enis Maslic</t>
  </si>
  <si>
    <t>Tabito</t>
  </si>
  <si>
    <t>Anthony Carlton</t>
  </si>
  <si>
    <t>Wěi Yu</t>
  </si>
  <si>
    <t>Jack Dodds</t>
  </si>
  <si>
    <t>Dayne Nembhard</t>
  </si>
  <si>
    <t>Rimvydas Bruzas</t>
  </si>
  <si>
    <t>Lawrence Pablo</t>
  </si>
  <si>
    <t>Mike Atchley</t>
  </si>
  <si>
    <t>Jeremy Guarino</t>
  </si>
  <si>
    <t>Connor Aultman</t>
  </si>
  <si>
    <t>Sean Higgins</t>
  </si>
  <si>
    <t>Bailey Harter</t>
  </si>
  <si>
    <t>Eric Price</t>
  </si>
  <si>
    <t>Ryan Scott</t>
  </si>
  <si>
    <t>Keve Soares</t>
  </si>
  <si>
    <t>Eduardo Monteiro</t>
  </si>
  <si>
    <t>Christian Sweitzer</t>
  </si>
  <si>
    <t>Jon Gurrola</t>
  </si>
  <si>
    <t>Chris Harmat</t>
  </si>
  <si>
    <t>Justin Naranjo</t>
  </si>
  <si>
    <t>Jakub Hašek</t>
  </si>
  <si>
    <t>Connor Walker</t>
  </si>
  <si>
    <t>Bao Barriere</t>
  </si>
  <si>
    <t>Ale Roca</t>
  </si>
  <si>
    <t>Andy Mouigni Abdou</t>
  </si>
  <si>
    <t>D'Artagnan Sousa</t>
  </si>
  <si>
    <t>Greg Ball</t>
  </si>
  <si>
    <t>Norman Lichtenberg</t>
  </si>
  <si>
    <t>Jan Lange</t>
  </si>
  <si>
    <t>Wade Thomas</t>
  </si>
  <si>
    <t>Arthur Lorian</t>
  </si>
  <si>
    <t>Kazuya Yagi</t>
  </si>
  <si>
    <t>Louis Allan</t>
  </si>
  <si>
    <t>Jornathan Povea-Paceco</t>
  </si>
  <si>
    <t>Emil Sieciechowicz</t>
  </si>
  <si>
    <t xml:space="preserve">Yuma Nagata </t>
  </si>
  <si>
    <t>Eli Sell</t>
  </si>
  <si>
    <t>Jacob Peregrine-Wheller</t>
  </si>
  <si>
    <t>Hector Gost Godoy</t>
  </si>
  <si>
    <t>Isaiah Howard</t>
  </si>
  <si>
    <t>Peter McKee</t>
  </si>
  <si>
    <t>Alan Connealy</t>
  </si>
  <si>
    <t>Mike Araujo</t>
  </si>
  <si>
    <t>Shawn Foley</t>
  </si>
  <si>
    <t>Andrea Messner</t>
  </si>
  <si>
    <t>Wenxin Yang</t>
  </si>
  <si>
    <t>Nicodemus Zicari</t>
  </si>
  <si>
    <t>Justin Sweeney</t>
  </si>
  <si>
    <t>Ricardo Farias</t>
  </si>
  <si>
    <t>Jérémy Gagnon</t>
  </si>
  <si>
    <t>Arturo Camarena</t>
  </si>
  <si>
    <t>Etienne Paff</t>
  </si>
  <si>
    <t>Lucas Begin</t>
  </si>
  <si>
    <t>Michaela Hoelldobler</t>
  </si>
  <si>
    <t>Alberto Gomez Tribello</t>
  </si>
  <si>
    <t>Adam Cole</t>
  </si>
  <si>
    <t>Yuta Hosokawa</t>
  </si>
  <si>
    <t>Jason Osborne</t>
  </si>
  <si>
    <t>Jimmy Davidson</t>
  </si>
  <si>
    <t>Giagomo Regazzi</t>
  </si>
  <si>
    <t>Luke Ashley</t>
  </si>
  <si>
    <t>Jesse Harrison</t>
  </si>
  <si>
    <t>Danee Marmolejo</t>
  </si>
  <si>
    <t>Caleb Bergstrom</t>
  </si>
  <si>
    <t>Jake Hurley</t>
  </si>
  <si>
    <t>Harrison Fernandez</t>
  </si>
  <si>
    <t>Jun Sato</t>
  </si>
  <si>
    <t>Michael Dario</t>
  </si>
  <si>
    <t>Tegan Kelleher</t>
  </si>
  <si>
    <t>Marquis Bennett</t>
  </si>
  <si>
    <t>Vincent Vinciguerra</t>
  </si>
  <si>
    <t>Vance Poubel</t>
  </si>
  <si>
    <t>Jonas Rullier</t>
  </si>
  <si>
    <t>Kazuki Motoori</t>
  </si>
  <si>
    <t>Maxime Miotia</t>
  </si>
  <si>
    <t>Alex Williams</t>
  </si>
  <si>
    <t>Leandro Alves</t>
  </si>
  <si>
    <t>Max Weinreich</t>
  </si>
  <si>
    <t xml:space="preserve">Mattias Hedvik </t>
  </si>
  <si>
    <t>Emeric Cottin</t>
  </si>
  <si>
    <t>Brian Prince</t>
  </si>
  <si>
    <t>Guillaume Larrazabal</t>
  </si>
  <si>
    <t>Krishan</t>
  </si>
  <si>
    <t>Max Webb</t>
  </si>
  <si>
    <t>Arthur Franks</t>
  </si>
  <si>
    <t>Marcus Mattioli</t>
  </si>
  <si>
    <t>Christopher Glover</t>
  </si>
  <si>
    <t>Joey Vasquez</t>
  </si>
  <si>
    <t>Kan Miyasho</t>
  </si>
  <si>
    <t>Tyler Puterbaugh</t>
  </si>
  <si>
    <t>Roger-Maurice Galathee</t>
  </si>
  <si>
    <t>Bryce Adams</t>
  </si>
  <si>
    <t>D'Ondrai Jones</t>
  </si>
  <si>
    <t>Monkey D Brizeer</t>
  </si>
  <si>
    <t>Luke Anderson</t>
  </si>
  <si>
    <t>Shane Griffin</t>
  </si>
  <si>
    <t>Liziano Ostiana</t>
  </si>
  <si>
    <t>Luke Mizel</t>
  </si>
  <si>
    <t>James Harrison</t>
  </si>
  <si>
    <t>Erlin Mairena</t>
  </si>
  <si>
    <t>Marc Busch</t>
  </si>
  <si>
    <t>Seth Rubin</t>
  </si>
  <si>
    <t>Michael Gonzalez</t>
  </si>
  <si>
    <t>Liam McKay</t>
  </si>
  <si>
    <t>Geordonn Robinson</t>
  </si>
  <si>
    <t>Ashlee Johnson</t>
  </si>
  <si>
    <t>Maximus Ward</t>
  </si>
  <si>
    <t>Reishi Chihara</t>
  </si>
  <si>
    <t>Jeff Garrido</t>
  </si>
  <si>
    <t>Bastien Ducamp</t>
  </si>
  <si>
    <t>Isaac Hernandez</t>
  </si>
  <si>
    <t>Alexandre Gellert</t>
  </si>
  <si>
    <t>David Ehrlich</t>
  </si>
  <si>
    <t>Roman El Mahfoudi</t>
  </si>
  <si>
    <t>Seb Koci</t>
  </si>
  <si>
    <t>Eric Rubin</t>
  </si>
  <si>
    <t>Eric Wolff</t>
  </si>
  <si>
    <t>Gaetan Hamard</t>
  </si>
  <si>
    <t>Paco Huerta</t>
  </si>
  <si>
    <t>Dale Smith</t>
  </si>
  <si>
    <t>Mehdi Mouskit</t>
  </si>
  <si>
    <t>Joe Savastano</t>
  </si>
  <si>
    <t>Evan James</t>
  </si>
  <si>
    <t>Daniel Kipp</t>
  </si>
  <si>
    <t>Dante Grazioli</t>
  </si>
  <si>
    <t>Maayan Olshan</t>
  </si>
  <si>
    <t>Josua Ernst</t>
  </si>
  <si>
    <t>Seth Jung</t>
  </si>
  <si>
    <t xml:space="preserve">Tim Stridh </t>
  </si>
  <si>
    <t>Bryce Clarke</t>
  </si>
  <si>
    <t>Ryan Mallon</t>
  </si>
  <si>
    <t>Jonathan Gordon</t>
  </si>
  <si>
    <t>Tyler Gatewood</t>
  </si>
  <si>
    <t>Jan Pospíšil</t>
  </si>
  <si>
    <t>Dominic Chavez</t>
  </si>
  <si>
    <t>George Munro</t>
  </si>
  <si>
    <t>Jay James</t>
  </si>
  <si>
    <t>Aidan Service</t>
  </si>
  <si>
    <t>Mitch Bynitski</t>
  </si>
  <si>
    <t>Raphael Dewilde</t>
  </si>
  <si>
    <t>Christian Fairfax</t>
  </si>
  <si>
    <t>Casey Wilson</t>
  </si>
  <si>
    <t>Elijah Muller</t>
  </si>
  <si>
    <t xml:space="preserve">Viktor Andersson </t>
  </si>
  <si>
    <t>Kaden Harbaugh</t>
  </si>
  <si>
    <t>Oliver Rae-Scott</t>
  </si>
  <si>
    <t>Hugo Laloni</t>
  </si>
  <si>
    <t>Kazuya Ishizawa</t>
  </si>
  <si>
    <t>Takafumi Kimoto</t>
  </si>
  <si>
    <t>Giorgio Bartolucci</t>
  </si>
  <si>
    <t>Ian Fortuna</t>
  </si>
  <si>
    <t>James Cooper</t>
  </si>
  <si>
    <t>Brett Vance</t>
  </si>
  <si>
    <t>Fabian Castany</t>
  </si>
  <si>
    <t>Chaser</t>
  </si>
  <si>
    <t>Evader</t>
  </si>
  <si>
    <t>Time</t>
  </si>
  <si>
    <t>This Sheet fields the input data NAMES OF PLAYERS MUST REMAIN CONSISTENT TO UPDATE CORRECTLY</t>
  </si>
  <si>
    <t>5.7</t>
  </si>
  <si>
    <t>4.3</t>
  </si>
  <si>
    <t>10.5</t>
  </si>
  <si>
    <t>13.1</t>
  </si>
  <si>
    <t>17.5</t>
  </si>
  <si>
    <t>8</t>
  </si>
  <si>
    <t>20</t>
  </si>
  <si>
    <t>8.5</t>
  </si>
  <si>
    <t>4.9</t>
  </si>
  <si>
    <t>8.6</t>
  </si>
  <si>
    <t>5.8</t>
  </si>
  <si>
    <t>7.4</t>
  </si>
  <si>
    <t>7.3</t>
  </si>
  <si>
    <t>15.7</t>
  </si>
  <si>
    <t>4.2</t>
  </si>
  <si>
    <t>11.4</t>
  </si>
  <si>
    <t>14.6</t>
  </si>
  <si>
    <t>4.7</t>
  </si>
  <si>
    <t>18.4</t>
  </si>
  <si>
    <t>11.7</t>
  </si>
  <si>
    <t>13</t>
  </si>
  <si>
    <t>16.6</t>
  </si>
  <si>
    <t>5.6</t>
  </si>
  <si>
    <t>19.9</t>
  </si>
  <si>
    <t>7.6</t>
  </si>
  <si>
    <t>18.8</t>
  </si>
  <si>
    <t>6.4</t>
  </si>
  <si>
    <t>11.9</t>
  </si>
  <si>
    <t>7.7</t>
  </si>
  <si>
    <t>3.7</t>
  </si>
  <si>
    <t>15.8</t>
  </si>
  <si>
    <t>9.1</t>
  </si>
  <si>
    <t>3.4</t>
  </si>
  <si>
    <t>15.6</t>
  </si>
  <si>
    <t>6.6</t>
  </si>
  <si>
    <t>12.3</t>
  </si>
  <si>
    <t>14.5</t>
  </si>
  <si>
    <t>18.1</t>
  </si>
  <si>
    <t>13.2</t>
  </si>
  <si>
    <t>9.7</t>
  </si>
  <si>
    <t>11.3</t>
  </si>
  <si>
    <t>9.3</t>
  </si>
  <si>
    <t>4</t>
  </si>
  <si>
    <t>8.3</t>
  </si>
  <si>
    <t>12.9</t>
  </si>
  <si>
    <t>19.6</t>
  </si>
  <si>
    <t>14.4</t>
  </si>
  <si>
    <t>3.8</t>
  </si>
  <si>
    <t>12.2</t>
  </si>
  <si>
    <t>6.2</t>
  </si>
  <si>
    <t>14</t>
  </si>
  <si>
    <t>15.1</t>
  </si>
  <si>
    <t>9.6</t>
  </si>
  <si>
    <t>8.2</t>
  </si>
  <si>
    <t>7.2</t>
  </si>
  <si>
    <t>4.1</t>
  </si>
  <si>
    <t>16.1</t>
  </si>
  <si>
    <t>12.6</t>
  </si>
  <si>
    <t>10.9</t>
  </si>
  <si>
    <t>9.2</t>
  </si>
  <si>
    <t>8.9</t>
  </si>
  <si>
    <t>8.8</t>
  </si>
  <si>
    <t>4.6</t>
  </si>
  <si>
    <t>10.4</t>
  </si>
  <si>
    <t>14.2</t>
  </si>
  <si>
    <t>9.8</t>
  </si>
  <si>
    <t>10.3</t>
  </si>
  <si>
    <t>7.9</t>
  </si>
  <si>
    <t>16.3</t>
  </si>
  <si>
    <t>17.9</t>
  </si>
  <si>
    <t>19.8</t>
  </si>
  <si>
    <t>9.4</t>
  </si>
  <si>
    <t>12.8</t>
  </si>
  <si>
    <t>11.1</t>
  </si>
  <si>
    <t>6.3</t>
  </si>
  <si>
    <t>6.9</t>
  </si>
  <si>
    <t>5.2</t>
  </si>
  <si>
    <t>3.9</t>
  </si>
  <si>
    <t>8.1</t>
  </si>
  <si>
    <t>19.2</t>
  </si>
  <si>
    <t>4.5</t>
  </si>
  <si>
    <t>7.8</t>
  </si>
  <si>
    <t>16</t>
  </si>
  <si>
    <t>14.1</t>
  </si>
  <si>
    <t>13.9</t>
  </si>
  <si>
    <t>12.1</t>
  </si>
  <si>
    <t>16.8</t>
  </si>
  <si>
    <t>12</t>
  </si>
  <si>
    <t>6.5</t>
  </si>
  <si>
    <t>10.8</t>
  </si>
  <si>
    <t>13.6</t>
  </si>
  <si>
    <t>7</t>
  </si>
  <si>
    <t>10.2</t>
  </si>
  <si>
    <t>5.3</t>
  </si>
  <si>
    <t>19.1</t>
  </si>
  <si>
    <t>19.3</t>
  </si>
  <si>
    <t>7.5</t>
  </si>
  <si>
    <t>15.2</t>
  </si>
  <si>
    <t>9</t>
  </si>
  <si>
    <t>11</t>
  </si>
  <si>
    <t>4.8</t>
  </si>
  <si>
    <t>19.5</t>
  </si>
  <si>
    <t>11.6</t>
  </si>
  <si>
    <t>8.7</t>
  </si>
  <si>
    <t>5.9</t>
  </si>
  <si>
    <t>6.7</t>
  </si>
  <si>
    <t>18.7</t>
  </si>
  <si>
    <t>9.9</t>
  </si>
  <si>
    <t>10</t>
  </si>
  <si>
    <t>15</t>
  </si>
  <si>
    <t>15.5</t>
  </si>
  <si>
    <t>5.5</t>
  </si>
  <si>
    <t>5.1</t>
  </si>
  <si>
    <t>15.4</t>
  </si>
  <si>
    <t>6.8</t>
  </si>
  <si>
    <t>17.4</t>
  </si>
  <si>
    <t>8.4</t>
  </si>
  <si>
    <t>13.5</t>
  </si>
  <si>
    <t>6.1</t>
  </si>
  <si>
    <t>18.3</t>
  </si>
  <si>
    <t>17.7</t>
  </si>
  <si>
    <t>12.4</t>
  </si>
  <si>
    <t>13.8</t>
  </si>
  <si>
    <t>11.5</t>
  </si>
  <si>
    <t>15.3</t>
  </si>
  <si>
    <t>13.4</t>
  </si>
  <si>
    <t>10.6</t>
  </si>
  <si>
    <t>5</t>
  </si>
  <si>
    <t>18</t>
  </si>
  <si>
    <t>14.8</t>
  </si>
  <si>
    <t>7.1</t>
  </si>
  <si>
    <t>4.4</t>
  </si>
  <si>
    <t>9.5</t>
  </si>
  <si>
    <t>3.3</t>
  </si>
  <si>
    <t>16.9</t>
  </si>
  <si>
    <t>14.7</t>
  </si>
  <si>
    <t>15.9</t>
  </si>
  <si>
    <t>14.3</t>
  </si>
  <si>
    <t>6</t>
  </si>
  <si>
    <t>13.7</t>
  </si>
  <si>
    <t>18.6</t>
  </si>
  <si>
    <t>5.4</t>
  </si>
  <si>
    <t>17.1</t>
  </si>
  <si>
    <t>17.2</t>
  </si>
  <si>
    <t>17.3</t>
  </si>
  <si>
    <t>10.1</t>
  </si>
  <si>
    <t>18.5</t>
  </si>
  <si>
    <t>16.2</t>
  </si>
  <si>
    <t>19</t>
  </si>
  <si>
    <t>17.6</t>
  </si>
  <si>
    <t>12.5</t>
  </si>
  <si>
    <t>18.9</t>
  </si>
  <si>
    <t>11.8</t>
  </si>
  <si>
    <t>3.5</t>
  </si>
  <si>
    <t>16.5</t>
  </si>
  <si>
    <t>10.7</t>
  </si>
  <si>
    <t>11.2</t>
  </si>
  <si>
    <t>16.7</t>
  </si>
  <si>
    <t>3.6</t>
  </si>
  <si>
    <t>12.7</t>
  </si>
  <si>
    <t>17</t>
  </si>
  <si>
    <t>19.4</t>
  </si>
  <si>
    <t>16.4</t>
  </si>
  <si>
    <t>18.2</t>
  </si>
  <si>
    <t>13.3</t>
  </si>
  <si>
    <t>2.7</t>
  </si>
  <si>
    <t>2.6</t>
  </si>
  <si>
    <t>2.5</t>
  </si>
  <si>
    <t>14.9</t>
  </si>
  <si>
    <t>17.8</t>
  </si>
  <si>
    <t>3.2</t>
  </si>
  <si>
    <t>2.3</t>
  </si>
  <si>
    <t>19.7</t>
  </si>
  <si>
    <t>3.1</t>
  </si>
  <si>
    <t>Rating Change (Chaser)</t>
  </si>
  <si>
    <t>Rating Chaser</t>
  </si>
  <si>
    <t>Rating Evader</t>
  </si>
  <si>
    <t/>
  </si>
  <si>
    <t>Select Player</t>
  </si>
  <si>
    <t>Play History</t>
  </si>
  <si>
    <t>Rating Change</t>
  </si>
  <si>
    <t>Chaser Rating</t>
  </si>
  <si>
    <t>Evader Rating</t>
  </si>
  <si>
    <t>This list comprises of athletes with total Chases &gt; 19, bringing the total list from 420 athletes to 123.</t>
  </si>
  <si>
    <t>Match ID</t>
  </si>
  <si>
    <t>Match Marker</t>
  </si>
  <si>
    <t>Chaser Team</t>
  </si>
  <si>
    <t>Evader Team</t>
  </si>
  <si>
    <t>WCT3</t>
  </si>
  <si>
    <t>Ashigaru</t>
  </si>
  <si>
    <t>Marrero Gang</t>
  </si>
  <si>
    <t>end</t>
  </si>
  <si>
    <t>Ape Escape</t>
  </si>
  <si>
    <t>Ugen</t>
  </si>
  <si>
    <t>Samurai 7</t>
  </si>
  <si>
    <t>The Boys</t>
  </si>
  <si>
    <t>Euro</t>
  </si>
  <si>
    <t>Airmov</t>
  </si>
  <si>
    <t>Breach</t>
  </si>
  <si>
    <t>Motus</t>
  </si>
  <si>
    <t>Eurosquad</t>
  </si>
  <si>
    <t>Fifth Unit</t>
  </si>
  <si>
    <t>Blacklist</t>
  </si>
  <si>
    <t>WCT4</t>
  </si>
  <si>
    <t>GNF</t>
  </si>
  <si>
    <t>United</t>
  </si>
  <si>
    <t>Samurai</t>
  </si>
  <si>
    <t>USA 2020</t>
  </si>
  <si>
    <t>5 Borough</t>
  </si>
  <si>
    <t>Enso Movement</t>
  </si>
  <si>
    <t>Hollywood Freerunners</t>
  </si>
  <si>
    <t>Ollo</t>
  </si>
  <si>
    <t>The Unknown Project</t>
  </si>
  <si>
    <t>Tempest</t>
  </si>
  <si>
    <t>Antidote PK</t>
  </si>
  <si>
    <t>Hub PTC</t>
  </si>
  <si>
    <t>APK Blue</t>
  </si>
  <si>
    <t>Empire</t>
  </si>
  <si>
    <t>No Cap</t>
  </si>
  <si>
    <t>Apex Eth</t>
  </si>
  <si>
    <t>SoFlo</t>
  </si>
  <si>
    <t>APK Grey</t>
  </si>
  <si>
    <t>THC</t>
  </si>
  <si>
    <t>WCT5 USA start</t>
  </si>
  <si>
    <t>I.N.Tent</t>
  </si>
  <si>
    <t>Apex Doge</t>
  </si>
  <si>
    <t>InTTeprid</t>
  </si>
  <si>
    <t>Freedom in Motion</t>
  </si>
  <si>
    <t>Rowdy</t>
  </si>
  <si>
    <t>Dexterity Depot</t>
  </si>
  <si>
    <t>WCT5UK start</t>
  </si>
  <si>
    <t>RunLDN</t>
  </si>
  <si>
    <t>Phat</t>
  </si>
  <si>
    <t>Eco Threads</t>
  </si>
  <si>
    <t>UTX</t>
  </si>
  <si>
    <t>Fluidity</t>
  </si>
  <si>
    <t>WCT5 start</t>
  </si>
  <si>
    <t>Fata Morgana</t>
  </si>
  <si>
    <t>Schlappen</t>
  </si>
  <si>
    <t>Kimeo</t>
  </si>
  <si>
    <t>Parkour 59</t>
  </si>
  <si>
    <t>Overground</t>
  </si>
  <si>
    <t>Czech PK</t>
  </si>
  <si>
    <t>Pasta Moves</t>
  </si>
  <si>
    <t>WCT 6 USA</t>
  </si>
  <si>
    <t>WCT 6 Panam</t>
  </si>
  <si>
    <t>WCT6 France</t>
  </si>
  <si>
    <t>WCT6 Worlds</t>
  </si>
  <si>
    <t xml:space="preserve">Benedikt Studer </t>
  </si>
  <si>
    <t xml:space="preserve">Bilal Ligreci </t>
  </si>
  <si>
    <t>Valentine Fiancette</t>
  </si>
  <si>
    <t>Felix De Rosa</t>
  </si>
  <si>
    <t xml:space="preserve">Brandon Sandén </t>
  </si>
  <si>
    <t xml:space="preserve">Timothée Ginot </t>
  </si>
  <si>
    <t xml:space="preserve">Chaser Advantage = </t>
  </si>
  <si>
    <t>(Cadv) = 124</t>
  </si>
  <si>
    <t>Event Weighting</t>
  </si>
  <si>
    <t>K-Factor (max Rating swing) = K = 42</t>
  </si>
  <si>
    <t>104 Chases in WCT 3</t>
  </si>
  <si>
    <t>K = 64</t>
  </si>
  <si>
    <t>Evade Ratio Global:</t>
  </si>
  <si>
    <t>Average Chase Time:</t>
  </si>
  <si>
    <t xml:space="preserve">Expected Outcome E = </t>
  </si>
  <si>
    <t>1 / (1+10^(Rating diff - Cadv)/S)</t>
  </si>
  <si>
    <t>98 Chases in Euros</t>
  </si>
  <si>
    <t>K = 44.8</t>
  </si>
  <si>
    <t>Global Evade</t>
  </si>
  <si>
    <t>E of Chaser + Evader = 1</t>
  </si>
  <si>
    <t>Points are preserved</t>
  </si>
  <si>
    <t>Scale of Skill S-&gt; How large a skill difference of competitors is reflected by rating value = 256</t>
  </si>
  <si>
    <t>99 Chases in WCT 4</t>
  </si>
  <si>
    <t>New Rating =</t>
  </si>
  <si>
    <t>Current R + K (Actual result - Expected Outcome)</t>
  </si>
  <si>
    <t>531 Chases in USA 2020</t>
  </si>
  <si>
    <t>267 Chases in WCT5 USA</t>
  </si>
  <si>
    <t>Chaser Win Chance (Y-axis) | Based on comparison of skill ratings (X- axis)</t>
  </si>
  <si>
    <t>113 Chases in WCT5 UK</t>
  </si>
  <si>
    <t>511 Chases in WCT 5</t>
  </si>
  <si>
    <t>528 Chases in WCT 6 USA</t>
  </si>
  <si>
    <t>510 Chases in WCT 6 PanAm</t>
  </si>
  <si>
    <t>222 Chases in WCT 6 France</t>
  </si>
  <si>
    <t>485 Chases in WCT 6</t>
  </si>
  <si>
    <t>V1.0 all matches equal</t>
  </si>
  <si>
    <t>V1.3 new Swing, maybe S and Cadv</t>
  </si>
  <si>
    <t>V1.6 Scale for event format and division</t>
  </si>
  <si>
    <t>V1.9 Soften evade losses with curve</t>
  </si>
  <si>
    <t>V1.99 Reflect on changes</t>
  </si>
  <si>
    <t>V2.0 present stats, analyze rank changes</t>
  </si>
  <si>
    <t>V3.0 Rebalance Variables, Multi-Evade bonus</t>
  </si>
  <si>
    <t>points on victory</t>
  </si>
  <si>
    <t>Softening Curve</t>
  </si>
  <si>
    <t xml:space="preserve"> = ln(t/9) + 0.2</t>
  </si>
  <si>
    <t>x</t>
  </si>
  <si>
    <t>y</t>
  </si>
  <si>
    <t>difference = n1-n0</t>
  </si>
  <si>
    <t xml:space="preserve">GOAL: </t>
  </si>
  <si>
    <t>Punish evader on short chases, reward evader on long chases</t>
  </si>
  <si>
    <t>#words</t>
  </si>
  <si>
    <t>Softening Curve:</t>
  </si>
  <si>
    <t>The Softening Curve is the first and primary method of adding granularity to the ratings while data points are few, without disrupting the overall positions of rankings too heavily.</t>
  </si>
  <si>
    <t xml:space="preserve">This is done by logarithmic curve based on the tag time when between 0 and 19.9 seconds. This curve is subtracted from the points earned by the chaser when they make a </t>
  </si>
  <si>
    <t>successful tag (therefore added to the evader's gain). This will vary rewards of different tags that have the same athlete ratings pitted against each other. There is a small reward</t>
  </si>
  <si>
    <t>for tagging quickly, and a small penalty for tagging slowly. As you can see by the Y values, these will realistically only affect points traded by +1 -&gt; -1 points.</t>
  </si>
  <si>
    <t>Multi-Evasion Rating Protection:</t>
  </si>
  <si>
    <t>With per-chase rating updates, Evaders who score multiple evasions have their elo inflated, causing a large correction in favor of Chaser who inevitably gets the tag.</t>
  </si>
  <si>
    <t>To aid in correcting this, when chase result is a tag, we must reduce rating given to the Chaser. Their odds of success were higher than the rating comparison lets on.</t>
  </si>
  <si>
    <t>When the result is another consecutive evasion, often the evader (with their inflated rating) is getting a greatly diminished return for their point scored.</t>
  </si>
  <si>
    <t>Tag Odds increased 12% (with total chance capped at 96%) per opponent's evasions after the first, reducing rating gain upon successful tag, and increasing value of evasion.</t>
  </si>
  <si>
    <t>These numbers are slightly outdated at the moment</t>
  </si>
  <si>
    <t>Rob Schihl Example:</t>
  </si>
  <si>
    <t>Kyle Example:</t>
  </si>
  <si>
    <t>Consecutive #</t>
  </si>
  <si>
    <t>Score reduced (Chaser)</t>
  </si>
  <si>
    <t>Fank Mejia</t>
  </si>
  <si>
    <t>net</t>
  </si>
  <si>
    <t>Hugo Boch</t>
  </si>
  <si>
    <t>Dima Dtwist</t>
  </si>
  <si>
    <t>Stas Nafterlayev</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</si>
</sst>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1">
    <font>
      <sz val="10.0"/>
      <color rgb="FF000000"/>
      <name val="Arial"/>
      <scheme val="minor"/>
    </font>
    <font>
      <color theme="1"/>
      <name val="Arial"/>
      <scheme val="minor"/>
    </font>
    <font>
      <color rgb="FFFFFFFF"/>
      <name val="Arial"/>
      <scheme val="minor"/>
    </font>
    <font>
      <color theme="1"/>
      <name val="Arial"/>
    </font>
    <font>
      <color rgb="FF00FF00"/>
      <name val="Arial"/>
    </font>
    <font>
      <color rgb="FF00FF00"/>
      <name val="Arial"/>
      <scheme val="minor"/>
    </font>
    <font>
      <b/>
      <color theme="1"/>
      <name val="Arial"/>
      <scheme val="minor"/>
    </font>
    <font>
      <color rgb="FFFFFF00"/>
      <name val="Arial"/>
      <scheme val="minor"/>
    </font>
    <font>
      <strike/>
      <color theme="1"/>
      <name val="Arial"/>
      <scheme val="minor"/>
    </font>
    <font>
      <color rgb="FFFFFF00"/>
      <name val="Arial"/>
    </font>
    <font>
      <color rgb="FFFF0000"/>
      <name val="Arial"/>
      <scheme val="minor"/>
    </font>
  </fonts>
  <fills count="12">
    <fill>
      <patternFill patternType="none"/>
    </fill>
    <fill>
      <patternFill patternType="lightGray"/>
    </fill>
    <fill>
      <patternFill patternType="solid">
        <fgColor rgb="FFD9D9D9"/>
        <bgColor rgb="FFD9D9D9"/>
      </patternFill>
    </fill>
    <fill>
      <patternFill patternType="solid">
        <fgColor theme="0"/>
        <bgColor theme="0"/>
      </patternFill>
    </fill>
    <fill>
      <patternFill patternType="solid">
        <fgColor rgb="FF000000"/>
        <bgColor rgb="FF000000"/>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
      <patternFill patternType="solid">
        <fgColor rgb="FF434343"/>
        <bgColor rgb="FF434343"/>
      </patternFill>
    </fill>
    <fill>
      <patternFill patternType="solid">
        <fgColor rgb="FFB6D7A8"/>
        <bgColor rgb="FFB6D7A8"/>
      </patternFill>
    </fill>
  </fills>
  <borders count="1">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0" fontId="1" numFmtId="164" xfId="0" applyAlignment="1" applyFont="1" applyNumberFormat="1">
      <alignment readingOrder="0"/>
    </xf>
    <xf borderId="0" fillId="0" fontId="1" numFmtId="4" xfId="0" applyAlignment="1" applyFont="1" applyNumberFormat="1">
      <alignment readingOrder="0"/>
    </xf>
    <xf borderId="0" fillId="0" fontId="1" numFmtId="3" xfId="0" applyAlignment="1" applyFont="1" applyNumberFormat="1">
      <alignment readingOrder="0"/>
    </xf>
    <xf borderId="0" fillId="3" fontId="1" numFmtId="0" xfId="0" applyAlignment="1" applyFill="1" applyFont="1">
      <alignment readingOrder="0"/>
    </xf>
    <xf borderId="0" fillId="3" fontId="1" numFmtId="0" xfId="0" applyFont="1"/>
    <xf borderId="0" fillId="3" fontId="1" numFmtId="164" xfId="0" applyAlignment="1" applyFont="1" applyNumberFormat="1">
      <alignment readingOrder="0"/>
    </xf>
    <xf borderId="0" fillId="3" fontId="1" numFmtId="4" xfId="0" applyAlignment="1" applyFont="1" applyNumberFormat="1">
      <alignment readingOrder="0"/>
    </xf>
    <xf borderId="0" fillId="0" fontId="1" numFmtId="0" xfId="0" applyAlignment="1" applyFont="1">
      <alignment readingOrder="0"/>
    </xf>
    <xf borderId="0" fillId="3" fontId="1" numFmtId="2" xfId="0" applyAlignment="1" applyFont="1" applyNumberFormat="1">
      <alignment readingOrder="0"/>
    </xf>
    <xf borderId="0" fillId="0" fontId="1" numFmtId="164" xfId="0" applyFont="1" applyNumberFormat="1"/>
    <xf borderId="0" fillId="0" fontId="1" numFmtId="4" xfId="0" applyFont="1" applyNumberFormat="1"/>
    <xf borderId="0" fillId="4" fontId="2" numFmtId="0" xfId="0" applyAlignment="1" applyFill="1" applyFont="1">
      <alignment readingOrder="0"/>
    </xf>
    <xf borderId="0" fillId="4" fontId="2" numFmtId="0" xfId="0" applyFont="1"/>
    <xf quotePrefix="1" borderId="0" fillId="0" fontId="1" numFmtId="0" xfId="0" applyAlignment="1" applyFont="1">
      <alignment readingOrder="0"/>
    </xf>
    <xf borderId="0" fillId="0" fontId="3" numFmtId="0" xfId="0" applyAlignment="1" applyFont="1">
      <alignment vertical="bottom"/>
    </xf>
    <xf borderId="0" fillId="0" fontId="4" numFmtId="0" xfId="0" applyAlignment="1" applyFont="1">
      <alignment readingOrder="0" vertical="bottom"/>
    </xf>
    <xf borderId="0" fillId="0" fontId="5" numFmtId="0" xfId="0" applyAlignment="1" applyFont="1">
      <alignment readingOrder="0"/>
    </xf>
    <xf borderId="0" fillId="0" fontId="3" numFmtId="4" xfId="0" applyAlignment="1" applyFont="1" applyNumberFormat="1">
      <alignment vertical="bottom"/>
    </xf>
    <xf borderId="0" fillId="0" fontId="3" numFmtId="0" xfId="0" applyAlignment="1" applyFont="1">
      <alignment horizontal="right" vertical="bottom"/>
    </xf>
    <xf borderId="0" fillId="5" fontId="1" numFmtId="0" xfId="0" applyAlignment="1" applyFill="1" applyFont="1">
      <alignment readingOrder="0"/>
    </xf>
    <xf borderId="0" fillId="5" fontId="1" numFmtId="4" xfId="0" applyAlignment="1" applyFont="1" applyNumberFormat="1">
      <alignment readingOrder="0"/>
    </xf>
    <xf borderId="0" fillId="6" fontId="1" numFmtId="0" xfId="0" applyAlignment="1" applyFill="1" applyFont="1">
      <alignment readingOrder="0"/>
    </xf>
    <xf borderId="0" fillId="0" fontId="1" numFmtId="0" xfId="0" applyFont="1"/>
    <xf borderId="0" fillId="7" fontId="1" numFmtId="0" xfId="0" applyAlignment="1" applyFill="1" applyFont="1">
      <alignment readingOrder="0"/>
    </xf>
    <xf borderId="0" fillId="8" fontId="6" numFmtId="0" xfId="0" applyAlignment="1" applyFill="1" applyFont="1">
      <alignment horizontal="center" readingOrder="0"/>
    </xf>
    <xf borderId="0" fillId="9" fontId="1" numFmtId="0" xfId="0" applyAlignment="1" applyFill="1" applyFont="1">
      <alignment readingOrder="0"/>
    </xf>
    <xf borderId="0" fillId="0" fontId="1" numFmtId="0" xfId="0" applyFont="1"/>
    <xf borderId="0" fillId="0" fontId="1" numFmtId="3" xfId="0" applyFont="1" applyNumberFormat="1"/>
    <xf borderId="0" fillId="0" fontId="6" numFmtId="0" xfId="0" applyAlignment="1" applyFont="1">
      <alignment readingOrder="0"/>
    </xf>
    <xf borderId="0" fillId="2" fontId="6" numFmtId="0" xfId="0" applyAlignment="1" applyFont="1">
      <alignment readingOrder="0"/>
    </xf>
    <xf borderId="0" fillId="0" fontId="1" numFmtId="0" xfId="0" applyAlignment="1" applyFont="1">
      <alignment readingOrder="0" shrinkToFit="0" wrapText="1"/>
    </xf>
    <xf borderId="0" fillId="5" fontId="6" numFmtId="0" xfId="0" applyAlignment="1" applyFont="1">
      <alignment readingOrder="0"/>
    </xf>
    <xf borderId="0" fillId="5" fontId="6" numFmtId="4" xfId="0" applyAlignment="1" applyFont="1" applyNumberFormat="1">
      <alignment readingOrder="0"/>
    </xf>
    <xf borderId="0" fillId="6" fontId="6" numFmtId="0" xfId="0" applyAlignment="1" applyFont="1">
      <alignment readingOrder="0"/>
    </xf>
    <xf borderId="0" fillId="10" fontId="1" numFmtId="0" xfId="0" applyFill="1" applyFont="1"/>
    <xf borderId="0" fillId="10" fontId="7" numFmtId="0" xfId="0" applyAlignment="1" applyFont="1">
      <alignment readingOrder="0"/>
    </xf>
    <xf borderId="0" fillId="10" fontId="7" numFmtId="0" xfId="0" applyFont="1"/>
    <xf borderId="0" fillId="2" fontId="1" numFmtId="0" xfId="0" applyFont="1"/>
    <xf borderId="0" fillId="2" fontId="1" numFmtId="9" xfId="0" applyAlignment="1" applyFont="1" applyNumberFormat="1">
      <alignment readingOrder="0"/>
    </xf>
    <xf borderId="0" fillId="2" fontId="8" numFmtId="9" xfId="0" applyAlignment="1" applyFont="1" applyNumberFormat="1">
      <alignment readingOrder="0"/>
    </xf>
    <xf borderId="0" fillId="2" fontId="8" numFmtId="0" xfId="0" applyAlignment="1" applyFont="1">
      <alignment readingOrder="0"/>
    </xf>
    <xf borderId="0" fillId="2" fontId="1" numFmtId="10" xfId="0" applyFont="1" applyNumberFormat="1"/>
    <xf borderId="0" fillId="2" fontId="1" numFmtId="2" xfId="0" applyAlignment="1" applyFont="1" applyNumberFormat="1">
      <alignment readingOrder="0"/>
    </xf>
    <xf borderId="0" fillId="10" fontId="8" numFmtId="0" xfId="0" applyAlignment="1" applyFont="1">
      <alignment readingOrder="0"/>
    </xf>
    <xf borderId="0" fillId="2" fontId="3" numFmtId="0" xfId="0" applyAlignment="1" applyFont="1">
      <alignment readingOrder="0" vertical="bottom"/>
    </xf>
    <xf borderId="0" fillId="2" fontId="8" numFmtId="0" xfId="0" applyFont="1"/>
    <xf borderId="0" fillId="10" fontId="9" numFmtId="0" xfId="0" applyAlignment="1" applyFont="1">
      <alignment readingOrder="0" vertical="bottom"/>
    </xf>
    <xf borderId="0" fillId="10" fontId="7" numFmtId="0" xfId="0" applyFont="1"/>
    <xf borderId="0" fillId="0" fontId="1" numFmtId="0" xfId="0" applyAlignment="1" applyFont="1">
      <alignment horizontal="right" readingOrder="0"/>
    </xf>
    <xf borderId="0" fillId="0" fontId="3" numFmtId="0" xfId="0" applyAlignment="1" applyFont="1">
      <alignment readingOrder="0" vertical="bottom"/>
    </xf>
    <xf borderId="0" fillId="0" fontId="10" numFmtId="0" xfId="0" applyAlignment="1" applyFont="1">
      <alignment readingOrder="0"/>
    </xf>
    <xf borderId="0" fillId="3" fontId="6" numFmtId="0" xfId="0" applyAlignment="1" applyFont="1">
      <alignment readingOrder="0"/>
    </xf>
    <xf quotePrefix="1" borderId="0" fillId="0" fontId="1" numFmtId="0" xfId="0" applyAlignment="1" applyFont="1">
      <alignment readingOrder="0"/>
    </xf>
    <xf borderId="0" fillId="0" fontId="1" numFmtId="9" xfId="0" applyAlignment="1" applyFont="1" applyNumberFormat="1">
      <alignment readingOrder="0"/>
    </xf>
    <xf borderId="0" fillId="11" fontId="1"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'Formula Workspace'!$A$26:$A$226</c:f>
            </c:strRef>
          </c:cat>
          <c:val>
            <c:numRef>
              <c:f>'Formula Workspace'!$B$26:$B$226</c:f>
              <c:numCache/>
            </c:numRef>
          </c:val>
          <c:smooth val="0"/>
        </c:ser>
        <c:axId val="785076550"/>
        <c:axId val="1754647380"/>
      </c:lineChart>
      <c:catAx>
        <c:axId val="7850765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54647380"/>
      </c:catAx>
      <c:valAx>
        <c:axId val="17546473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507655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'Formula Workspace'!$G$30:$G$49</c:f>
            </c:strRef>
          </c:cat>
          <c:val>
            <c:numRef>
              <c:f>'Formula Workspace'!$H$29:$H$48</c:f>
              <c:numCache/>
            </c:numRef>
          </c:val>
          <c:smooth val="1"/>
        </c:ser>
        <c:axId val="1961371753"/>
        <c:axId val="738073423"/>
      </c:lineChart>
      <c:catAx>
        <c:axId val="19613717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a:t>
                </a:r>
              </a:p>
            </c:rich>
          </c:tx>
          <c:overlay val="0"/>
        </c:title>
        <c:numFmt formatCode="General" sourceLinked="1"/>
        <c:majorTickMark val="none"/>
        <c:minorTickMark val="none"/>
        <c:spPr/>
        <c:txPr>
          <a:bodyPr/>
          <a:lstStyle/>
          <a:p>
            <a:pPr lvl="0">
              <a:defRPr b="0">
                <a:solidFill>
                  <a:srgbClr val="000000"/>
                </a:solidFill>
                <a:latin typeface="+mn-lt"/>
              </a:defRPr>
            </a:pPr>
          </a:p>
        </c:txPr>
        <c:crossAx val="738073423"/>
      </c:catAx>
      <c:valAx>
        <c:axId val="7380734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Flat Rating Adjustment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1371753"/>
      </c:valAx>
    </c:plotArea>
    <c:legend>
      <c:legendPos val="r"/>
      <c:overlay val="0"/>
      <c:txPr>
        <a:bodyPr/>
        <a:lstStyle/>
        <a:p>
          <a:pPr lvl="0">
            <a:defRPr b="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8</xdr:row>
      <xdr:rowOff>47625</xdr:rowOff>
    </xdr:from>
    <xdr:ext cx="5314950" cy="32766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142875</xdr:colOff>
      <xdr:row>28</xdr:row>
      <xdr:rowOff>0</xdr:rowOff>
    </xdr:from>
    <xdr:ext cx="4924425" cy="29146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4.5"/>
    <col customWidth="1" min="2" max="2" width="9.75"/>
    <col customWidth="1" min="4" max="4" width="12.25"/>
    <col customWidth="1" min="5" max="6" width="10.0"/>
    <col customWidth="1" min="7" max="7" width="9.5"/>
    <col customWidth="1" min="8" max="8" width="9.25"/>
    <col customWidth="1" min="9" max="9" width="8.13"/>
    <col customWidth="1" min="11" max="11" width="16.75"/>
  </cols>
  <sheetData>
    <row r="1">
      <c r="A1" s="1" t="s">
        <v>0</v>
      </c>
      <c r="B1" s="1" t="s">
        <v>1</v>
      </c>
      <c r="C1" s="1" t="s">
        <v>2</v>
      </c>
      <c r="D1" s="1" t="s">
        <v>3</v>
      </c>
      <c r="E1" s="1" t="s">
        <v>4</v>
      </c>
      <c r="F1" s="1" t="s">
        <v>5</v>
      </c>
      <c r="G1" s="1" t="s">
        <v>6</v>
      </c>
      <c r="H1" s="1" t="s">
        <v>7</v>
      </c>
      <c r="I1" s="1" t="s">
        <v>8</v>
      </c>
    </row>
    <row r="2">
      <c r="A2" s="2" t="s">
        <v>9</v>
      </c>
      <c r="B2" s="3">
        <v>1246.7288163134413</v>
      </c>
      <c r="C2" s="4">
        <v>0.875</v>
      </c>
      <c r="D2" s="4">
        <v>0.7272727272727273</v>
      </c>
      <c r="E2" s="5">
        <v>7.0</v>
      </c>
      <c r="F2" s="5">
        <v>16.0</v>
      </c>
      <c r="G2" s="5">
        <v>1.0</v>
      </c>
      <c r="H2" s="5">
        <v>6.0</v>
      </c>
      <c r="I2" s="5">
        <v>30.0</v>
      </c>
      <c r="J2" s="6"/>
    </row>
    <row r="3">
      <c r="A3" s="2" t="s">
        <v>10</v>
      </c>
      <c r="B3" s="3">
        <v>1206.0783531209638</v>
      </c>
      <c r="C3" s="4">
        <v>0.9545454545454546</v>
      </c>
      <c r="D3" s="4">
        <v>0.4666666666666667</v>
      </c>
      <c r="E3" s="5">
        <v>21.0</v>
      </c>
      <c r="F3" s="5">
        <v>14.0</v>
      </c>
      <c r="G3" s="5">
        <v>1.0</v>
      </c>
      <c r="H3" s="5">
        <v>16.0</v>
      </c>
      <c r="I3" s="5">
        <v>52.0</v>
      </c>
      <c r="K3" s="7"/>
      <c r="L3" s="7"/>
      <c r="M3" s="7"/>
      <c r="N3" s="7"/>
      <c r="O3" s="7"/>
      <c r="P3" s="7"/>
      <c r="Q3" s="7"/>
      <c r="R3" s="7"/>
      <c r="S3" s="7"/>
    </row>
    <row r="4">
      <c r="A4" s="2" t="s">
        <v>11</v>
      </c>
      <c r="B4" s="3">
        <v>1196.5093840390527</v>
      </c>
      <c r="C4" s="4">
        <v>0.9285714285714286</v>
      </c>
      <c r="D4" s="4">
        <v>0.5</v>
      </c>
      <c r="E4" s="5">
        <v>13.0</v>
      </c>
      <c r="F4" s="5">
        <v>12.0</v>
      </c>
      <c r="G4" s="5">
        <v>1.0</v>
      </c>
      <c r="H4" s="5">
        <v>12.0</v>
      </c>
      <c r="I4" s="5">
        <v>38.0</v>
      </c>
      <c r="L4" s="6"/>
      <c r="M4" s="6"/>
      <c r="N4" s="6"/>
      <c r="O4" s="6"/>
      <c r="P4" s="6"/>
      <c r="Q4" s="6"/>
      <c r="R4" s="6"/>
      <c r="S4" s="6"/>
    </row>
    <row r="5">
      <c r="A5" s="2" t="s">
        <v>12</v>
      </c>
      <c r="B5" s="3">
        <v>1175.216629412226</v>
      </c>
      <c r="C5" s="4">
        <v>0.9130434782608695</v>
      </c>
      <c r="D5" s="4">
        <v>0.34285714285714286</v>
      </c>
      <c r="E5" s="5">
        <v>21.0</v>
      </c>
      <c r="F5" s="5">
        <v>12.0</v>
      </c>
      <c r="G5" s="5">
        <v>2.0</v>
      </c>
      <c r="H5" s="5">
        <v>23.0</v>
      </c>
      <c r="I5" s="5">
        <v>58.0</v>
      </c>
      <c r="K5" s="6"/>
      <c r="L5" s="7"/>
      <c r="M5" s="7"/>
      <c r="N5" s="7"/>
      <c r="O5" s="7"/>
      <c r="P5" s="7"/>
      <c r="Q5" s="7"/>
      <c r="R5" s="7"/>
      <c r="S5" s="7"/>
    </row>
    <row r="6">
      <c r="A6" s="2" t="s">
        <v>13</v>
      </c>
      <c r="B6" s="3">
        <v>1168.336387008075</v>
      </c>
      <c r="C6" s="4">
        <v>0.8823529411764706</v>
      </c>
      <c r="D6" s="4">
        <v>0.37037037037037035</v>
      </c>
      <c r="E6" s="5">
        <v>15.0</v>
      </c>
      <c r="F6" s="5">
        <v>10.0</v>
      </c>
      <c r="G6" s="5">
        <v>2.0</v>
      </c>
      <c r="H6" s="5">
        <v>17.0</v>
      </c>
      <c r="I6" s="5">
        <v>44.0</v>
      </c>
      <c r="K6" s="7"/>
      <c r="L6" s="8"/>
      <c r="M6" s="9"/>
      <c r="N6" s="9"/>
      <c r="O6" s="7"/>
      <c r="P6" s="7"/>
      <c r="Q6" s="7"/>
      <c r="R6" s="7"/>
      <c r="S6" s="7"/>
    </row>
    <row r="7">
      <c r="A7" s="2" t="s">
        <v>14</v>
      </c>
      <c r="B7" s="3">
        <v>1152.9408203581622</v>
      </c>
      <c r="C7" s="4">
        <v>0.96</v>
      </c>
      <c r="D7" s="4">
        <v>0.40540540540540543</v>
      </c>
      <c r="E7" s="10">
        <v>24.0</v>
      </c>
      <c r="F7" s="10">
        <v>15.0</v>
      </c>
      <c r="G7" s="10">
        <v>1.0</v>
      </c>
      <c r="H7" s="10">
        <v>22.0</v>
      </c>
      <c r="I7" s="10">
        <v>62.0</v>
      </c>
      <c r="K7" s="7"/>
      <c r="L7" s="8"/>
      <c r="M7" s="9"/>
      <c r="N7" s="9"/>
      <c r="O7" s="7"/>
      <c r="P7" s="7"/>
      <c r="Q7" s="7"/>
      <c r="R7" s="7"/>
      <c r="S7" s="7"/>
    </row>
    <row r="8">
      <c r="A8" s="2" t="s">
        <v>15</v>
      </c>
      <c r="B8" s="3">
        <v>1140.3147496801073</v>
      </c>
      <c r="C8" s="4">
        <v>0.9090909090909091</v>
      </c>
      <c r="D8" s="4">
        <v>0.4444444444444444</v>
      </c>
      <c r="E8" s="10">
        <v>10.0</v>
      </c>
      <c r="F8" s="10">
        <v>8.0</v>
      </c>
      <c r="G8" s="10">
        <v>1.0</v>
      </c>
      <c r="H8" s="10">
        <v>10.0</v>
      </c>
      <c r="I8" s="10">
        <v>29.0</v>
      </c>
      <c r="K8" s="7"/>
      <c r="L8" s="8"/>
      <c r="M8" s="9"/>
      <c r="N8" s="9"/>
      <c r="O8" s="7"/>
      <c r="P8" s="7"/>
      <c r="Q8" s="7"/>
      <c r="R8" s="7"/>
      <c r="S8" s="7"/>
    </row>
    <row r="9">
      <c r="A9" s="2" t="s">
        <v>16</v>
      </c>
      <c r="B9" s="3">
        <v>1132.3188248898234</v>
      </c>
      <c r="C9" s="4">
        <v>1.0</v>
      </c>
      <c r="D9" s="4">
        <v>0.35135135135135137</v>
      </c>
      <c r="E9" s="5">
        <v>23.0</v>
      </c>
      <c r="F9" s="5">
        <v>13.0</v>
      </c>
      <c r="G9" s="5">
        <v>0.0</v>
      </c>
      <c r="H9" s="5">
        <v>24.0</v>
      </c>
      <c r="I9" s="5">
        <v>60.0</v>
      </c>
      <c r="K9" s="7"/>
      <c r="L9" s="8"/>
      <c r="M9" s="9"/>
      <c r="N9" s="9"/>
      <c r="O9" s="7"/>
      <c r="P9" s="7"/>
      <c r="Q9" s="7"/>
      <c r="R9" s="7"/>
      <c r="S9" s="7"/>
    </row>
    <row r="10">
      <c r="A10" s="2" t="s">
        <v>17</v>
      </c>
      <c r="B10" s="3">
        <v>1131.499379745091</v>
      </c>
      <c r="C10" s="4">
        <v>0.8571428571428571</v>
      </c>
      <c r="D10" s="4">
        <v>0.3225806451612903</v>
      </c>
      <c r="E10" s="10">
        <v>24.0</v>
      </c>
      <c r="F10" s="10">
        <v>10.0</v>
      </c>
      <c r="G10" s="10">
        <v>4.0</v>
      </c>
      <c r="H10" s="10">
        <v>21.0</v>
      </c>
      <c r="I10" s="10">
        <v>59.0</v>
      </c>
      <c r="K10" s="7"/>
      <c r="L10" s="8"/>
      <c r="M10" s="9"/>
      <c r="N10" s="9"/>
      <c r="O10" s="7"/>
      <c r="P10" s="7"/>
      <c r="Q10" s="7"/>
      <c r="R10" s="7"/>
      <c r="S10" s="7"/>
    </row>
    <row r="11">
      <c r="A11" s="2" t="s">
        <v>18</v>
      </c>
      <c r="B11" s="3">
        <v>1126.1264810889381</v>
      </c>
      <c r="C11" s="4">
        <v>0.8571428571428571</v>
      </c>
      <c r="D11" s="4">
        <v>0.43478260869565216</v>
      </c>
      <c r="E11" s="5">
        <v>12.0</v>
      </c>
      <c r="F11" s="5">
        <v>10.0</v>
      </c>
      <c r="G11" s="5">
        <v>2.0</v>
      </c>
      <c r="H11" s="5">
        <v>13.0</v>
      </c>
      <c r="I11" s="5">
        <v>37.0</v>
      </c>
      <c r="K11" s="7"/>
      <c r="L11" s="8"/>
      <c r="M11" s="9"/>
      <c r="N11" s="9"/>
      <c r="O11" s="7"/>
      <c r="P11" s="7"/>
      <c r="Q11" s="7"/>
      <c r="R11" s="7"/>
      <c r="S11" s="7"/>
    </row>
    <row r="12">
      <c r="A12" s="2" t="s">
        <v>19</v>
      </c>
      <c r="B12" s="3">
        <v>1123.873655076434</v>
      </c>
      <c r="C12" s="4">
        <v>0.9655172413793104</v>
      </c>
      <c r="D12" s="4">
        <v>0.40476190476190477</v>
      </c>
      <c r="E12" s="5">
        <v>28.0</v>
      </c>
      <c r="F12" s="5">
        <v>17.0</v>
      </c>
      <c r="G12" s="5">
        <v>1.0</v>
      </c>
      <c r="H12" s="5">
        <v>25.0</v>
      </c>
      <c r="I12" s="5">
        <v>71.0</v>
      </c>
      <c r="K12" s="7"/>
      <c r="L12" s="7"/>
      <c r="M12" s="7"/>
      <c r="N12" s="7"/>
      <c r="O12" s="7"/>
      <c r="P12" s="7"/>
      <c r="Q12" s="7"/>
      <c r="R12" s="7"/>
      <c r="S12" s="7"/>
    </row>
    <row r="13">
      <c r="A13" s="2" t="s">
        <v>20</v>
      </c>
      <c r="B13" s="3">
        <v>1122.6682631274045</v>
      </c>
      <c r="C13" s="4">
        <v>0.9428571428571428</v>
      </c>
      <c r="D13" s="4">
        <v>0.225</v>
      </c>
      <c r="E13" s="5">
        <v>33.0</v>
      </c>
      <c r="F13" s="5">
        <v>9.0</v>
      </c>
      <c r="G13" s="5">
        <v>2.0</v>
      </c>
      <c r="H13" s="5">
        <v>31.0</v>
      </c>
      <c r="I13" s="5">
        <v>75.0</v>
      </c>
      <c r="K13" s="6"/>
      <c r="L13" s="6"/>
      <c r="M13" s="6"/>
      <c r="N13" s="6"/>
      <c r="O13" s="6"/>
      <c r="P13" s="6"/>
      <c r="Q13" s="6"/>
      <c r="R13" s="6"/>
      <c r="S13" s="6"/>
    </row>
    <row r="14">
      <c r="A14" s="2" t="s">
        <v>21</v>
      </c>
      <c r="B14" s="3">
        <v>1119.592748082982</v>
      </c>
      <c r="C14" s="4">
        <v>0.9285714285714286</v>
      </c>
      <c r="D14" s="4">
        <v>0.5</v>
      </c>
      <c r="E14" s="10">
        <v>26.0</v>
      </c>
      <c r="F14" s="10">
        <v>22.0</v>
      </c>
      <c r="G14" s="10">
        <v>2.0</v>
      </c>
      <c r="H14" s="10">
        <v>22.0</v>
      </c>
      <c r="I14" s="10">
        <v>72.0</v>
      </c>
      <c r="K14" s="7"/>
      <c r="L14" s="7"/>
      <c r="M14" s="7"/>
      <c r="N14" s="7"/>
      <c r="O14" s="7"/>
      <c r="P14" s="7"/>
      <c r="Q14" s="7"/>
      <c r="R14" s="7"/>
      <c r="S14" s="7"/>
    </row>
    <row r="15">
      <c r="A15" s="2" t="s">
        <v>22</v>
      </c>
      <c r="B15" s="3">
        <v>1118.8674301902843</v>
      </c>
      <c r="C15" s="4">
        <v>1.0</v>
      </c>
      <c r="D15" s="4">
        <v>0.3548387096774194</v>
      </c>
      <c r="E15" s="5">
        <v>26.0</v>
      </c>
      <c r="F15" s="5">
        <v>11.0</v>
      </c>
      <c r="G15" s="5">
        <v>0.0</v>
      </c>
      <c r="H15" s="5">
        <v>20.0</v>
      </c>
      <c r="I15" s="5">
        <v>57.0</v>
      </c>
      <c r="K15" s="7"/>
      <c r="L15" s="8"/>
      <c r="M15" s="9"/>
      <c r="N15" s="9"/>
      <c r="O15" s="7"/>
      <c r="P15" s="7"/>
      <c r="Q15" s="7"/>
      <c r="R15" s="7"/>
      <c r="S15" s="7"/>
    </row>
    <row r="16">
      <c r="A16" s="2" t="s">
        <v>23</v>
      </c>
      <c r="B16" s="3">
        <v>1115.557112012171</v>
      </c>
      <c r="C16" s="4">
        <v>0.9545454545454546</v>
      </c>
      <c r="D16" s="4">
        <v>0.3076923076923077</v>
      </c>
      <c r="E16" s="10">
        <v>21.0</v>
      </c>
      <c r="F16" s="10">
        <v>8.0</v>
      </c>
      <c r="G16" s="10">
        <v>1.0</v>
      </c>
      <c r="H16" s="10">
        <v>18.0</v>
      </c>
      <c r="I16" s="10">
        <v>48.0</v>
      </c>
      <c r="K16" s="7"/>
      <c r="L16" s="8"/>
      <c r="M16" s="9"/>
      <c r="N16" s="9"/>
      <c r="O16" s="7"/>
      <c r="P16" s="7"/>
      <c r="Q16" s="7"/>
      <c r="R16" s="7"/>
      <c r="S16" s="7"/>
    </row>
    <row r="17">
      <c r="A17" s="2" t="s">
        <v>24</v>
      </c>
      <c r="B17" s="3">
        <v>1114.9543386902687</v>
      </c>
      <c r="C17" s="4">
        <v>1.0</v>
      </c>
      <c r="D17" s="4">
        <v>0.3023255813953488</v>
      </c>
      <c r="E17" s="5">
        <v>35.0</v>
      </c>
      <c r="F17" s="5">
        <v>13.0</v>
      </c>
      <c r="G17" s="5">
        <v>0.0</v>
      </c>
      <c r="H17" s="5">
        <v>30.0</v>
      </c>
      <c r="I17" s="5">
        <v>78.0</v>
      </c>
      <c r="K17" s="7"/>
      <c r="L17" s="8"/>
      <c r="M17" s="9"/>
      <c r="N17" s="9"/>
      <c r="O17" s="7"/>
      <c r="P17" s="7"/>
      <c r="Q17" s="7"/>
      <c r="R17" s="7"/>
      <c r="S17" s="7"/>
    </row>
    <row r="18">
      <c r="A18" s="2" t="s">
        <v>25</v>
      </c>
      <c r="B18" s="3">
        <v>1112.2137029537107</v>
      </c>
      <c r="C18" s="4">
        <v>1.0</v>
      </c>
      <c r="D18" s="4">
        <v>0.25</v>
      </c>
      <c r="E18" s="5">
        <v>9.0</v>
      </c>
      <c r="F18" s="5">
        <v>3.0</v>
      </c>
      <c r="G18" s="5">
        <v>0.0</v>
      </c>
      <c r="H18" s="5">
        <v>9.0</v>
      </c>
      <c r="I18" s="5">
        <v>21.0</v>
      </c>
      <c r="K18" s="7"/>
      <c r="L18" s="8"/>
      <c r="M18" s="9"/>
      <c r="N18" s="9"/>
      <c r="O18" s="7"/>
      <c r="P18" s="7"/>
      <c r="Q18" s="7"/>
      <c r="R18" s="7"/>
      <c r="S18" s="7"/>
    </row>
    <row r="19">
      <c r="A19" s="2" t="s">
        <v>26</v>
      </c>
      <c r="B19" s="3">
        <v>1111.648038049857</v>
      </c>
      <c r="C19" s="4">
        <v>0.7142857142857143</v>
      </c>
      <c r="D19" s="4">
        <v>0.6</v>
      </c>
      <c r="E19" s="10">
        <v>5.0</v>
      </c>
      <c r="F19" s="10">
        <v>6.0</v>
      </c>
      <c r="G19" s="10">
        <v>2.0</v>
      </c>
      <c r="H19" s="10">
        <v>4.0</v>
      </c>
      <c r="I19" s="10">
        <v>17.0</v>
      </c>
      <c r="K19" s="7"/>
      <c r="L19" s="8"/>
      <c r="M19" s="9"/>
      <c r="N19" s="9"/>
      <c r="O19" s="7"/>
      <c r="P19" s="7"/>
      <c r="Q19" s="7"/>
      <c r="R19" s="7"/>
      <c r="S19" s="7"/>
    </row>
    <row r="20">
      <c r="A20" s="2" t="s">
        <v>27</v>
      </c>
      <c r="B20" s="3">
        <v>1109.5949512690338</v>
      </c>
      <c r="C20" s="4">
        <v>0.9523809523809523</v>
      </c>
      <c r="D20" s="4">
        <v>0.3076923076923077</v>
      </c>
      <c r="E20" s="5">
        <v>20.0</v>
      </c>
      <c r="F20" s="5">
        <v>8.0</v>
      </c>
      <c r="G20" s="5">
        <v>1.0</v>
      </c>
      <c r="H20" s="5">
        <v>18.0</v>
      </c>
      <c r="I20" s="5">
        <v>47.0</v>
      </c>
      <c r="K20" s="7"/>
      <c r="L20" s="8"/>
      <c r="M20" s="7"/>
      <c r="N20" s="11"/>
      <c r="O20" s="7"/>
      <c r="P20" s="7"/>
      <c r="Q20" s="7"/>
      <c r="R20" s="7"/>
      <c r="S20" s="7"/>
    </row>
    <row r="21">
      <c r="A21" s="2" t="s">
        <v>28</v>
      </c>
      <c r="B21" s="3">
        <v>1107.5054314892916</v>
      </c>
      <c r="C21" s="4">
        <v>0.6875</v>
      </c>
      <c r="D21" s="4">
        <v>0.375</v>
      </c>
      <c r="E21" s="5">
        <v>11.0</v>
      </c>
      <c r="F21" s="5">
        <v>6.0</v>
      </c>
      <c r="G21" s="5">
        <v>5.0</v>
      </c>
      <c r="H21" s="5">
        <v>10.0</v>
      </c>
      <c r="I21" s="5">
        <v>32.0</v>
      </c>
      <c r="K21" s="7"/>
      <c r="L21" s="8"/>
      <c r="M21" s="9"/>
      <c r="N21" s="9"/>
      <c r="O21" s="7"/>
      <c r="P21" s="7"/>
      <c r="Q21" s="7"/>
      <c r="R21" s="7"/>
      <c r="S21" s="7"/>
    </row>
    <row r="22">
      <c r="A22" s="2" t="s">
        <v>29</v>
      </c>
      <c r="B22" s="3">
        <v>1106.67680759442</v>
      </c>
      <c r="C22" s="4">
        <v>1.0</v>
      </c>
      <c r="D22" s="4">
        <v>0.3076923076923077</v>
      </c>
      <c r="E22" s="10">
        <v>7.0</v>
      </c>
      <c r="F22" s="10">
        <v>4.0</v>
      </c>
      <c r="G22" s="10">
        <v>0.0</v>
      </c>
      <c r="H22" s="10">
        <v>9.0</v>
      </c>
      <c r="I22" s="10">
        <v>20.0</v>
      </c>
      <c r="K22" s="7"/>
      <c r="L22" s="7"/>
      <c r="M22" s="7"/>
      <c r="N22" s="7"/>
      <c r="O22" s="7"/>
      <c r="P22" s="7"/>
      <c r="Q22" s="7"/>
      <c r="R22" s="7"/>
      <c r="S22" s="7"/>
    </row>
    <row r="23">
      <c r="A23" s="2" t="s">
        <v>30</v>
      </c>
      <c r="B23" s="3">
        <v>1105.184350776747</v>
      </c>
      <c r="C23" s="4">
        <v>0.95</v>
      </c>
      <c r="D23" s="4">
        <v>0.18181818181818182</v>
      </c>
      <c r="E23" s="5">
        <v>19.0</v>
      </c>
      <c r="F23" s="5">
        <v>4.0</v>
      </c>
      <c r="G23" s="5">
        <v>1.0</v>
      </c>
      <c r="H23" s="5">
        <v>18.0</v>
      </c>
      <c r="I23" s="5">
        <v>42.0</v>
      </c>
      <c r="K23" s="6"/>
      <c r="L23" s="6"/>
      <c r="M23" s="6"/>
      <c r="N23" s="6"/>
      <c r="O23" s="6"/>
      <c r="P23" s="6"/>
      <c r="Q23" s="6"/>
      <c r="R23" s="6"/>
      <c r="S23" s="6"/>
    </row>
    <row r="24">
      <c r="A24" s="2" t="s">
        <v>31</v>
      </c>
      <c r="B24" s="3">
        <v>1104.039148508767</v>
      </c>
      <c r="C24" s="4">
        <v>0.7692307692307693</v>
      </c>
      <c r="D24" s="4">
        <v>0.47058823529411764</v>
      </c>
      <c r="E24" s="10">
        <v>10.0</v>
      </c>
      <c r="F24" s="10">
        <v>8.0</v>
      </c>
      <c r="G24" s="10">
        <v>3.0</v>
      </c>
      <c r="H24" s="10">
        <v>9.0</v>
      </c>
      <c r="I24" s="10">
        <v>30.0</v>
      </c>
      <c r="K24" s="7"/>
      <c r="L24" s="7"/>
      <c r="M24" s="7"/>
      <c r="N24" s="7"/>
      <c r="O24" s="7"/>
      <c r="P24" s="7"/>
      <c r="Q24" s="7"/>
      <c r="R24" s="7"/>
      <c r="S24" s="7"/>
    </row>
    <row r="25">
      <c r="A25" s="2" t="s">
        <v>32</v>
      </c>
      <c r="B25" s="3">
        <v>1103.6989239921788</v>
      </c>
      <c r="C25" s="4">
        <v>0.8333333333333334</v>
      </c>
      <c r="D25" s="4">
        <v>0.3</v>
      </c>
      <c r="E25" s="5">
        <v>15.0</v>
      </c>
      <c r="F25" s="5">
        <v>6.0</v>
      </c>
      <c r="G25" s="5">
        <v>3.0</v>
      </c>
      <c r="H25" s="5">
        <v>14.0</v>
      </c>
      <c r="I25" s="5">
        <v>38.0</v>
      </c>
      <c r="K25" s="7"/>
      <c r="L25" s="8"/>
      <c r="M25" s="9"/>
      <c r="N25" s="9"/>
      <c r="O25" s="7"/>
      <c r="P25" s="7"/>
      <c r="Q25" s="7"/>
      <c r="R25" s="7"/>
      <c r="S25" s="7"/>
    </row>
    <row r="26">
      <c r="A26" s="2" t="s">
        <v>33</v>
      </c>
      <c r="B26" s="3">
        <v>1101.1137498369737</v>
      </c>
      <c r="C26" s="4">
        <v>0.8387096774193549</v>
      </c>
      <c r="D26" s="4">
        <v>0.3235294117647059</v>
      </c>
      <c r="E26" s="5">
        <v>26.0</v>
      </c>
      <c r="F26" s="5">
        <v>11.0</v>
      </c>
      <c r="G26" s="5">
        <v>5.0</v>
      </c>
      <c r="H26" s="5">
        <v>23.0</v>
      </c>
      <c r="I26" s="5">
        <v>65.0</v>
      </c>
      <c r="K26" s="7"/>
      <c r="L26" s="8"/>
      <c r="M26" s="9"/>
      <c r="N26" s="9"/>
      <c r="O26" s="7"/>
      <c r="P26" s="7"/>
      <c r="Q26" s="7"/>
      <c r="R26" s="7"/>
      <c r="S26" s="7"/>
    </row>
    <row r="27">
      <c r="A27" s="2" t="s">
        <v>34</v>
      </c>
      <c r="B27" s="3">
        <v>1101.0916069792418</v>
      </c>
      <c r="C27" s="4">
        <v>0.8928571428571429</v>
      </c>
      <c r="D27" s="4">
        <v>0.3055555555555556</v>
      </c>
      <c r="E27" s="5">
        <v>25.0</v>
      </c>
      <c r="F27" s="5">
        <v>11.0</v>
      </c>
      <c r="G27" s="5">
        <v>3.0</v>
      </c>
      <c r="H27" s="5">
        <v>25.0</v>
      </c>
      <c r="I27" s="5">
        <v>64.0</v>
      </c>
      <c r="K27" s="7"/>
      <c r="L27" s="8"/>
      <c r="M27" s="9"/>
      <c r="N27" s="9"/>
      <c r="O27" s="7"/>
      <c r="P27" s="7"/>
      <c r="Q27" s="7"/>
      <c r="R27" s="7"/>
      <c r="S27" s="7"/>
    </row>
    <row r="28">
      <c r="A28" s="2" t="s">
        <v>35</v>
      </c>
      <c r="B28" s="3">
        <v>1100.7143055159288</v>
      </c>
      <c r="C28" s="4">
        <v>0.88</v>
      </c>
      <c r="D28" s="4">
        <v>0.22727272727272727</v>
      </c>
      <c r="E28" s="5">
        <v>22.0</v>
      </c>
      <c r="F28" s="5">
        <v>5.0</v>
      </c>
      <c r="G28" s="5">
        <v>3.0</v>
      </c>
      <c r="H28" s="5">
        <v>17.0</v>
      </c>
      <c r="I28" s="5">
        <v>47.0</v>
      </c>
      <c r="K28" s="7"/>
      <c r="L28" s="8"/>
      <c r="M28" s="9"/>
      <c r="N28" s="9"/>
      <c r="O28" s="7"/>
      <c r="P28" s="7"/>
      <c r="Q28" s="7"/>
      <c r="R28" s="7"/>
      <c r="S28" s="7"/>
    </row>
    <row r="29">
      <c r="A29" s="2" t="s">
        <v>36</v>
      </c>
      <c r="B29" s="3">
        <v>1099.1961973850855</v>
      </c>
      <c r="C29" s="4">
        <v>0.9230769230769231</v>
      </c>
      <c r="D29" s="4">
        <v>0.3684210526315789</v>
      </c>
      <c r="E29" s="5">
        <v>12.0</v>
      </c>
      <c r="F29" s="5">
        <v>7.0</v>
      </c>
      <c r="G29" s="5">
        <v>1.0</v>
      </c>
      <c r="H29" s="5">
        <v>12.0</v>
      </c>
      <c r="I29" s="5">
        <v>32.0</v>
      </c>
      <c r="K29" s="7"/>
      <c r="L29" s="8"/>
      <c r="M29" s="9"/>
      <c r="N29" s="9"/>
      <c r="O29" s="7"/>
      <c r="P29" s="7"/>
      <c r="Q29" s="7"/>
      <c r="R29" s="7"/>
      <c r="S29" s="7"/>
    </row>
    <row r="30">
      <c r="A30" s="2" t="s">
        <v>37</v>
      </c>
      <c r="B30" s="3">
        <v>1098.1718377277573</v>
      </c>
      <c r="C30" s="4">
        <v>0.8095238095238095</v>
      </c>
      <c r="D30" s="4">
        <v>0.3076923076923077</v>
      </c>
      <c r="E30" s="5">
        <v>17.0</v>
      </c>
      <c r="F30" s="5">
        <v>8.0</v>
      </c>
      <c r="G30" s="5">
        <v>4.0</v>
      </c>
      <c r="H30" s="5">
        <v>18.0</v>
      </c>
      <c r="I30" s="5">
        <v>47.0</v>
      </c>
      <c r="K30" s="7"/>
      <c r="L30" s="8"/>
      <c r="M30" s="9"/>
      <c r="N30" s="9"/>
      <c r="O30" s="7"/>
      <c r="P30" s="7"/>
      <c r="Q30" s="7"/>
      <c r="R30" s="7"/>
      <c r="S30" s="7"/>
    </row>
    <row r="31">
      <c r="A31" s="2" t="s">
        <v>38</v>
      </c>
      <c r="B31" s="3">
        <v>1097.8125274965744</v>
      </c>
      <c r="C31" s="4">
        <v>0.9333333333333333</v>
      </c>
      <c r="D31" s="4">
        <v>0.3157894736842105</v>
      </c>
      <c r="E31" s="5">
        <v>14.0</v>
      </c>
      <c r="F31" s="5">
        <v>6.0</v>
      </c>
      <c r="G31" s="5">
        <v>1.0</v>
      </c>
      <c r="H31" s="5">
        <v>13.0</v>
      </c>
      <c r="I31" s="5">
        <v>34.0</v>
      </c>
      <c r="K31" s="7"/>
      <c r="L31" s="8"/>
      <c r="M31" s="9"/>
      <c r="N31" s="9"/>
      <c r="O31" s="7"/>
      <c r="P31" s="7"/>
      <c r="Q31" s="7"/>
      <c r="R31" s="7"/>
      <c r="S31" s="7"/>
    </row>
    <row r="32">
      <c r="A32" s="2" t="s">
        <v>39</v>
      </c>
      <c r="B32" s="3">
        <v>1097.0879076511887</v>
      </c>
      <c r="C32" s="4">
        <v>0.6875</v>
      </c>
      <c r="D32" s="4">
        <v>0.5</v>
      </c>
      <c r="E32" s="10">
        <v>11.0</v>
      </c>
      <c r="F32" s="10">
        <v>13.0</v>
      </c>
      <c r="G32" s="10">
        <v>5.0</v>
      </c>
      <c r="H32" s="10">
        <v>13.0</v>
      </c>
      <c r="I32" s="10">
        <v>42.0</v>
      </c>
      <c r="K32" s="7"/>
      <c r="L32" s="7"/>
      <c r="M32" s="7"/>
      <c r="N32" s="7"/>
      <c r="O32" s="7"/>
      <c r="P32" s="7"/>
      <c r="Q32" s="7"/>
      <c r="R32" s="7"/>
      <c r="S32" s="7"/>
    </row>
    <row r="33">
      <c r="A33" s="2" t="s">
        <v>40</v>
      </c>
      <c r="B33" s="3">
        <v>1096.3912818978886</v>
      </c>
      <c r="C33" s="4">
        <v>0.8857142857142857</v>
      </c>
      <c r="D33" s="4">
        <v>0.325</v>
      </c>
      <c r="E33" s="5">
        <v>31.0</v>
      </c>
      <c r="F33" s="5">
        <v>13.0</v>
      </c>
      <c r="G33" s="5">
        <v>4.0</v>
      </c>
      <c r="H33" s="5">
        <v>27.0</v>
      </c>
      <c r="I33" s="5">
        <v>75.0</v>
      </c>
      <c r="K33" s="6"/>
      <c r="L33" s="6"/>
      <c r="M33" s="6"/>
      <c r="N33" s="6"/>
      <c r="O33" s="6"/>
      <c r="P33" s="6"/>
      <c r="Q33" s="6"/>
      <c r="R33" s="6"/>
      <c r="S33" s="6"/>
    </row>
    <row r="34">
      <c r="A34" s="2" t="s">
        <v>41</v>
      </c>
      <c r="B34" s="3">
        <v>1093.516134380016</v>
      </c>
      <c r="C34" s="4">
        <v>0.9</v>
      </c>
      <c r="D34" s="4">
        <v>0.46875</v>
      </c>
      <c r="E34" s="5">
        <v>45.0</v>
      </c>
      <c r="F34" s="5">
        <v>45.0</v>
      </c>
      <c r="G34" s="5">
        <v>5.0</v>
      </c>
      <c r="H34" s="5">
        <v>51.0</v>
      </c>
      <c r="I34" s="5">
        <v>146.0</v>
      </c>
      <c r="K34" s="7"/>
      <c r="L34" s="7"/>
      <c r="M34" s="7"/>
      <c r="N34" s="7"/>
      <c r="O34" s="7"/>
      <c r="P34" s="7"/>
      <c r="Q34" s="7"/>
      <c r="R34" s="7"/>
      <c r="S34" s="7"/>
    </row>
    <row r="35">
      <c r="A35" s="2" t="s">
        <v>42</v>
      </c>
      <c r="B35" s="3">
        <v>1092.074043121642</v>
      </c>
      <c r="C35" s="4">
        <v>1.0</v>
      </c>
      <c r="D35" s="4">
        <v>0.3125</v>
      </c>
      <c r="E35" s="5">
        <v>12.0</v>
      </c>
      <c r="F35" s="5">
        <v>5.0</v>
      </c>
      <c r="G35" s="5">
        <v>0.0</v>
      </c>
      <c r="H35" s="5">
        <v>11.0</v>
      </c>
      <c r="I35" s="5">
        <v>28.0</v>
      </c>
      <c r="K35" s="7"/>
      <c r="L35" s="8"/>
      <c r="M35" s="9"/>
      <c r="N35" s="9"/>
      <c r="O35" s="7"/>
      <c r="P35" s="7"/>
      <c r="Q35" s="7"/>
      <c r="R35" s="7"/>
      <c r="S35" s="7"/>
    </row>
    <row r="36">
      <c r="A36" s="2" t="s">
        <v>43</v>
      </c>
      <c r="B36" s="3">
        <v>1089.9968072430165</v>
      </c>
      <c r="C36" s="4">
        <v>0.9375</v>
      </c>
      <c r="D36" s="4">
        <v>0.3076923076923077</v>
      </c>
      <c r="E36" s="5">
        <v>15.0</v>
      </c>
      <c r="F36" s="5">
        <v>8.0</v>
      </c>
      <c r="G36" s="5">
        <v>1.0</v>
      </c>
      <c r="H36" s="5">
        <v>18.0</v>
      </c>
      <c r="I36" s="5">
        <v>42.0</v>
      </c>
      <c r="K36" s="7"/>
      <c r="L36" s="8"/>
      <c r="M36" s="9"/>
      <c r="N36" s="9"/>
      <c r="O36" s="7"/>
      <c r="P36" s="7"/>
      <c r="Q36" s="7"/>
      <c r="R36" s="7"/>
      <c r="S36" s="7"/>
    </row>
    <row r="37">
      <c r="A37" s="2" t="s">
        <v>44</v>
      </c>
      <c r="B37" s="3">
        <v>1089.4407601684381</v>
      </c>
      <c r="C37" s="4">
        <v>1.0</v>
      </c>
      <c r="D37" s="4">
        <v>0.3</v>
      </c>
      <c r="E37" s="5">
        <v>8.0</v>
      </c>
      <c r="F37" s="5">
        <v>3.0</v>
      </c>
      <c r="G37" s="5">
        <v>0.0</v>
      </c>
      <c r="H37" s="5">
        <v>7.0</v>
      </c>
      <c r="I37" s="5">
        <v>18.0</v>
      </c>
      <c r="K37" s="7"/>
      <c r="L37" s="8"/>
      <c r="M37" s="9"/>
      <c r="N37" s="9"/>
      <c r="O37" s="7"/>
      <c r="P37" s="7"/>
      <c r="Q37" s="7"/>
      <c r="R37" s="7"/>
      <c r="S37" s="7"/>
    </row>
    <row r="38">
      <c r="A38" s="2" t="s">
        <v>45</v>
      </c>
      <c r="B38" s="3">
        <v>1089.0738472786854</v>
      </c>
      <c r="C38" s="4">
        <v>0.875</v>
      </c>
      <c r="D38" s="4">
        <v>0.3333333333333333</v>
      </c>
      <c r="E38" s="5">
        <v>21.0</v>
      </c>
      <c r="F38" s="5">
        <v>10.0</v>
      </c>
      <c r="G38" s="5">
        <v>3.0</v>
      </c>
      <c r="H38" s="5">
        <v>20.0</v>
      </c>
      <c r="I38" s="5">
        <v>54.0</v>
      </c>
      <c r="K38" s="7"/>
      <c r="L38" s="8"/>
      <c r="M38" s="9"/>
      <c r="N38" s="9"/>
      <c r="O38" s="7"/>
      <c r="P38" s="7"/>
      <c r="Q38" s="7"/>
      <c r="R38" s="7"/>
      <c r="S38" s="7"/>
    </row>
    <row r="39">
      <c r="A39" s="2" t="s">
        <v>46</v>
      </c>
      <c r="B39" s="3">
        <v>1086.481167779453</v>
      </c>
      <c r="C39" s="4">
        <v>0.85</v>
      </c>
      <c r="D39" s="4">
        <v>0.3157894736842105</v>
      </c>
      <c r="E39" s="5">
        <v>17.0</v>
      </c>
      <c r="F39" s="5">
        <v>6.0</v>
      </c>
      <c r="G39" s="5">
        <v>3.0</v>
      </c>
      <c r="H39" s="5">
        <v>13.0</v>
      </c>
      <c r="I39" s="5">
        <v>39.0</v>
      </c>
      <c r="K39" s="7"/>
      <c r="L39" s="8"/>
      <c r="M39" s="9"/>
      <c r="N39" s="9"/>
      <c r="O39" s="7"/>
      <c r="P39" s="7"/>
      <c r="Q39" s="7"/>
      <c r="R39" s="7"/>
      <c r="S39" s="7"/>
    </row>
    <row r="40">
      <c r="A40" s="2" t="s">
        <v>47</v>
      </c>
      <c r="B40" s="3">
        <v>1085.38156553622</v>
      </c>
      <c r="C40" s="4">
        <v>1.0</v>
      </c>
      <c r="D40" s="4">
        <v>0.19047619047619047</v>
      </c>
      <c r="E40" s="5">
        <v>16.0</v>
      </c>
      <c r="F40" s="5">
        <v>4.0</v>
      </c>
      <c r="G40" s="5">
        <v>0.0</v>
      </c>
      <c r="H40" s="5">
        <v>17.0</v>
      </c>
      <c r="I40" s="5">
        <v>37.0</v>
      </c>
      <c r="K40" s="7"/>
      <c r="L40" s="8"/>
      <c r="M40" s="9"/>
      <c r="N40" s="9"/>
      <c r="O40" s="7"/>
      <c r="P40" s="7"/>
      <c r="Q40" s="7"/>
      <c r="R40" s="7"/>
      <c r="S40" s="7"/>
    </row>
    <row r="41">
      <c r="A41" s="2" t="s">
        <v>48</v>
      </c>
      <c r="B41" s="3">
        <v>1085.0184041046841</v>
      </c>
      <c r="C41" s="4">
        <v>0.8125</v>
      </c>
      <c r="D41" s="4">
        <v>0.2777777777777778</v>
      </c>
      <c r="E41" s="5">
        <v>13.0</v>
      </c>
      <c r="F41" s="5">
        <v>5.0</v>
      </c>
      <c r="G41" s="5">
        <v>3.0</v>
      </c>
      <c r="H41" s="5">
        <v>13.0</v>
      </c>
      <c r="I41" s="5">
        <v>34.0</v>
      </c>
      <c r="K41" s="7"/>
      <c r="L41" s="8"/>
      <c r="M41" s="9"/>
      <c r="N41" s="9"/>
      <c r="O41" s="7"/>
      <c r="P41" s="7"/>
      <c r="Q41" s="7"/>
      <c r="R41" s="7"/>
      <c r="S41" s="7"/>
    </row>
    <row r="42">
      <c r="A42" s="2" t="s">
        <v>49</v>
      </c>
      <c r="B42" s="3">
        <v>1083.795058800869</v>
      </c>
      <c r="C42" s="4">
        <v>0.8</v>
      </c>
      <c r="D42" s="4">
        <v>0.28</v>
      </c>
      <c r="E42" s="5">
        <v>16.0</v>
      </c>
      <c r="F42" s="5">
        <v>7.0</v>
      </c>
      <c r="G42" s="5">
        <v>4.0</v>
      </c>
      <c r="H42" s="5">
        <v>18.0</v>
      </c>
      <c r="I42" s="5">
        <v>45.0</v>
      </c>
      <c r="K42" s="7"/>
      <c r="L42" s="7"/>
      <c r="M42" s="7"/>
      <c r="N42" s="7"/>
      <c r="O42" s="7"/>
      <c r="P42" s="7"/>
      <c r="Q42" s="7"/>
      <c r="R42" s="7"/>
      <c r="S42" s="7"/>
    </row>
    <row r="43">
      <c r="A43" s="2" t="s">
        <v>50</v>
      </c>
      <c r="B43" s="3">
        <v>1083.3752411459488</v>
      </c>
      <c r="C43" s="4">
        <v>1.0</v>
      </c>
      <c r="D43" s="4">
        <v>0.3333333333333333</v>
      </c>
      <c r="E43" s="5">
        <v>5.0</v>
      </c>
      <c r="F43" s="5">
        <v>3.0</v>
      </c>
      <c r="G43" s="5">
        <v>0.0</v>
      </c>
      <c r="H43" s="5">
        <v>6.0</v>
      </c>
      <c r="I43" s="5">
        <v>14.0</v>
      </c>
      <c r="K43" s="6"/>
      <c r="L43" s="6"/>
      <c r="M43" s="6"/>
      <c r="N43" s="6"/>
      <c r="O43" s="6"/>
      <c r="P43" s="6"/>
      <c r="Q43" s="6"/>
      <c r="R43" s="6"/>
      <c r="S43" s="6"/>
    </row>
    <row r="44">
      <c r="A44" s="2" t="s">
        <v>51</v>
      </c>
      <c r="B44" s="3">
        <v>1082.6597053765163</v>
      </c>
      <c r="C44" s="4">
        <v>0.8333333333333334</v>
      </c>
      <c r="D44" s="4">
        <v>0.35294117647058826</v>
      </c>
      <c r="E44" s="10">
        <v>5.0</v>
      </c>
      <c r="F44" s="10">
        <v>6.0</v>
      </c>
      <c r="G44" s="10">
        <v>1.0</v>
      </c>
      <c r="H44" s="10">
        <v>11.0</v>
      </c>
      <c r="I44" s="10">
        <v>23.0</v>
      </c>
      <c r="K44" s="7"/>
      <c r="L44" s="7"/>
      <c r="M44" s="7"/>
      <c r="N44" s="7"/>
      <c r="O44" s="7"/>
      <c r="P44" s="7"/>
      <c r="Q44" s="7"/>
      <c r="R44" s="7"/>
      <c r="S44" s="7"/>
    </row>
    <row r="45">
      <c r="A45" s="2" t="s">
        <v>52</v>
      </c>
      <c r="B45" s="3">
        <v>1081.7948155448737</v>
      </c>
      <c r="C45" s="4">
        <v>0.8571428571428571</v>
      </c>
      <c r="D45" s="4">
        <v>0.3333333333333333</v>
      </c>
      <c r="E45" s="5">
        <v>24.0</v>
      </c>
      <c r="F45" s="5">
        <v>13.0</v>
      </c>
      <c r="G45" s="5">
        <v>4.0</v>
      </c>
      <c r="H45" s="5">
        <v>26.0</v>
      </c>
      <c r="I45" s="5">
        <v>67.0</v>
      </c>
      <c r="K45" s="7"/>
      <c r="L45" s="8"/>
      <c r="M45" s="9"/>
      <c r="N45" s="9"/>
      <c r="O45" s="7"/>
      <c r="P45" s="7"/>
      <c r="Q45" s="7"/>
      <c r="R45" s="7"/>
      <c r="S45" s="7"/>
    </row>
    <row r="46">
      <c r="A46" s="2" t="s">
        <v>53</v>
      </c>
      <c r="B46" s="3">
        <v>1078.9967630465353</v>
      </c>
      <c r="C46" s="4">
        <v>0.7272727272727273</v>
      </c>
      <c r="D46" s="4">
        <v>0.36363636363636365</v>
      </c>
      <c r="E46" s="10">
        <v>8.0</v>
      </c>
      <c r="F46" s="10">
        <v>4.0</v>
      </c>
      <c r="G46" s="10">
        <v>3.0</v>
      </c>
      <c r="H46" s="10">
        <v>7.0</v>
      </c>
      <c r="I46" s="10">
        <v>22.0</v>
      </c>
      <c r="K46" s="7"/>
      <c r="L46" s="8"/>
      <c r="M46" s="9"/>
      <c r="N46" s="9"/>
      <c r="O46" s="7"/>
      <c r="P46" s="7"/>
      <c r="Q46" s="7"/>
      <c r="R46" s="7"/>
      <c r="S46" s="7"/>
    </row>
    <row r="47">
      <c r="A47" s="2" t="s">
        <v>54</v>
      </c>
      <c r="B47" s="3">
        <v>1078.5493657989148</v>
      </c>
      <c r="C47" s="4">
        <v>0.8333333333333334</v>
      </c>
      <c r="D47" s="4">
        <v>0.23076923076923078</v>
      </c>
      <c r="E47" s="5">
        <v>10.0</v>
      </c>
      <c r="F47" s="5">
        <v>3.0</v>
      </c>
      <c r="G47" s="5">
        <v>2.0</v>
      </c>
      <c r="H47" s="5">
        <v>10.0</v>
      </c>
      <c r="I47" s="5">
        <v>25.0</v>
      </c>
      <c r="K47" s="7"/>
      <c r="L47" s="8"/>
      <c r="M47" s="9"/>
      <c r="N47" s="9"/>
      <c r="O47" s="7"/>
      <c r="P47" s="7"/>
      <c r="Q47" s="7"/>
      <c r="R47" s="7"/>
      <c r="S47" s="7"/>
    </row>
    <row r="48">
      <c r="A48" s="2" t="s">
        <v>55</v>
      </c>
      <c r="B48" s="3">
        <v>1077.7765522556917</v>
      </c>
      <c r="C48" s="4">
        <v>0.96</v>
      </c>
      <c r="D48" s="4">
        <v>0.08695652173913043</v>
      </c>
      <c r="E48" s="5">
        <v>24.0</v>
      </c>
      <c r="F48" s="5">
        <v>2.0</v>
      </c>
      <c r="G48" s="5">
        <v>1.0</v>
      </c>
      <c r="H48" s="5">
        <v>21.0</v>
      </c>
      <c r="I48" s="5">
        <v>48.0</v>
      </c>
      <c r="K48" s="7"/>
      <c r="L48" s="8"/>
      <c r="M48" s="9"/>
      <c r="N48" s="9"/>
      <c r="O48" s="7"/>
      <c r="P48" s="7"/>
      <c r="Q48" s="7"/>
      <c r="R48" s="7"/>
      <c r="S48" s="7"/>
    </row>
    <row r="49">
      <c r="A49" s="2" t="s">
        <v>56</v>
      </c>
      <c r="B49" s="3">
        <v>1077.5463499652865</v>
      </c>
      <c r="C49" s="4">
        <v>1.0</v>
      </c>
      <c r="D49" s="4">
        <v>0.6666666666666666</v>
      </c>
      <c r="E49" s="10">
        <v>2.0</v>
      </c>
      <c r="F49" s="10">
        <v>4.0</v>
      </c>
      <c r="G49" s="10">
        <v>0.0</v>
      </c>
      <c r="H49" s="10">
        <v>2.0</v>
      </c>
      <c r="I49" s="10">
        <v>8.0</v>
      </c>
      <c r="K49" s="7"/>
      <c r="L49" s="8"/>
      <c r="M49" s="9"/>
      <c r="N49" s="9"/>
      <c r="O49" s="7"/>
      <c r="P49" s="7"/>
      <c r="Q49" s="7"/>
      <c r="R49" s="7"/>
      <c r="S49" s="7"/>
    </row>
    <row r="50">
      <c r="A50" s="2" t="s">
        <v>57</v>
      </c>
      <c r="B50" s="3">
        <v>1077.173427560537</v>
      </c>
      <c r="C50" s="4">
        <v>0.9166666666666666</v>
      </c>
      <c r="D50" s="4">
        <v>0.2</v>
      </c>
      <c r="E50" s="5">
        <v>11.0</v>
      </c>
      <c r="F50" s="5">
        <v>3.0</v>
      </c>
      <c r="G50" s="5">
        <v>1.0</v>
      </c>
      <c r="H50" s="5">
        <v>12.0</v>
      </c>
      <c r="I50" s="5">
        <v>27.0</v>
      </c>
      <c r="K50" s="7"/>
      <c r="L50" s="8"/>
      <c r="M50" s="9"/>
      <c r="N50" s="9"/>
      <c r="O50" s="7"/>
      <c r="P50" s="7"/>
      <c r="Q50" s="7"/>
      <c r="R50" s="7"/>
      <c r="S50" s="7"/>
    </row>
    <row r="51">
      <c r="A51" s="2" t="s">
        <v>58</v>
      </c>
      <c r="B51" s="3">
        <v>1074.6327923089289</v>
      </c>
      <c r="C51" s="4">
        <v>1.0</v>
      </c>
      <c r="D51" s="4">
        <v>0.2857142857142857</v>
      </c>
      <c r="E51" s="5">
        <v>5.0</v>
      </c>
      <c r="F51" s="5">
        <v>2.0</v>
      </c>
      <c r="G51" s="5">
        <v>0.0</v>
      </c>
      <c r="H51" s="5">
        <v>5.0</v>
      </c>
      <c r="I51" s="5">
        <v>12.0</v>
      </c>
      <c r="K51" s="7"/>
      <c r="L51" s="7"/>
      <c r="M51" s="7"/>
      <c r="N51" s="7"/>
      <c r="O51" s="7"/>
      <c r="P51" s="7"/>
      <c r="Q51" s="7"/>
      <c r="R51" s="7"/>
      <c r="S51" s="7"/>
    </row>
    <row r="52">
      <c r="A52" s="2" t="s">
        <v>59</v>
      </c>
      <c r="B52" s="3">
        <v>1074.3769209645563</v>
      </c>
      <c r="C52" s="4">
        <v>0.9565217391304348</v>
      </c>
      <c r="D52" s="4">
        <v>0.23076923076923078</v>
      </c>
      <c r="E52" s="5">
        <v>22.0</v>
      </c>
      <c r="F52" s="5">
        <v>6.0</v>
      </c>
      <c r="G52" s="5">
        <v>1.0</v>
      </c>
      <c r="H52" s="5">
        <v>20.0</v>
      </c>
      <c r="I52" s="5">
        <v>49.0</v>
      </c>
      <c r="K52" s="6"/>
      <c r="L52" s="6"/>
      <c r="M52" s="6"/>
      <c r="N52" s="6"/>
      <c r="O52" s="6"/>
      <c r="P52" s="6"/>
      <c r="Q52" s="6"/>
      <c r="R52" s="6"/>
      <c r="S52" s="6"/>
    </row>
    <row r="53">
      <c r="A53" s="2" t="s">
        <v>60</v>
      </c>
      <c r="B53" s="3">
        <v>1074.1890142731413</v>
      </c>
      <c r="C53" s="4">
        <v>1.0</v>
      </c>
      <c r="D53" s="4">
        <v>0.38461538461538464</v>
      </c>
      <c r="E53" s="5">
        <v>5.0</v>
      </c>
      <c r="F53" s="5">
        <v>5.0</v>
      </c>
      <c r="G53" s="5">
        <v>0.0</v>
      </c>
      <c r="H53" s="5">
        <v>8.0</v>
      </c>
      <c r="I53" s="5">
        <v>18.0</v>
      </c>
      <c r="K53" s="7"/>
      <c r="L53" s="7"/>
      <c r="M53" s="7"/>
      <c r="N53" s="7"/>
      <c r="O53" s="7"/>
      <c r="P53" s="7"/>
      <c r="Q53" s="7"/>
      <c r="R53" s="7"/>
      <c r="S53" s="7"/>
    </row>
    <row r="54">
      <c r="A54" s="2" t="s">
        <v>61</v>
      </c>
      <c r="B54" s="3">
        <v>1073.6445279066959</v>
      </c>
      <c r="C54" s="4">
        <v>0.8461538461538461</v>
      </c>
      <c r="D54" s="4">
        <v>0.23076923076923078</v>
      </c>
      <c r="E54" s="5">
        <v>22.0</v>
      </c>
      <c r="F54" s="5">
        <v>6.0</v>
      </c>
      <c r="G54" s="5">
        <v>4.0</v>
      </c>
      <c r="H54" s="5">
        <v>20.0</v>
      </c>
      <c r="I54" s="5">
        <v>52.0</v>
      </c>
      <c r="K54" s="7"/>
      <c r="L54" s="8"/>
      <c r="M54" s="9"/>
      <c r="N54" s="9"/>
      <c r="O54" s="7"/>
      <c r="P54" s="7"/>
      <c r="Q54" s="7"/>
      <c r="R54" s="7"/>
      <c r="S54" s="7"/>
    </row>
    <row r="55">
      <c r="A55" s="2" t="s">
        <v>62</v>
      </c>
      <c r="B55" s="3">
        <v>1073.1410665027665</v>
      </c>
      <c r="C55" s="4">
        <v>0.7142857142857143</v>
      </c>
      <c r="D55" s="4">
        <v>0.45454545454545453</v>
      </c>
      <c r="E55" s="5">
        <v>5.0</v>
      </c>
      <c r="F55" s="5">
        <v>5.0</v>
      </c>
      <c r="G55" s="5">
        <v>2.0</v>
      </c>
      <c r="H55" s="5">
        <v>6.0</v>
      </c>
      <c r="I55" s="5">
        <v>18.0</v>
      </c>
      <c r="K55" s="7"/>
      <c r="L55" s="8"/>
      <c r="M55" s="9"/>
      <c r="N55" s="9"/>
      <c r="O55" s="7"/>
      <c r="P55" s="7"/>
      <c r="Q55" s="7"/>
      <c r="R55" s="7"/>
      <c r="S55" s="7"/>
    </row>
    <row r="56">
      <c r="A56" s="2" t="s">
        <v>63</v>
      </c>
      <c r="B56" s="3">
        <v>1071.4499427528663</v>
      </c>
      <c r="C56" s="4">
        <v>0.8947368421052632</v>
      </c>
      <c r="D56" s="4">
        <v>0.23809523809523808</v>
      </c>
      <c r="E56" s="5">
        <v>17.0</v>
      </c>
      <c r="F56" s="5">
        <v>5.0</v>
      </c>
      <c r="G56" s="5">
        <v>2.0</v>
      </c>
      <c r="H56" s="5">
        <v>16.0</v>
      </c>
      <c r="I56" s="5">
        <v>40.0</v>
      </c>
      <c r="K56" s="7"/>
      <c r="L56" s="8"/>
      <c r="M56" s="9"/>
      <c r="N56" s="9"/>
      <c r="O56" s="7"/>
      <c r="P56" s="7"/>
      <c r="Q56" s="7"/>
      <c r="R56" s="7"/>
      <c r="S56" s="7"/>
    </row>
    <row r="57">
      <c r="A57" s="2" t="s">
        <v>64</v>
      </c>
      <c r="B57" s="3">
        <v>1070.8768685206653</v>
      </c>
      <c r="C57" s="4">
        <v>0.8</v>
      </c>
      <c r="D57" s="4">
        <v>0.35714285714285715</v>
      </c>
      <c r="E57" s="5">
        <v>16.0</v>
      </c>
      <c r="F57" s="5">
        <v>10.0</v>
      </c>
      <c r="G57" s="5">
        <v>4.0</v>
      </c>
      <c r="H57" s="5">
        <v>18.0</v>
      </c>
      <c r="I57" s="5">
        <v>48.0</v>
      </c>
      <c r="K57" s="7"/>
      <c r="L57" s="8"/>
      <c r="M57" s="9"/>
      <c r="N57" s="9"/>
      <c r="O57" s="7"/>
      <c r="P57" s="7"/>
      <c r="Q57" s="7"/>
      <c r="R57" s="7"/>
      <c r="S57" s="7"/>
    </row>
    <row r="58">
      <c r="A58" s="2" t="s">
        <v>65</v>
      </c>
      <c r="B58" s="3">
        <v>1069.575254680112</v>
      </c>
      <c r="C58" s="4">
        <v>0.8571428571428571</v>
      </c>
      <c r="D58" s="4">
        <v>0.46153846153846156</v>
      </c>
      <c r="E58" s="5">
        <v>6.0</v>
      </c>
      <c r="F58" s="5">
        <v>6.0</v>
      </c>
      <c r="G58" s="5">
        <v>1.0</v>
      </c>
      <c r="H58" s="5">
        <v>7.0</v>
      </c>
      <c r="I58" s="5">
        <v>20.0</v>
      </c>
      <c r="K58" s="7"/>
      <c r="L58" s="8"/>
      <c r="M58" s="9"/>
      <c r="N58" s="9"/>
      <c r="O58" s="7"/>
      <c r="P58" s="7"/>
      <c r="Q58" s="7"/>
      <c r="R58" s="7"/>
      <c r="S58" s="7"/>
    </row>
    <row r="59">
      <c r="A59" s="2" t="s">
        <v>66</v>
      </c>
      <c r="B59" s="3">
        <v>1067.8709171934756</v>
      </c>
      <c r="C59" s="4">
        <v>0.875</v>
      </c>
      <c r="D59" s="4">
        <v>0.2727272727272727</v>
      </c>
      <c r="E59" s="5">
        <v>7.0</v>
      </c>
      <c r="F59" s="5">
        <v>3.0</v>
      </c>
      <c r="G59" s="5">
        <v>1.0</v>
      </c>
      <c r="H59" s="5">
        <v>8.0</v>
      </c>
      <c r="I59" s="5">
        <v>19.0</v>
      </c>
      <c r="K59" s="7"/>
      <c r="L59" s="8"/>
      <c r="M59" s="9"/>
      <c r="N59" s="9"/>
      <c r="O59" s="7"/>
      <c r="P59" s="7"/>
      <c r="Q59" s="7"/>
      <c r="R59" s="7"/>
      <c r="S59" s="7"/>
    </row>
    <row r="60">
      <c r="A60" s="2" t="s">
        <v>67</v>
      </c>
      <c r="B60" s="3">
        <v>1067.775263380414</v>
      </c>
      <c r="C60" s="4">
        <v>0.8888888888888888</v>
      </c>
      <c r="D60" s="4">
        <v>0.20833333333333334</v>
      </c>
      <c r="E60" s="5">
        <v>16.0</v>
      </c>
      <c r="F60" s="5">
        <v>5.0</v>
      </c>
      <c r="G60" s="5">
        <v>2.0</v>
      </c>
      <c r="H60" s="5">
        <v>19.0</v>
      </c>
      <c r="I60" s="5">
        <v>42.0</v>
      </c>
      <c r="K60" s="7"/>
      <c r="L60" s="7"/>
      <c r="M60" s="7"/>
      <c r="N60" s="7"/>
      <c r="O60" s="7"/>
      <c r="P60" s="7"/>
      <c r="Q60" s="7"/>
      <c r="R60" s="7"/>
      <c r="S60" s="7"/>
    </row>
    <row r="61">
      <c r="A61" s="2" t="s">
        <v>68</v>
      </c>
      <c r="B61" s="3">
        <v>1065.1359722656637</v>
      </c>
      <c r="C61" s="4">
        <v>0.6</v>
      </c>
      <c r="D61" s="4">
        <v>0.5555555555555556</v>
      </c>
      <c r="E61" s="5">
        <v>3.0</v>
      </c>
      <c r="F61" s="5">
        <v>5.0</v>
      </c>
      <c r="G61" s="5">
        <v>2.0</v>
      </c>
      <c r="H61" s="5">
        <v>4.0</v>
      </c>
      <c r="I61" s="5">
        <v>14.0</v>
      </c>
      <c r="K61" s="6"/>
      <c r="L61" s="6"/>
      <c r="M61" s="6"/>
      <c r="N61" s="6"/>
      <c r="O61" s="6"/>
      <c r="P61" s="6"/>
      <c r="Q61" s="6"/>
      <c r="R61" s="6"/>
      <c r="S61" s="6"/>
    </row>
    <row r="62">
      <c r="A62" s="2" t="s">
        <v>69</v>
      </c>
      <c r="B62" s="3">
        <v>1064.547593654818</v>
      </c>
      <c r="C62" s="4">
        <v>0.90625</v>
      </c>
      <c r="D62" s="4">
        <v>0.21621621621621623</v>
      </c>
      <c r="E62" s="10">
        <v>29.0</v>
      </c>
      <c r="F62" s="10">
        <v>8.0</v>
      </c>
      <c r="G62" s="10">
        <v>3.0</v>
      </c>
      <c r="H62" s="10">
        <v>29.0</v>
      </c>
      <c r="I62" s="10">
        <v>69.0</v>
      </c>
      <c r="K62" s="7"/>
      <c r="L62" s="7"/>
      <c r="M62" s="7"/>
      <c r="N62" s="7"/>
      <c r="O62" s="7"/>
      <c r="P62" s="7"/>
      <c r="Q62" s="7"/>
      <c r="R62" s="7"/>
      <c r="S62" s="7"/>
    </row>
    <row r="63">
      <c r="A63" s="2" t="s">
        <v>70</v>
      </c>
      <c r="B63" s="3">
        <v>1062.9589603852503</v>
      </c>
      <c r="C63" s="4">
        <v>1.0</v>
      </c>
      <c r="D63" s="4">
        <v>0.13636363636363635</v>
      </c>
      <c r="E63" s="5">
        <v>21.0</v>
      </c>
      <c r="F63" s="5">
        <v>3.0</v>
      </c>
      <c r="G63" s="5">
        <v>0.0</v>
      </c>
      <c r="H63" s="5">
        <v>19.0</v>
      </c>
      <c r="I63" s="5">
        <v>43.0</v>
      </c>
      <c r="K63" s="7"/>
      <c r="L63" s="8"/>
      <c r="M63" s="9"/>
      <c r="N63" s="9"/>
      <c r="O63" s="7"/>
      <c r="P63" s="7"/>
      <c r="Q63" s="7"/>
      <c r="R63" s="7"/>
      <c r="S63" s="7"/>
    </row>
    <row r="64">
      <c r="A64" s="2" t="s">
        <v>71</v>
      </c>
      <c r="B64" s="3">
        <v>1061.9123869690318</v>
      </c>
      <c r="C64" s="4">
        <v>0.8947368421052632</v>
      </c>
      <c r="D64" s="4">
        <v>0.23809523809523808</v>
      </c>
      <c r="E64" s="5">
        <v>17.0</v>
      </c>
      <c r="F64" s="5">
        <v>5.0</v>
      </c>
      <c r="G64" s="5">
        <v>2.0</v>
      </c>
      <c r="H64" s="5">
        <v>16.0</v>
      </c>
      <c r="I64" s="5">
        <v>40.0</v>
      </c>
      <c r="K64" s="7"/>
      <c r="L64" s="8"/>
      <c r="M64" s="9"/>
      <c r="N64" s="9"/>
      <c r="O64" s="7"/>
      <c r="P64" s="7"/>
      <c r="Q64" s="7"/>
      <c r="R64" s="7"/>
      <c r="S64" s="7"/>
    </row>
    <row r="65">
      <c r="A65" s="2" t="s">
        <v>72</v>
      </c>
      <c r="B65" s="3">
        <v>1060.9921225848468</v>
      </c>
      <c r="C65" s="4">
        <v>0.9166666666666666</v>
      </c>
      <c r="D65" s="4">
        <v>0.21428571428571427</v>
      </c>
      <c r="E65" s="5">
        <v>11.0</v>
      </c>
      <c r="F65" s="5">
        <v>3.0</v>
      </c>
      <c r="G65" s="5">
        <v>1.0</v>
      </c>
      <c r="H65" s="5">
        <v>11.0</v>
      </c>
      <c r="I65" s="5">
        <v>26.0</v>
      </c>
      <c r="K65" s="7"/>
      <c r="L65" s="8"/>
      <c r="M65" s="9"/>
      <c r="N65" s="9"/>
      <c r="O65" s="7"/>
      <c r="P65" s="7"/>
      <c r="Q65" s="7"/>
      <c r="R65" s="7"/>
      <c r="S65" s="7"/>
    </row>
    <row r="66">
      <c r="A66" s="2" t="s">
        <v>73</v>
      </c>
      <c r="B66" s="3">
        <v>1058.3525819202991</v>
      </c>
      <c r="C66" s="4">
        <v>0.8125</v>
      </c>
      <c r="D66" s="4">
        <v>0.3333333333333333</v>
      </c>
      <c r="E66" s="5">
        <v>13.0</v>
      </c>
      <c r="F66" s="5">
        <v>8.0</v>
      </c>
      <c r="G66" s="5">
        <v>3.0</v>
      </c>
      <c r="H66" s="5">
        <v>16.0</v>
      </c>
      <c r="I66" s="5">
        <v>40.0</v>
      </c>
      <c r="K66" s="7"/>
      <c r="L66" s="8"/>
      <c r="M66" s="9"/>
      <c r="N66" s="9"/>
      <c r="O66" s="7"/>
      <c r="P66" s="7"/>
      <c r="Q66" s="7"/>
      <c r="R66" s="7"/>
      <c r="S66" s="7"/>
    </row>
    <row r="67">
      <c r="A67" s="2" t="s">
        <v>74</v>
      </c>
      <c r="B67" s="3">
        <v>1058.2514388274965</v>
      </c>
      <c r="C67" s="4">
        <v>0.9333333333333333</v>
      </c>
      <c r="D67" s="4">
        <v>0.29411764705882354</v>
      </c>
      <c r="E67" s="5">
        <v>14.0</v>
      </c>
      <c r="F67" s="5">
        <v>5.0</v>
      </c>
      <c r="G67" s="5">
        <v>1.0</v>
      </c>
      <c r="H67" s="5">
        <v>12.0</v>
      </c>
      <c r="I67" s="5">
        <v>32.0</v>
      </c>
      <c r="K67" s="7"/>
      <c r="L67" s="8"/>
      <c r="M67" s="9"/>
      <c r="N67" s="9"/>
      <c r="O67" s="7"/>
      <c r="P67" s="7"/>
      <c r="Q67" s="7"/>
      <c r="R67" s="7"/>
      <c r="S67" s="7"/>
    </row>
    <row r="68">
      <c r="A68" s="2" t="s">
        <v>75</v>
      </c>
      <c r="B68" s="3">
        <v>1056.1579766078376</v>
      </c>
      <c r="C68" s="4">
        <v>0.7333333333333333</v>
      </c>
      <c r="D68" s="4">
        <v>0.15384615384615385</v>
      </c>
      <c r="E68" s="10">
        <v>11.0</v>
      </c>
      <c r="F68" s="10">
        <v>2.0</v>
      </c>
      <c r="G68" s="10">
        <v>4.0</v>
      </c>
      <c r="H68" s="10">
        <v>11.0</v>
      </c>
      <c r="I68" s="10">
        <v>28.0</v>
      </c>
      <c r="K68" s="7"/>
      <c r="L68" s="7"/>
      <c r="M68" s="7"/>
      <c r="N68" s="7"/>
      <c r="O68" s="7"/>
      <c r="P68" s="7"/>
      <c r="Q68" s="7"/>
      <c r="R68" s="7"/>
      <c r="S68" s="7"/>
    </row>
    <row r="69">
      <c r="A69" s="2" t="s">
        <v>76</v>
      </c>
      <c r="B69" s="3">
        <v>1055.1104764810177</v>
      </c>
      <c r="C69" s="4">
        <v>0.7333333333333333</v>
      </c>
      <c r="D69" s="4">
        <v>0.16666666666666666</v>
      </c>
      <c r="E69" s="5">
        <v>22.0</v>
      </c>
      <c r="F69" s="5">
        <v>4.0</v>
      </c>
      <c r="G69" s="5">
        <v>8.0</v>
      </c>
      <c r="H69" s="5">
        <v>20.0</v>
      </c>
      <c r="I69" s="5">
        <v>54.0</v>
      </c>
      <c r="K69" s="7"/>
      <c r="L69" s="7"/>
      <c r="M69" s="7"/>
      <c r="N69" s="7"/>
      <c r="O69" s="7"/>
      <c r="P69" s="7"/>
      <c r="Q69" s="7"/>
      <c r="R69" s="7"/>
      <c r="S69" s="7"/>
    </row>
    <row r="70">
      <c r="A70" s="2" t="s">
        <v>77</v>
      </c>
      <c r="B70" s="3">
        <v>1054.8026462064954</v>
      </c>
      <c r="C70" s="4">
        <v>0.6428571428571429</v>
      </c>
      <c r="D70" s="4">
        <v>0.2857142857142857</v>
      </c>
      <c r="E70" s="5">
        <v>9.0</v>
      </c>
      <c r="F70" s="5">
        <v>4.0</v>
      </c>
      <c r="G70" s="5">
        <v>5.0</v>
      </c>
      <c r="H70" s="5">
        <v>10.0</v>
      </c>
      <c r="I70" s="5">
        <v>28.0</v>
      </c>
      <c r="K70" s="6"/>
      <c r="L70" s="6"/>
      <c r="M70" s="6"/>
      <c r="N70" s="6"/>
      <c r="O70" s="6"/>
      <c r="P70" s="6"/>
      <c r="Q70" s="6"/>
      <c r="R70" s="6"/>
      <c r="S70" s="6"/>
    </row>
    <row r="71">
      <c r="A71" s="2" t="s">
        <v>78</v>
      </c>
      <c r="B71" s="3">
        <v>1053.5928023361155</v>
      </c>
      <c r="C71" s="4">
        <v>0.7692307692307693</v>
      </c>
      <c r="D71" s="4">
        <v>0.3076923076923077</v>
      </c>
      <c r="E71" s="5">
        <v>10.0</v>
      </c>
      <c r="F71" s="5">
        <v>4.0</v>
      </c>
      <c r="G71" s="5">
        <v>3.0</v>
      </c>
      <c r="H71" s="5">
        <v>9.0</v>
      </c>
      <c r="I71" s="5">
        <v>26.0</v>
      </c>
      <c r="K71" s="7"/>
      <c r="L71" s="7"/>
      <c r="M71" s="7"/>
      <c r="N71" s="7"/>
      <c r="O71" s="7"/>
      <c r="P71" s="7"/>
      <c r="Q71" s="7"/>
      <c r="R71" s="7"/>
      <c r="S71" s="7"/>
    </row>
    <row r="72">
      <c r="A72" s="2" t="s">
        <v>79</v>
      </c>
      <c r="B72" s="3">
        <v>1053.512946164661</v>
      </c>
      <c r="C72" s="4">
        <v>0.8695652173913043</v>
      </c>
      <c r="D72" s="4">
        <v>0.23076923076923078</v>
      </c>
      <c r="E72" s="10">
        <v>20.0</v>
      </c>
      <c r="F72" s="10">
        <v>6.0</v>
      </c>
      <c r="G72" s="10">
        <v>3.0</v>
      </c>
      <c r="H72" s="10">
        <v>20.0</v>
      </c>
      <c r="I72" s="10">
        <v>49.0</v>
      </c>
      <c r="K72" s="7"/>
      <c r="L72" s="8"/>
      <c r="M72" s="9"/>
      <c r="N72" s="9"/>
      <c r="O72" s="7"/>
      <c r="P72" s="7"/>
      <c r="Q72" s="7"/>
      <c r="R72" s="7"/>
      <c r="S72" s="7"/>
    </row>
    <row r="73">
      <c r="A73" s="2" t="s">
        <v>80</v>
      </c>
      <c r="B73" s="3">
        <v>1053.2743816371978</v>
      </c>
      <c r="C73" s="4">
        <v>0.8214285714285714</v>
      </c>
      <c r="D73" s="4">
        <v>0.09090909090909091</v>
      </c>
      <c r="E73" s="5">
        <v>23.0</v>
      </c>
      <c r="F73" s="5">
        <v>2.0</v>
      </c>
      <c r="G73" s="5">
        <v>5.0</v>
      </c>
      <c r="H73" s="5">
        <v>20.0</v>
      </c>
      <c r="I73" s="5">
        <v>50.0</v>
      </c>
      <c r="K73" s="7"/>
      <c r="L73" s="8"/>
      <c r="M73" s="9"/>
      <c r="N73" s="9"/>
      <c r="O73" s="7"/>
      <c r="P73" s="7"/>
      <c r="Q73" s="7"/>
      <c r="R73" s="7"/>
      <c r="S73" s="7"/>
    </row>
    <row r="74">
      <c r="A74" s="2" t="s">
        <v>81</v>
      </c>
      <c r="B74" s="3">
        <v>1053.0662252088716</v>
      </c>
      <c r="C74" s="4">
        <v>1.0</v>
      </c>
      <c r="D74" s="4">
        <v>0.23076923076923078</v>
      </c>
      <c r="E74" s="5">
        <v>9.0</v>
      </c>
      <c r="F74" s="5">
        <v>3.0</v>
      </c>
      <c r="G74" s="5">
        <v>0.0</v>
      </c>
      <c r="H74" s="5">
        <v>10.0</v>
      </c>
      <c r="I74" s="5">
        <v>22.0</v>
      </c>
      <c r="K74" s="7"/>
      <c r="L74" s="8"/>
      <c r="M74" s="9"/>
      <c r="N74" s="9"/>
      <c r="O74" s="7"/>
      <c r="P74" s="7"/>
      <c r="Q74" s="7"/>
      <c r="R74" s="7"/>
      <c r="S74" s="7"/>
    </row>
    <row r="75">
      <c r="A75" s="2" t="s">
        <v>82</v>
      </c>
      <c r="B75" s="3">
        <v>1052.3172921845023</v>
      </c>
      <c r="C75" s="4">
        <v>0.75</v>
      </c>
      <c r="D75" s="4">
        <v>0.4</v>
      </c>
      <c r="E75" s="10">
        <v>3.0</v>
      </c>
      <c r="F75" s="10">
        <v>2.0</v>
      </c>
      <c r="G75" s="10">
        <v>1.0</v>
      </c>
      <c r="H75" s="10">
        <v>3.0</v>
      </c>
      <c r="I75" s="10">
        <v>9.0</v>
      </c>
      <c r="K75" s="7"/>
      <c r="L75" s="8"/>
      <c r="M75" s="9"/>
      <c r="N75" s="9"/>
      <c r="O75" s="7"/>
      <c r="P75" s="7"/>
      <c r="Q75" s="7"/>
      <c r="R75" s="7"/>
      <c r="S75" s="7"/>
    </row>
    <row r="76">
      <c r="A76" s="2" t="s">
        <v>83</v>
      </c>
      <c r="B76" s="3">
        <v>1051.7155068623322</v>
      </c>
      <c r="C76" s="4">
        <v>1.0</v>
      </c>
      <c r="D76" s="4">
        <v>0.3333333333333333</v>
      </c>
      <c r="E76" s="5">
        <v>11.0</v>
      </c>
      <c r="F76" s="5">
        <v>4.0</v>
      </c>
      <c r="G76" s="5">
        <v>0.0</v>
      </c>
      <c r="H76" s="5">
        <v>8.0</v>
      </c>
      <c r="I76" s="5">
        <v>23.0</v>
      </c>
      <c r="K76" s="7"/>
      <c r="L76" s="8"/>
      <c r="M76" s="9"/>
      <c r="N76" s="9"/>
      <c r="O76" s="7"/>
      <c r="P76" s="7"/>
      <c r="Q76" s="7"/>
      <c r="R76" s="7"/>
      <c r="S76" s="7"/>
    </row>
    <row r="77">
      <c r="A77" s="2" t="s">
        <v>84</v>
      </c>
      <c r="B77" s="3">
        <v>1050.3274713201051</v>
      </c>
      <c r="C77" s="4">
        <v>1.0</v>
      </c>
      <c r="D77" s="4">
        <v>0.5</v>
      </c>
      <c r="E77" s="5">
        <v>1.0</v>
      </c>
      <c r="F77" s="5">
        <v>2.0</v>
      </c>
      <c r="G77" s="5">
        <v>0.0</v>
      </c>
      <c r="H77" s="5">
        <v>2.0</v>
      </c>
      <c r="I77" s="5">
        <v>5.0</v>
      </c>
      <c r="K77" s="7"/>
      <c r="L77" s="8"/>
      <c r="M77" s="9"/>
      <c r="N77" s="9"/>
      <c r="O77" s="7"/>
      <c r="P77" s="7"/>
      <c r="Q77" s="7"/>
      <c r="R77" s="7"/>
      <c r="S77" s="7"/>
    </row>
    <row r="78">
      <c r="A78" s="2" t="s">
        <v>85</v>
      </c>
      <c r="B78" s="3">
        <v>1049.8384903585109</v>
      </c>
      <c r="C78" s="4">
        <v>0.6</v>
      </c>
      <c r="D78" s="4">
        <v>0.5</v>
      </c>
      <c r="E78" s="5">
        <v>3.0</v>
      </c>
      <c r="F78" s="5">
        <v>3.0</v>
      </c>
      <c r="G78" s="5">
        <v>2.0</v>
      </c>
      <c r="H78" s="5">
        <v>3.0</v>
      </c>
      <c r="I78" s="5">
        <v>11.0</v>
      </c>
      <c r="K78" s="7"/>
      <c r="L78" s="7"/>
      <c r="M78" s="7"/>
      <c r="N78" s="7"/>
      <c r="O78" s="7"/>
      <c r="P78" s="7"/>
      <c r="Q78" s="7"/>
      <c r="R78" s="7"/>
      <c r="S78" s="7"/>
    </row>
    <row r="79">
      <c r="A79" s="2" t="s">
        <v>86</v>
      </c>
      <c r="B79" s="3">
        <v>1049.256019172708</v>
      </c>
      <c r="C79" s="4">
        <v>0.7647058823529411</v>
      </c>
      <c r="D79" s="4">
        <v>0.2</v>
      </c>
      <c r="E79" s="10">
        <v>13.0</v>
      </c>
      <c r="F79" s="10">
        <v>3.0</v>
      </c>
      <c r="G79" s="10">
        <v>4.0</v>
      </c>
      <c r="H79" s="10">
        <v>12.0</v>
      </c>
      <c r="I79" s="10">
        <v>32.0</v>
      </c>
      <c r="K79" s="6"/>
      <c r="L79" s="6"/>
      <c r="M79" s="6"/>
      <c r="N79" s="6"/>
      <c r="O79" s="6"/>
      <c r="P79" s="6"/>
      <c r="Q79" s="6"/>
      <c r="R79" s="6"/>
      <c r="S79" s="6"/>
    </row>
    <row r="80">
      <c r="A80" s="2" t="s">
        <v>87</v>
      </c>
      <c r="B80" s="3">
        <v>1049.0442541932155</v>
      </c>
      <c r="C80" s="4">
        <v>0.7272727272727273</v>
      </c>
      <c r="D80" s="4">
        <v>0.5</v>
      </c>
      <c r="E80" s="5">
        <v>8.0</v>
      </c>
      <c r="F80" s="5">
        <v>6.0</v>
      </c>
      <c r="G80" s="5">
        <v>3.0</v>
      </c>
      <c r="H80" s="5">
        <v>6.0</v>
      </c>
      <c r="I80" s="5">
        <v>23.0</v>
      </c>
      <c r="K80" s="7"/>
      <c r="L80" s="7"/>
      <c r="M80" s="7"/>
      <c r="N80" s="7"/>
      <c r="O80" s="7"/>
      <c r="P80" s="7"/>
      <c r="Q80" s="7"/>
      <c r="R80" s="7"/>
      <c r="S80" s="7"/>
    </row>
    <row r="81">
      <c r="A81" s="2" t="s">
        <v>88</v>
      </c>
      <c r="B81" s="3">
        <v>1048.708369029013</v>
      </c>
      <c r="C81" s="4">
        <v>0.9230769230769231</v>
      </c>
      <c r="D81" s="4">
        <v>0.3157894736842105</v>
      </c>
      <c r="E81" s="5">
        <v>12.0</v>
      </c>
      <c r="F81" s="5">
        <v>6.0</v>
      </c>
      <c r="G81" s="5">
        <v>1.0</v>
      </c>
      <c r="H81" s="5">
        <v>13.0</v>
      </c>
      <c r="I81" s="5">
        <v>32.0</v>
      </c>
      <c r="K81" s="7"/>
      <c r="L81" s="8"/>
      <c r="M81" s="9"/>
      <c r="N81" s="9"/>
      <c r="O81" s="7"/>
      <c r="P81" s="7"/>
      <c r="Q81" s="7"/>
      <c r="R81" s="7"/>
      <c r="S81" s="7"/>
    </row>
    <row r="82">
      <c r="A82" s="2" t="s">
        <v>89</v>
      </c>
      <c r="B82" s="3">
        <v>1048.1211053162272</v>
      </c>
      <c r="C82" s="4">
        <v>0.7</v>
      </c>
      <c r="D82" s="4">
        <v>0.4166666666666667</v>
      </c>
      <c r="E82" s="5">
        <v>7.0</v>
      </c>
      <c r="F82" s="5">
        <v>5.0</v>
      </c>
      <c r="G82" s="5">
        <v>3.0</v>
      </c>
      <c r="H82" s="5">
        <v>7.0</v>
      </c>
      <c r="I82" s="5">
        <v>22.0</v>
      </c>
      <c r="K82" s="7"/>
      <c r="L82" s="8"/>
      <c r="M82" s="9"/>
      <c r="N82" s="9"/>
      <c r="O82" s="7"/>
      <c r="P82" s="7"/>
      <c r="Q82" s="7"/>
      <c r="R82" s="7"/>
      <c r="S82" s="7"/>
    </row>
    <row r="83">
      <c r="A83" s="2" t="s">
        <v>90</v>
      </c>
      <c r="B83" s="3">
        <v>1047.6027694878094</v>
      </c>
      <c r="C83" s="4">
        <v>0.75</v>
      </c>
      <c r="D83" s="4">
        <v>0.21428571428571427</v>
      </c>
      <c r="E83" s="5">
        <v>12.0</v>
      </c>
      <c r="F83" s="5">
        <v>3.0</v>
      </c>
      <c r="G83" s="5">
        <v>4.0</v>
      </c>
      <c r="H83" s="5">
        <v>11.0</v>
      </c>
      <c r="I83" s="5">
        <v>30.0</v>
      </c>
      <c r="K83" s="7"/>
      <c r="L83" s="8"/>
      <c r="M83" s="9"/>
      <c r="N83" s="9"/>
      <c r="O83" s="7"/>
      <c r="P83" s="7"/>
      <c r="Q83" s="7"/>
      <c r="R83" s="7"/>
      <c r="S83" s="7"/>
    </row>
    <row r="84">
      <c r="A84" s="2" t="s">
        <v>91</v>
      </c>
      <c r="B84" s="3">
        <v>1047.2133804787284</v>
      </c>
      <c r="C84" s="4">
        <v>1.0</v>
      </c>
      <c r="D84" s="4">
        <v>0.3333333333333333</v>
      </c>
      <c r="E84" s="5">
        <v>3.0</v>
      </c>
      <c r="F84" s="5">
        <v>2.0</v>
      </c>
      <c r="G84" s="5">
        <v>0.0</v>
      </c>
      <c r="H84" s="5">
        <v>4.0</v>
      </c>
      <c r="I84" s="5">
        <v>9.0</v>
      </c>
      <c r="K84" s="7"/>
      <c r="L84" s="8"/>
      <c r="M84" s="9"/>
      <c r="N84" s="9"/>
      <c r="O84" s="7"/>
      <c r="P84" s="7"/>
      <c r="Q84" s="7"/>
      <c r="R84" s="7"/>
      <c r="S84" s="7"/>
    </row>
    <row r="85">
      <c r="A85" s="2" t="s">
        <v>92</v>
      </c>
      <c r="B85" s="3">
        <v>1045.6991461650136</v>
      </c>
      <c r="C85" s="4">
        <v>0.9032258064516129</v>
      </c>
      <c r="D85" s="4">
        <v>0.13793103448275862</v>
      </c>
      <c r="E85" s="10">
        <v>28.0</v>
      </c>
      <c r="F85" s="10">
        <v>4.0</v>
      </c>
      <c r="G85" s="10">
        <v>3.0</v>
      </c>
      <c r="H85" s="10">
        <v>25.0</v>
      </c>
      <c r="I85" s="10">
        <v>60.0</v>
      </c>
      <c r="K85" s="7"/>
      <c r="L85" s="8"/>
      <c r="M85" s="9"/>
      <c r="N85" s="9"/>
      <c r="O85" s="7"/>
      <c r="P85" s="7"/>
      <c r="Q85" s="7"/>
      <c r="R85" s="7"/>
      <c r="S85" s="7"/>
    </row>
    <row r="86">
      <c r="A86" s="2" t="s">
        <v>93</v>
      </c>
      <c r="B86" s="3">
        <v>1045.1584123984967</v>
      </c>
      <c r="C86" s="4">
        <v>1.0</v>
      </c>
      <c r="D86" s="4">
        <v>0.4</v>
      </c>
      <c r="E86" s="10">
        <v>3.0</v>
      </c>
      <c r="F86" s="10">
        <v>2.0</v>
      </c>
      <c r="G86" s="10">
        <v>0.0</v>
      </c>
      <c r="H86" s="10">
        <v>3.0</v>
      </c>
      <c r="I86" s="10">
        <v>8.0</v>
      </c>
    </row>
    <row r="87">
      <c r="A87" s="2" t="s">
        <v>94</v>
      </c>
      <c r="B87" s="3">
        <v>1044.9396021854727</v>
      </c>
      <c r="C87" s="4">
        <v>1.0</v>
      </c>
      <c r="D87" s="4">
        <v>0.5</v>
      </c>
      <c r="E87" s="5">
        <v>2.0</v>
      </c>
      <c r="F87" s="5">
        <v>1.0</v>
      </c>
      <c r="G87" s="5">
        <v>0.0</v>
      </c>
      <c r="H87" s="5">
        <v>1.0</v>
      </c>
      <c r="I87" s="5">
        <v>4.0</v>
      </c>
    </row>
    <row r="88">
      <c r="A88" s="2" t="s">
        <v>95</v>
      </c>
      <c r="B88" s="3">
        <v>1044.6612771344383</v>
      </c>
      <c r="C88" s="4">
        <v>0.9090909090909091</v>
      </c>
      <c r="D88" s="4">
        <v>0.36363636363636365</v>
      </c>
      <c r="E88" s="5">
        <v>10.0</v>
      </c>
      <c r="F88" s="5">
        <v>4.0</v>
      </c>
      <c r="G88" s="5">
        <v>1.0</v>
      </c>
      <c r="H88" s="5">
        <v>7.0</v>
      </c>
      <c r="I88" s="5">
        <v>22.0</v>
      </c>
    </row>
    <row r="89">
      <c r="A89" s="2" t="s">
        <v>96</v>
      </c>
      <c r="B89" s="3">
        <v>1044.4770923718488</v>
      </c>
      <c r="C89" s="4">
        <v>0.8</v>
      </c>
      <c r="D89" s="4">
        <v>0.2</v>
      </c>
      <c r="E89" s="10">
        <v>4.0</v>
      </c>
      <c r="F89" s="10">
        <v>1.0</v>
      </c>
      <c r="G89" s="10">
        <v>1.0</v>
      </c>
      <c r="H89" s="10">
        <v>4.0</v>
      </c>
      <c r="I89" s="10">
        <v>10.0</v>
      </c>
    </row>
    <row r="90">
      <c r="A90" s="2" t="s">
        <v>97</v>
      </c>
      <c r="B90" s="3">
        <v>1043.6780355101132</v>
      </c>
      <c r="C90" s="4">
        <v>0.75</v>
      </c>
      <c r="D90" s="4">
        <v>0.42857142857142855</v>
      </c>
      <c r="E90" s="5">
        <v>3.0</v>
      </c>
      <c r="F90" s="5">
        <v>3.0</v>
      </c>
      <c r="G90" s="5">
        <v>1.0</v>
      </c>
      <c r="H90" s="5">
        <v>4.0</v>
      </c>
      <c r="I90" s="5">
        <v>11.0</v>
      </c>
    </row>
    <row r="91">
      <c r="A91" s="2" t="s">
        <v>98</v>
      </c>
      <c r="B91" s="3">
        <v>1043.265112731273</v>
      </c>
      <c r="C91" s="4">
        <v>0.6666666666666666</v>
      </c>
      <c r="D91" s="4">
        <v>0.4</v>
      </c>
      <c r="E91" s="5">
        <v>2.0</v>
      </c>
      <c r="F91" s="5">
        <v>2.0</v>
      </c>
      <c r="G91" s="5">
        <v>1.0</v>
      </c>
      <c r="H91" s="5">
        <v>3.0</v>
      </c>
      <c r="I91" s="5">
        <v>8.0</v>
      </c>
    </row>
    <row r="92">
      <c r="A92" s="2" t="s">
        <v>99</v>
      </c>
      <c r="B92" s="3">
        <v>1043.1321732644274</v>
      </c>
      <c r="C92" s="4">
        <v>0.7142857142857143</v>
      </c>
      <c r="D92" s="4">
        <v>0.2857142857142857</v>
      </c>
      <c r="E92" s="5">
        <v>5.0</v>
      </c>
      <c r="F92" s="5">
        <v>2.0</v>
      </c>
      <c r="G92" s="5">
        <v>2.0</v>
      </c>
      <c r="H92" s="5">
        <v>5.0</v>
      </c>
      <c r="I92" s="5">
        <v>14.0</v>
      </c>
    </row>
    <row r="93">
      <c r="A93" s="2" t="s">
        <v>100</v>
      </c>
      <c r="B93" s="3">
        <v>1042.5472566498206</v>
      </c>
      <c r="C93" s="4">
        <v>0.9230769230769231</v>
      </c>
      <c r="D93" s="4">
        <v>0.2</v>
      </c>
      <c r="E93" s="5">
        <v>12.0</v>
      </c>
      <c r="F93" s="5">
        <v>3.0</v>
      </c>
      <c r="G93" s="5">
        <v>1.0</v>
      </c>
      <c r="H93" s="5">
        <v>12.0</v>
      </c>
      <c r="I93" s="5">
        <v>28.0</v>
      </c>
    </row>
    <row r="94">
      <c r="A94" s="2" t="s">
        <v>101</v>
      </c>
      <c r="B94" s="3">
        <v>1041.7132946979739</v>
      </c>
      <c r="C94" s="4">
        <v>0.8666666666666667</v>
      </c>
      <c r="D94" s="4">
        <v>0.21428571428571427</v>
      </c>
      <c r="E94" s="5">
        <v>26.0</v>
      </c>
      <c r="F94" s="5">
        <v>6.0</v>
      </c>
      <c r="G94" s="5">
        <v>4.0</v>
      </c>
      <c r="H94" s="5">
        <v>22.0</v>
      </c>
      <c r="I94" s="5">
        <v>58.0</v>
      </c>
    </row>
    <row r="95">
      <c r="A95" s="2" t="s">
        <v>102</v>
      </c>
      <c r="B95" s="3">
        <v>1041.7078258863244</v>
      </c>
      <c r="C95" s="4">
        <v>1.0</v>
      </c>
      <c r="D95" s="4">
        <v>0.25</v>
      </c>
      <c r="E95" s="10">
        <v>4.0</v>
      </c>
      <c r="F95" s="10">
        <v>1.0</v>
      </c>
      <c r="G95" s="10">
        <v>0.0</v>
      </c>
      <c r="H95" s="10">
        <v>3.0</v>
      </c>
      <c r="I95" s="10">
        <v>8.0</v>
      </c>
    </row>
    <row r="96">
      <c r="A96" s="2" t="s">
        <v>103</v>
      </c>
      <c r="B96" s="3">
        <v>1041.1321872264552</v>
      </c>
      <c r="C96" s="4">
        <v>0.8125</v>
      </c>
      <c r="D96" s="4">
        <v>0.25</v>
      </c>
      <c r="E96" s="5">
        <v>13.0</v>
      </c>
      <c r="F96" s="5">
        <v>3.0</v>
      </c>
      <c r="G96" s="5">
        <v>3.0</v>
      </c>
      <c r="H96" s="5">
        <v>9.0</v>
      </c>
      <c r="I96" s="5">
        <v>28.0</v>
      </c>
    </row>
    <row r="97">
      <c r="A97" s="2" t="s">
        <v>104</v>
      </c>
      <c r="B97" s="3">
        <v>1040.8670396563068</v>
      </c>
      <c r="C97" s="4">
        <v>0.8333333333333334</v>
      </c>
      <c r="D97" s="4">
        <v>0.29411764705882354</v>
      </c>
      <c r="E97" s="10">
        <v>10.0</v>
      </c>
      <c r="F97" s="10">
        <v>5.0</v>
      </c>
      <c r="G97" s="10">
        <v>2.0</v>
      </c>
      <c r="H97" s="10">
        <v>12.0</v>
      </c>
      <c r="I97" s="10">
        <v>29.0</v>
      </c>
    </row>
    <row r="98">
      <c r="A98" s="2" t="s">
        <v>105</v>
      </c>
      <c r="B98" s="3">
        <v>1040.2636450236084</v>
      </c>
      <c r="C98" s="4">
        <v>0.782608695652174</v>
      </c>
      <c r="D98" s="4">
        <v>0.32</v>
      </c>
      <c r="E98" s="10">
        <v>18.0</v>
      </c>
      <c r="F98" s="10">
        <v>8.0</v>
      </c>
      <c r="G98" s="10">
        <v>5.0</v>
      </c>
      <c r="H98" s="10">
        <v>17.0</v>
      </c>
      <c r="I98" s="10">
        <v>48.0</v>
      </c>
    </row>
    <row r="99">
      <c r="A99" s="2" t="s">
        <v>106</v>
      </c>
      <c r="B99" s="3">
        <v>1037.936918784504</v>
      </c>
      <c r="C99" s="4">
        <v>0.9375</v>
      </c>
      <c r="D99" s="4">
        <v>0.16666666666666666</v>
      </c>
      <c r="E99" s="10">
        <v>15.0</v>
      </c>
      <c r="F99" s="10">
        <v>3.0</v>
      </c>
      <c r="G99" s="10">
        <v>1.0</v>
      </c>
      <c r="H99" s="10">
        <v>15.0</v>
      </c>
      <c r="I99" s="10">
        <v>34.0</v>
      </c>
    </row>
    <row r="100">
      <c r="A100" s="2" t="s">
        <v>107</v>
      </c>
      <c r="B100" s="3">
        <v>1036.9478519016786</v>
      </c>
      <c r="C100" s="4">
        <v>0.8</v>
      </c>
      <c r="D100" s="4">
        <v>0.2</v>
      </c>
      <c r="E100" s="10">
        <v>8.0</v>
      </c>
      <c r="F100" s="10">
        <v>2.0</v>
      </c>
      <c r="G100" s="10">
        <v>2.0</v>
      </c>
      <c r="H100" s="10">
        <v>8.0</v>
      </c>
      <c r="I100" s="10">
        <v>20.0</v>
      </c>
    </row>
    <row r="101">
      <c r="A101" s="2" t="s">
        <v>108</v>
      </c>
      <c r="B101" s="3">
        <v>1035.319763510956</v>
      </c>
      <c r="C101" s="4">
        <v>1.0</v>
      </c>
      <c r="D101" s="4">
        <v>0.5</v>
      </c>
      <c r="E101" s="10">
        <v>2.0</v>
      </c>
      <c r="F101" s="10">
        <v>1.0</v>
      </c>
      <c r="G101" s="10">
        <v>0.0</v>
      </c>
      <c r="H101" s="10">
        <v>1.0</v>
      </c>
      <c r="I101" s="10">
        <v>4.0</v>
      </c>
    </row>
    <row r="102">
      <c r="A102" s="2" t="s">
        <v>109</v>
      </c>
      <c r="B102" s="3">
        <v>1034.7602170118373</v>
      </c>
      <c r="C102" s="4">
        <v>0.6666666666666666</v>
      </c>
      <c r="D102" s="4">
        <v>0.2857142857142857</v>
      </c>
      <c r="E102" s="5">
        <v>4.0</v>
      </c>
      <c r="F102" s="5">
        <v>2.0</v>
      </c>
      <c r="G102" s="5">
        <v>2.0</v>
      </c>
      <c r="H102" s="5">
        <v>5.0</v>
      </c>
      <c r="I102" s="5">
        <v>13.0</v>
      </c>
    </row>
    <row r="103">
      <c r="A103" s="2" t="s">
        <v>110</v>
      </c>
      <c r="B103" s="3">
        <v>1033.903365015161</v>
      </c>
      <c r="C103" s="4">
        <v>1.0</v>
      </c>
      <c r="D103" s="4">
        <v>0.1</v>
      </c>
      <c r="E103" s="10">
        <v>9.0</v>
      </c>
      <c r="F103" s="10">
        <v>1.0</v>
      </c>
      <c r="G103" s="10">
        <v>0.0</v>
      </c>
      <c r="H103" s="10">
        <v>9.0</v>
      </c>
      <c r="I103" s="10">
        <v>19.0</v>
      </c>
    </row>
    <row r="104">
      <c r="A104" s="2" t="s">
        <v>111</v>
      </c>
      <c r="B104" s="3">
        <v>1032.9656903319747</v>
      </c>
      <c r="C104" s="4">
        <v>0.7272727272727273</v>
      </c>
      <c r="D104" s="4">
        <v>0.36363636363636365</v>
      </c>
      <c r="E104" s="5">
        <v>8.0</v>
      </c>
      <c r="F104" s="5">
        <v>4.0</v>
      </c>
      <c r="G104" s="5">
        <v>3.0</v>
      </c>
      <c r="H104" s="5">
        <v>7.0</v>
      </c>
      <c r="I104" s="5">
        <v>22.0</v>
      </c>
    </row>
    <row r="105">
      <c r="A105" s="2" t="s">
        <v>112</v>
      </c>
      <c r="B105" s="3">
        <v>1031.6880431038687</v>
      </c>
      <c r="C105" s="4">
        <v>0.7692307692307693</v>
      </c>
      <c r="D105" s="4">
        <v>0.1111111111111111</v>
      </c>
      <c r="E105" s="10">
        <v>10.0</v>
      </c>
      <c r="F105" s="10">
        <v>1.0</v>
      </c>
      <c r="G105" s="10">
        <v>3.0</v>
      </c>
      <c r="H105" s="10">
        <v>8.0</v>
      </c>
      <c r="I105" s="10">
        <v>22.0</v>
      </c>
    </row>
    <row r="106">
      <c r="A106" s="2" t="s">
        <v>113</v>
      </c>
      <c r="B106" s="3">
        <v>1031.3153269171337</v>
      </c>
      <c r="C106" s="4">
        <v>0.6666666666666666</v>
      </c>
      <c r="D106" s="4">
        <v>0.4</v>
      </c>
      <c r="E106" s="5">
        <v>4.0</v>
      </c>
      <c r="F106" s="5">
        <v>2.0</v>
      </c>
      <c r="G106" s="5">
        <v>2.0</v>
      </c>
      <c r="H106" s="5">
        <v>3.0</v>
      </c>
      <c r="I106" s="5">
        <v>11.0</v>
      </c>
    </row>
    <row r="107">
      <c r="A107" s="2" t="s">
        <v>114</v>
      </c>
      <c r="B107" s="3">
        <v>1031.2852196542833</v>
      </c>
      <c r="C107" s="4">
        <v>0.8181818181818182</v>
      </c>
      <c r="D107" s="4">
        <v>0.3333333333333333</v>
      </c>
      <c r="E107" s="10">
        <v>9.0</v>
      </c>
      <c r="F107" s="10">
        <v>3.0</v>
      </c>
      <c r="G107" s="10">
        <v>2.0</v>
      </c>
      <c r="H107" s="10">
        <v>6.0</v>
      </c>
      <c r="I107" s="10">
        <v>20.0</v>
      </c>
    </row>
    <row r="108">
      <c r="A108" s="2" t="s">
        <v>115</v>
      </c>
      <c r="B108" s="3">
        <v>1030.8109518319054</v>
      </c>
      <c r="C108" s="4">
        <v>0.8333333333333334</v>
      </c>
      <c r="D108" s="4">
        <v>0.16666666666666666</v>
      </c>
      <c r="E108" s="5">
        <v>5.0</v>
      </c>
      <c r="F108" s="5">
        <v>1.0</v>
      </c>
      <c r="G108" s="5">
        <v>1.0</v>
      </c>
      <c r="H108" s="5">
        <v>5.0</v>
      </c>
      <c r="I108" s="5">
        <v>12.0</v>
      </c>
    </row>
    <row r="109">
      <c r="A109" s="2" t="s">
        <v>116</v>
      </c>
      <c r="B109" s="3">
        <v>1030.7561694014976</v>
      </c>
      <c r="C109" s="4">
        <v>0.625</v>
      </c>
      <c r="D109" s="4">
        <v>0.375</v>
      </c>
      <c r="E109" s="5">
        <v>5.0</v>
      </c>
      <c r="F109" s="5">
        <v>3.0</v>
      </c>
      <c r="G109" s="5">
        <v>3.0</v>
      </c>
      <c r="H109" s="5">
        <v>5.0</v>
      </c>
      <c r="I109" s="5">
        <v>16.0</v>
      </c>
    </row>
    <row r="110">
      <c r="A110" s="2" t="s">
        <v>117</v>
      </c>
      <c r="B110" s="3">
        <v>1030.654472638392</v>
      </c>
      <c r="C110" s="4">
        <v>0.7647058823529411</v>
      </c>
      <c r="D110" s="4">
        <v>0.2222222222222222</v>
      </c>
      <c r="E110" s="5">
        <v>13.0</v>
      </c>
      <c r="F110" s="5">
        <v>4.0</v>
      </c>
      <c r="G110" s="5">
        <v>4.0</v>
      </c>
      <c r="H110" s="5">
        <v>14.0</v>
      </c>
      <c r="I110" s="5">
        <v>35.0</v>
      </c>
    </row>
    <row r="111">
      <c r="A111" s="2" t="s">
        <v>118</v>
      </c>
      <c r="B111" s="3">
        <v>1029.7042698376274</v>
      </c>
      <c r="C111" s="4">
        <v>0.6</v>
      </c>
      <c r="D111" s="4">
        <v>0.6666666666666666</v>
      </c>
      <c r="E111" s="10">
        <v>3.0</v>
      </c>
      <c r="F111" s="10">
        <v>4.0</v>
      </c>
      <c r="G111" s="10">
        <v>2.0</v>
      </c>
      <c r="H111" s="10">
        <v>2.0</v>
      </c>
      <c r="I111" s="10">
        <v>11.0</v>
      </c>
    </row>
    <row r="112">
      <c r="A112" s="2" t="s">
        <v>119</v>
      </c>
      <c r="B112" s="3">
        <v>1029.48390116612</v>
      </c>
      <c r="C112" s="4">
        <v>0.6666666666666666</v>
      </c>
      <c r="D112" s="4">
        <v>0.3333333333333333</v>
      </c>
      <c r="E112" s="5">
        <v>4.0</v>
      </c>
      <c r="F112" s="5">
        <v>2.0</v>
      </c>
      <c r="G112" s="5">
        <v>2.0</v>
      </c>
      <c r="H112" s="5">
        <v>4.0</v>
      </c>
      <c r="I112" s="5">
        <v>12.0</v>
      </c>
    </row>
    <row r="113">
      <c r="A113" s="2" t="s">
        <v>120</v>
      </c>
      <c r="B113" s="3">
        <v>1028.1901075268206</v>
      </c>
      <c r="C113" s="4">
        <v>1.0</v>
      </c>
      <c r="D113" s="4">
        <v>0.1111111111111111</v>
      </c>
      <c r="E113" s="10">
        <v>8.0</v>
      </c>
      <c r="F113" s="10">
        <v>1.0</v>
      </c>
      <c r="G113" s="10">
        <v>0.0</v>
      </c>
      <c r="H113" s="10">
        <v>8.0</v>
      </c>
      <c r="I113" s="10">
        <v>17.0</v>
      </c>
    </row>
    <row r="114">
      <c r="A114" s="2" t="s">
        <v>121</v>
      </c>
      <c r="B114" s="3">
        <v>1028.1576169094458</v>
      </c>
      <c r="C114" s="4">
        <v>0.8888888888888888</v>
      </c>
      <c r="D114" s="4">
        <v>0.1</v>
      </c>
      <c r="E114" s="5">
        <v>8.0</v>
      </c>
      <c r="F114" s="5">
        <v>1.0</v>
      </c>
      <c r="G114" s="5">
        <v>1.0</v>
      </c>
      <c r="H114" s="5">
        <v>9.0</v>
      </c>
      <c r="I114" s="5">
        <v>19.0</v>
      </c>
    </row>
    <row r="115">
      <c r="A115" s="2" t="s">
        <v>122</v>
      </c>
      <c r="B115" s="3">
        <v>1025.8742342341884</v>
      </c>
      <c r="C115" s="4">
        <v>1.0</v>
      </c>
      <c r="D115" s="4">
        <v>0.2857142857142857</v>
      </c>
      <c r="E115" s="10">
        <v>4.0</v>
      </c>
      <c r="F115" s="10">
        <v>2.0</v>
      </c>
      <c r="G115" s="10">
        <v>0.0</v>
      </c>
      <c r="H115" s="10">
        <v>5.0</v>
      </c>
      <c r="I115" s="10">
        <v>11.0</v>
      </c>
    </row>
    <row r="116">
      <c r="A116" s="2" t="s">
        <v>123</v>
      </c>
      <c r="B116" s="3">
        <v>1025.7085098225011</v>
      </c>
      <c r="C116" s="4">
        <v>0.6666666666666666</v>
      </c>
      <c r="D116" s="4">
        <v>0.29411764705882354</v>
      </c>
      <c r="E116" s="10">
        <v>12.0</v>
      </c>
      <c r="F116" s="10">
        <v>5.0</v>
      </c>
      <c r="G116" s="10">
        <v>6.0</v>
      </c>
      <c r="H116" s="10">
        <v>12.0</v>
      </c>
      <c r="I116" s="10">
        <v>35.0</v>
      </c>
    </row>
    <row r="117">
      <c r="A117" s="2" t="s">
        <v>124</v>
      </c>
      <c r="B117" s="3">
        <v>1025.460003795227</v>
      </c>
      <c r="C117" s="4">
        <v>0.875</v>
      </c>
      <c r="D117" s="4">
        <v>0.14285714285714285</v>
      </c>
      <c r="E117" s="5">
        <v>7.0</v>
      </c>
      <c r="F117" s="5">
        <v>1.0</v>
      </c>
      <c r="G117" s="5">
        <v>1.0</v>
      </c>
      <c r="H117" s="5">
        <v>6.0</v>
      </c>
      <c r="I117" s="5">
        <v>15.0</v>
      </c>
    </row>
    <row r="118">
      <c r="A118" s="2" t="s">
        <v>125</v>
      </c>
      <c r="B118" s="3">
        <v>1025.306001500931</v>
      </c>
      <c r="C118" s="4">
        <v>0.7692307692307693</v>
      </c>
      <c r="D118" s="4">
        <v>0.22580645161290322</v>
      </c>
      <c r="E118" s="5">
        <v>20.0</v>
      </c>
      <c r="F118" s="5">
        <v>7.0</v>
      </c>
      <c r="G118" s="5">
        <v>6.0</v>
      </c>
      <c r="H118" s="5">
        <v>24.0</v>
      </c>
      <c r="I118" s="5">
        <v>57.0</v>
      </c>
    </row>
    <row r="119">
      <c r="A119" s="2" t="s">
        <v>126</v>
      </c>
      <c r="B119" s="3">
        <v>1024.2324712841516</v>
      </c>
      <c r="C119" s="4">
        <v>0.8666666666666667</v>
      </c>
      <c r="D119" s="4">
        <v>0.21739130434782608</v>
      </c>
      <c r="E119" s="5">
        <v>13.0</v>
      </c>
      <c r="F119" s="5">
        <v>5.0</v>
      </c>
      <c r="G119" s="5">
        <v>2.0</v>
      </c>
      <c r="H119" s="5">
        <v>18.0</v>
      </c>
      <c r="I119" s="5">
        <v>38.0</v>
      </c>
    </row>
    <row r="120">
      <c r="A120" s="2" t="s">
        <v>127</v>
      </c>
      <c r="B120" s="3">
        <v>1023.1678063906446</v>
      </c>
      <c r="C120" s="4">
        <v>1.0</v>
      </c>
      <c r="D120" s="4">
        <v>0.1111111111111111</v>
      </c>
      <c r="E120" s="10">
        <v>6.0</v>
      </c>
      <c r="F120" s="10">
        <v>1.0</v>
      </c>
      <c r="G120" s="10">
        <v>0.0</v>
      </c>
      <c r="H120" s="10">
        <v>8.0</v>
      </c>
      <c r="I120" s="10">
        <v>15.0</v>
      </c>
    </row>
    <row r="121">
      <c r="A121" s="2" t="s">
        <v>128</v>
      </c>
      <c r="B121" s="3">
        <v>1023.1028164562472</v>
      </c>
      <c r="C121" s="4">
        <v>0.6</v>
      </c>
      <c r="D121" s="4">
        <v>0.25</v>
      </c>
      <c r="E121" s="5">
        <v>3.0</v>
      </c>
      <c r="F121" s="5">
        <v>1.0</v>
      </c>
      <c r="G121" s="5">
        <v>2.0</v>
      </c>
      <c r="H121" s="5">
        <v>3.0</v>
      </c>
      <c r="I121" s="5">
        <v>9.0</v>
      </c>
    </row>
    <row r="122">
      <c r="A122" s="2" t="s">
        <v>129</v>
      </c>
      <c r="B122" s="3">
        <v>1022.4726784248468</v>
      </c>
      <c r="C122" s="4">
        <v>0.75</v>
      </c>
      <c r="D122" s="4">
        <v>0.4</v>
      </c>
      <c r="E122" s="5">
        <v>3.0</v>
      </c>
      <c r="F122" s="5">
        <v>2.0</v>
      </c>
      <c r="G122" s="5">
        <v>1.0</v>
      </c>
      <c r="H122" s="5">
        <v>3.0</v>
      </c>
      <c r="I122" s="5">
        <v>9.0</v>
      </c>
    </row>
    <row r="123">
      <c r="A123" s="2" t="s">
        <v>130</v>
      </c>
      <c r="B123" s="3">
        <v>1022.2323210935112</v>
      </c>
      <c r="C123" s="4">
        <v>0.8</v>
      </c>
      <c r="D123" s="4">
        <v>0.3333333333333333</v>
      </c>
      <c r="E123" s="10">
        <v>4.0</v>
      </c>
      <c r="F123" s="10">
        <v>2.0</v>
      </c>
      <c r="G123" s="10">
        <v>1.0</v>
      </c>
      <c r="H123" s="10">
        <v>4.0</v>
      </c>
      <c r="I123" s="10">
        <v>11.0</v>
      </c>
    </row>
    <row r="124">
      <c r="A124" s="2" t="s">
        <v>131</v>
      </c>
      <c r="B124" s="3">
        <v>1022.0712153353705</v>
      </c>
      <c r="C124" s="4">
        <v>1.0</v>
      </c>
      <c r="D124" s="4">
        <v>0.3333333333333333</v>
      </c>
      <c r="E124" s="5">
        <v>2.0</v>
      </c>
      <c r="F124" s="5">
        <v>1.0</v>
      </c>
      <c r="G124" s="5">
        <v>0.0</v>
      </c>
      <c r="H124" s="5">
        <v>2.0</v>
      </c>
      <c r="I124" s="5">
        <v>5.0</v>
      </c>
    </row>
    <row r="125">
      <c r="A125" s="2" t="s">
        <v>132</v>
      </c>
      <c r="B125" s="3">
        <v>1021.0737489865976</v>
      </c>
      <c r="C125" s="4">
        <v>0.6666666666666666</v>
      </c>
      <c r="D125" s="4">
        <v>0.3</v>
      </c>
      <c r="E125" s="5">
        <v>6.0</v>
      </c>
      <c r="F125" s="5">
        <v>3.0</v>
      </c>
      <c r="G125" s="5">
        <v>3.0</v>
      </c>
      <c r="H125" s="5">
        <v>7.0</v>
      </c>
      <c r="I125" s="5">
        <v>19.0</v>
      </c>
    </row>
    <row r="126">
      <c r="A126" s="2" t="s">
        <v>133</v>
      </c>
      <c r="B126" s="3">
        <v>1020.9853195166983</v>
      </c>
      <c r="C126" s="4">
        <v>0.8</v>
      </c>
      <c r="D126" s="4">
        <v>0.2</v>
      </c>
      <c r="E126" s="5">
        <v>4.0</v>
      </c>
      <c r="F126" s="5">
        <v>1.0</v>
      </c>
      <c r="G126" s="5">
        <v>1.0</v>
      </c>
      <c r="H126" s="5">
        <v>4.0</v>
      </c>
      <c r="I126" s="5">
        <v>10.0</v>
      </c>
    </row>
    <row r="127">
      <c r="A127" s="2" t="s">
        <v>134</v>
      </c>
      <c r="B127" s="3">
        <v>1020.6193316301067</v>
      </c>
      <c r="C127" s="4">
        <v>1.0</v>
      </c>
      <c r="D127" s="4">
        <v>0.1111111111111111</v>
      </c>
      <c r="E127" s="5">
        <v>8.0</v>
      </c>
      <c r="F127" s="5">
        <v>1.0</v>
      </c>
      <c r="G127" s="5">
        <v>0.0</v>
      </c>
      <c r="H127" s="5">
        <v>8.0</v>
      </c>
      <c r="I127" s="5">
        <v>17.0</v>
      </c>
    </row>
    <row r="128">
      <c r="A128" s="2" t="s">
        <v>135</v>
      </c>
      <c r="B128" s="3">
        <v>1020.6188747700027</v>
      </c>
      <c r="C128" s="4">
        <v>0.75</v>
      </c>
      <c r="D128" s="4">
        <v>0.42857142857142855</v>
      </c>
      <c r="E128" s="5">
        <v>3.0</v>
      </c>
      <c r="F128" s="5">
        <v>3.0</v>
      </c>
      <c r="G128" s="5">
        <v>1.0</v>
      </c>
      <c r="H128" s="5">
        <v>4.0</v>
      </c>
      <c r="I128" s="5">
        <v>11.0</v>
      </c>
    </row>
    <row r="129">
      <c r="A129" s="2" t="s">
        <v>136</v>
      </c>
      <c r="B129" s="3">
        <v>1020.2891225751513</v>
      </c>
      <c r="C129" s="4">
        <v>0.6666666666666666</v>
      </c>
      <c r="D129" s="4">
        <v>0.3333333333333333</v>
      </c>
      <c r="E129" s="10">
        <v>2.0</v>
      </c>
      <c r="F129" s="10">
        <v>1.0</v>
      </c>
      <c r="G129" s="10">
        <v>1.0</v>
      </c>
      <c r="H129" s="10">
        <v>2.0</v>
      </c>
      <c r="I129" s="10">
        <v>6.0</v>
      </c>
    </row>
    <row r="130">
      <c r="A130" s="2" t="s">
        <v>137</v>
      </c>
      <c r="B130" s="3">
        <v>1018.9988029023197</v>
      </c>
      <c r="C130" s="4">
        <v>0.7777777777777778</v>
      </c>
      <c r="D130" s="4">
        <v>0.3076923076923077</v>
      </c>
      <c r="E130" s="10">
        <v>7.0</v>
      </c>
      <c r="F130" s="10">
        <v>4.0</v>
      </c>
      <c r="G130" s="10">
        <v>2.0</v>
      </c>
      <c r="H130" s="10">
        <v>9.0</v>
      </c>
      <c r="I130" s="10">
        <v>22.0</v>
      </c>
    </row>
    <row r="131">
      <c r="A131" s="2" t="s">
        <v>138</v>
      </c>
      <c r="B131" s="3">
        <v>1018.9947127453415</v>
      </c>
      <c r="C131" s="4">
        <v>0.7857142857142857</v>
      </c>
      <c r="D131" s="4">
        <v>0.2777777777777778</v>
      </c>
      <c r="E131" s="10">
        <v>11.0</v>
      </c>
      <c r="F131" s="10">
        <v>5.0</v>
      </c>
      <c r="G131" s="10">
        <v>3.0</v>
      </c>
      <c r="H131" s="10">
        <v>13.0</v>
      </c>
      <c r="I131" s="10">
        <v>32.0</v>
      </c>
    </row>
    <row r="132">
      <c r="A132" s="2" t="s">
        <v>139</v>
      </c>
      <c r="B132" s="3">
        <v>1018.8068255549576</v>
      </c>
      <c r="C132" s="4">
        <v>1.0</v>
      </c>
      <c r="D132" s="4">
        <v>0.0</v>
      </c>
      <c r="E132" s="5">
        <v>1.0</v>
      </c>
      <c r="F132" s="5">
        <v>0.0</v>
      </c>
      <c r="G132" s="5">
        <v>0.0</v>
      </c>
      <c r="H132" s="5">
        <v>1.0</v>
      </c>
      <c r="I132" s="5">
        <v>2.0</v>
      </c>
    </row>
    <row r="133">
      <c r="A133" s="2" t="s">
        <v>140</v>
      </c>
      <c r="B133" s="3">
        <v>1017.8143074544093</v>
      </c>
      <c r="C133" s="4">
        <v>0.8</v>
      </c>
      <c r="D133" s="4">
        <v>0.2727272727272727</v>
      </c>
      <c r="E133" s="5">
        <v>8.0</v>
      </c>
      <c r="F133" s="5">
        <v>3.0</v>
      </c>
      <c r="G133" s="5">
        <v>2.0</v>
      </c>
      <c r="H133" s="5">
        <v>8.0</v>
      </c>
      <c r="I133" s="5">
        <v>21.0</v>
      </c>
    </row>
    <row r="134">
      <c r="A134" s="2" t="s">
        <v>141</v>
      </c>
      <c r="B134" s="3">
        <v>1017.3649045483111</v>
      </c>
      <c r="C134" s="4">
        <v>0.9047619047619048</v>
      </c>
      <c r="D134" s="4">
        <v>0.19047619047619047</v>
      </c>
      <c r="E134" s="5">
        <v>19.0</v>
      </c>
      <c r="F134" s="5">
        <v>4.0</v>
      </c>
      <c r="G134" s="5">
        <v>2.0</v>
      </c>
      <c r="H134" s="5">
        <v>17.0</v>
      </c>
      <c r="I134" s="5">
        <v>42.0</v>
      </c>
    </row>
    <row r="135">
      <c r="A135" s="2" t="s">
        <v>142</v>
      </c>
      <c r="B135" s="3">
        <v>1016.5524937742549</v>
      </c>
      <c r="C135" s="4">
        <v>0.8333333333333334</v>
      </c>
      <c r="D135" s="4">
        <v>0.16666666666666666</v>
      </c>
      <c r="E135" s="10">
        <v>5.0</v>
      </c>
      <c r="F135" s="10">
        <v>1.0</v>
      </c>
      <c r="G135" s="10">
        <v>1.0</v>
      </c>
      <c r="H135" s="10">
        <v>5.0</v>
      </c>
      <c r="I135" s="10">
        <v>12.0</v>
      </c>
    </row>
    <row r="136">
      <c r="A136" s="2" t="s">
        <v>143</v>
      </c>
      <c r="B136" s="3">
        <v>1015.3938357081156</v>
      </c>
      <c r="C136" s="4">
        <v>0.6</v>
      </c>
      <c r="D136" s="4">
        <v>0.4</v>
      </c>
      <c r="E136" s="10">
        <v>3.0</v>
      </c>
      <c r="F136" s="10">
        <v>2.0</v>
      </c>
      <c r="G136" s="10">
        <v>2.0</v>
      </c>
      <c r="H136" s="10">
        <v>3.0</v>
      </c>
      <c r="I136" s="10">
        <v>10.0</v>
      </c>
    </row>
    <row r="137">
      <c r="A137" s="2" t="s">
        <v>144</v>
      </c>
      <c r="B137" s="3">
        <v>1014.0365638254549</v>
      </c>
      <c r="C137" s="4">
        <v>0.7777777777777778</v>
      </c>
      <c r="D137" s="4">
        <v>0.17647058823529413</v>
      </c>
      <c r="E137" s="5">
        <v>14.0</v>
      </c>
      <c r="F137" s="5">
        <v>3.0</v>
      </c>
      <c r="G137" s="5">
        <v>4.0</v>
      </c>
      <c r="H137" s="5">
        <v>14.0</v>
      </c>
      <c r="I137" s="5">
        <v>35.0</v>
      </c>
    </row>
    <row r="138">
      <c r="A138" s="2" t="s">
        <v>145</v>
      </c>
      <c r="B138" s="3">
        <v>1013.0733914322205</v>
      </c>
      <c r="C138" s="4">
        <v>1.0</v>
      </c>
      <c r="D138" s="4">
        <v>0.0</v>
      </c>
      <c r="E138" s="10">
        <v>3.0</v>
      </c>
      <c r="F138" s="10">
        <v>0.0</v>
      </c>
      <c r="G138" s="10">
        <v>0.0</v>
      </c>
      <c r="H138" s="10">
        <v>2.0</v>
      </c>
      <c r="I138" s="10">
        <v>5.0</v>
      </c>
    </row>
    <row r="139">
      <c r="A139" s="2" t="s">
        <v>146</v>
      </c>
      <c r="B139" s="3">
        <v>1011.1131925781233</v>
      </c>
      <c r="C139" s="4">
        <v>0.7777777777777778</v>
      </c>
      <c r="D139" s="4">
        <v>0.2222222222222222</v>
      </c>
      <c r="E139" s="5">
        <v>7.0</v>
      </c>
      <c r="F139" s="5">
        <v>2.0</v>
      </c>
      <c r="G139" s="5">
        <v>2.0</v>
      </c>
      <c r="H139" s="5">
        <v>7.0</v>
      </c>
      <c r="I139" s="5">
        <v>18.0</v>
      </c>
    </row>
    <row r="140">
      <c r="A140" s="2" t="s">
        <v>147</v>
      </c>
      <c r="B140" s="3">
        <v>1010.7758938690527</v>
      </c>
      <c r="C140" s="4">
        <v>0.6</v>
      </c>
      <c r="D140" s="4">
        <v>0.4</v>
      </c>
      <c r="E140" s="5">
        <v>3.0</v>
      </c>
      <c r="F140" s="5">
        <v>2.0</v>
      </c>
      <c r="G140" s="5">
        <v>2.0</v>
      </c>
      <c r="H140" s="5">
        <v>3.0</v>
      </c>
      <c r="I140" s="5">
        <v>10.0</v>
      </c>
    </row>
    <row r="141">
      <c r="A141" s="2" t="s">
        <v>148</v>
      </c>
      <c r="B141" s="3">
        <v>1010.1137705296302</v>
      </c>
      <c r="C141" s="4">
        <v>1.0</v>
      </c>
      <c r="D141" s="4">
        <v>0.0</v>
      </c>
      <c r="E141" s="5">
        <v>1.0</v>
      </c>
      <c r="F141" s="5">
        <v>0.0</v>
      </c>
      <c r="G141" s="5">
        <v>0.0</v>
      </c>
      <c r="H141" s="5">
        <v>1.0</v>
      </c>
      <c r="I141" s="5">
        <v>2.0</v>
      </c>
    </row>
    <row r="142">
      <c r="A142" s="2" t="s">
        <v>149</v>
      </c>
      <c r="B142" s="3">
        <v>1009.5689447960624</v>
      </c>
      <c r="C142" s="4">
        <v>0.7142857142857143</v>
      </c>
      <c r="D142" s="4">
        <v>0.14285714285714285</v>
      </c>
      <c r="E142" s="5">
        <v>5.0</v>
      </c>
      <c r="F142" s="5">
        <v>1.0</v>
      </c>
      <c r="G142" s="5">
        <v>2.0</v>
      </c>
      <c r="H142" s="5">
        <v>6.0</v>
      </c>
      <c r="I142" s="5">
        <v>14.0</v>
      </c>
    </row>
    <row r="143">
      <c r="A143" s="2" t="s">
        <v>150</v>
      </c>
      <c r="B143" s="3">
        <v>1009.2281848996222</v>
      </c>
      <c r="C143" s="4">
        <v>0.6</v>
      </c>
      <c r="D143" s="4">
        <v>0.5</v>
      </c>
      <c r="E143" s="5">
        <v>3.0</v>
      </c>
      <c r="F143" s="5">
        <v>1.0</v>
      </c>
      <c r="G143" s="5">
        <v>2.0</v>
      </c>
      <c r="H143" s="5">
        <v>1.0</v>
      </c>
      <c r="I143" s="5">
        <v>7.0</v>
      </c>
    </row>
    <row r="144">
      <c r="A144" s="2" t="s">
        <v>151</v>
      </c>
      <c r="B144" s="3">
        <v>1009.1824300492053</v>
      </c>
      <c r="C144" s="4">
        <v>0.8</v>
      </c>
      <c r="D144" s="4">
        <v>0.2903225806451613</v>
      </c>
      <c r="E144" s="5">
        <v>20.0</v>
      </c>
      <c r="F144" s="5">
        <v>9.0</v>
      </c>
      <c r="G144" s="5">
        <v>5.0</v>
      </c>
      <c r="H144" s="5">
        <v>22.0</v>
      </c>
      <c r="I144" s="5">
        <v>56.0</v>
      </c>
    </row>
    <row r="145">
      <c r="A145" s="2" t="s">
        <v>152</v>
      </c>
      <c r="B145" s="3">
        <v>1009.1364853581327</v>
      </c>
      <c r="C145" s="4">
        <v>0.7142857142857143</v>
      </c>
      <c r="D145" s="4">
        <v>0.2727272727272727</v>
      </c>
      <c r="E145" s="5">
        <v>10.0</v>
      </c>
      <c r="F145" s="5">
        <v>3.0</v>
      </c>
      <c r="G145" s="5">
        <v>4.0</v>
      </c>
      <c r="H145" s="5">
        <v>8.0</v>
      </c>
      <c r="I145" s="5">
        <v>25.0</v>
      </c>
    </row>
    <row r="146">
      <c r="A146" s="2" t="s">
        <v>153</v>
      </c>
      <c r="B146" s="3">
        <v>1009.0560308653551</v>
      </c>
      <c r="C146" s="4">
        <v>0.7222222222222222</v>
      </c>
      <c r="D146" s="4">
        <v>0.17647058823529413</v>
      </c>
      <c r="E146" s="10">
        <v>13.0</v>
      </c>
      <c r="F146" s="10">
        <v>3.0</v>
      </c>
      <c r="G146" s="10">
        <v>5.0</v>
      </c>
      <c r="H146" s="10">
        <v>14.0</v>
      </c>
      <c r="I146" s="10">
        <v>35.0</v>
      </c>
    </row>
    <row r="147">
      <c r="A147" s="2" t="s">
        <v>154</v>
      </c>
      <c r="B147" s="3">
        <v>1008.8055243474525</v>
      </c>
      <c r="C147" s="4">
        <v>1.0</v>
      </c>
      <c r="D147" s="4">
        <v>0.125</v>
      </c>
      <c r="E147" s="5">
        <v>7.0</v>
      </c>
      <c r="F147" s="5">
        <v>1.0</v>
      </c>
      <c r="G147" s="5">
        <v>0.0</v>
      </c>
      <c r="H147" s="5">
        <v>7.0</v>
      </c>
      <c r="I147" s="5">
        <v>15.0</v>
      </c>
    </row>
    <row r="148">
      <c r="A148" s="2" t="s">
        <v>155</v>
      </c>
      <c r="B148" s="3">
        <v>1008.4777809315208</v>
      </c>
      <c r="C148" s="4">
        <v>0.75</v>
      </c>
      <c r="D148" s="4">
        <v>0.25</v>
      </c>
      <c r="E148" s="5">
        <v>3.0</v>
      </c>
      <c r="F148" s="5">
        <v>1.0</v>
      </c>
      <c r="G148" s="5">
        <v>1.0</v>
      </c>
      <c r="H148" s="5">
        <v>3.0</v>
      </c>
      <c r="I148" s="5">
        <v>8.0</v>
      </c>
    </row>
    <row r="149">
      <c r="A149" s="2" t="s">
        <v>156</v>
      </c>
      <c r="B149" s="3">
        <v>1008.3543018390792</v>
      </c>
      <c r="C149" s="4">
        <v>0.5</v>
      </c>
      <c r="D149" s="4">
        <v>0.5</v>
      </c>
      <c r="E149" s="5">
        <v>1.0</v>
      </c>
      <c r="F149" s="5">
        <v>1.0</v>
      </c>
      <c r="G149" s="5">
        <v>1.0</v>
      </c>
      <c r="H149" s="5">
        <v>1.0</v>
      </c>
      <c r="I149" s="5">
        <v>4.0</v>
      </c>
    </row>
    <row r="150">
      <c r="A150" s="2" t="s">
        <v>157</v>
      </c>
      <c r="B150" s="3">
        <v>1007.8916255851251</v>
      </c>
      <c r="C150" s="4">
        <v>0.9090909090909091</v>
      </c>
      <c r="D150" s="4">
        <v>0.1</v>
      </c>
      <c r="E150" s="5">
        <v>10.0</v>
      </c>
      <c r="F150" s="5">
        <v>1.0</v>
      </c>
      <c r="G150" s="5">
        <v>1.0</v>
      </c>
      <c r="H150" s="5">
        <v>9.0</v>
      </c>
      <c r="I150" s="5">
        <v>21.0</v>
      </c>
    </row>
    <row r="151">
      <c r="A151" s="2" t="s">
        <v>158</v>
      </c>
      <c r="B151" s="3">
        <v>1007.7327628905226</v>
      </c>
      <c r="C151" s="4">
        <v>0.8333333333333334</v>
      </c>
      <c r="D151" s="4">
        <v>0.2857142857142857</v>
      </c>
      <c r="E151" s="5">
        <v>5.0</v>
      </c>
      <c r="F151" s="5">
        <v>2.0</v>
      </c>
      <c r="G151" s="5">
        <v>1.0</v>
      </c>
      <c r="H151" s="5">
        <v>5.0</v>
      </c>
      <c r="I151" s="5">
        <v>13.0</v>
      </c>
    </row>
    <row r="152">
      <c r="A152" s="2" t="s">
        <v>159</v>
      </c>
      <c r="B152" s="3">
        <v>1006.9646526392796</v>
      </c>
      <c r="C152" s="4">
        <v>0.8571428571428571</v>
      </c>
      <c r="D152" s="4">
        <v>0.2222222222222222</v>
      </c>
      <c r="E152" s="5">
        <v>6.0</v>
      </c>
      <c r="F152" s="5">
        <v>2.0</v>
      </c>
      <c r="G152" s="5">
        <v>1.0</v>
      </c>
      <c r="H152" s="5">
        <v>7.0</v>
      </c>
      <c r="I152" s="5">
        <v>16.0</v>
      </c>
    </row>
    <row r="153">
      <c r="A153" s="2" t="s">
        <v>160</v>
      </c>
      <c r="B153" s="3">
        <v>1006.7089556201668</v>
      </c>
      <c r="C153" s="4">
        <v>0.6666666666666666</v>
      </c>
      <c r="D153" s="4">
        <v>0.16666666666666666</v>
      </c>
      <c r="E153" s="5">
        <v>6.0</v>
      </c>
      <c r="F153" s="5">
        <v>1.0</v>
      </c>
      <c r="G153" s="5">
        <v>3.0</v>
      </c>
      <c r="H153" s="5">
        <v>5.0</v>
      </c>
      <c r="I153" s="5">
        <v>15.0</v>
      </c>
    </row>
    <row r="154">
      <c r="A154" s="2" t="s">
        <v>161</v>
      </c>
      <c r="B154" s="3">
        <v>1006.6011162036604</v>
      </c>
      <c r="C154" s="4">
        <v>0.6</v>
      </c>
      <c r="D154" s="4">
        <v>0.42857142857142855</v>
      </c>
      <c r="E154" s="5">
        <v>3.0</v>
      </c>
      <c r="F154" s="5">
        <v>3.0</v>
      </c>
      <c r="G154" s="5">
        <v>2.0</v>
      </c>
      <c r="H154" s="5">
        <v>4.0</v>
      </c>
      <c r="I154" s="5">
        <v>12.0</v>
      </c>
    </row>
    <row r="155">
      <c r="A155" s="2" t="s">
        <v>162</v>
      </c>
      <c r="B155" s="3">
        <v>1006.2597544098167</v>
      </c>
      <c r="C155" s="4">
        <v>1.0</v>
      </c>
      <c r="D155" s="4">
        <v>0.0</v>
      </c>
      <c r="E155" s="5">
        <v>4.0</v>
      </c>
      <c r="F155" s="5">
        <v>0.0</v>
      </c>
      <c r="G155" s="5">
        <v>0.0</v>
      </c>
      <c r="H155" s="5">
        <v>3.0</v>
      </c>
      <c r="I155" s="5">
        <v>7.0</v>
      </c>
    </row>
    <row r="156">
      <c r="A156" s="2" t="s">
        <v>163</v>
      </c>
      <c r="B156" s="3">
        <v>1006.2366138818949</v>
      </c>
      <c r="C156" s="4">
        <v>0.6666666666666666</v>
      </c>
      <c r="D156" s="4">
        <v>0.3333333333333333</v>
      </c>
      <c r="E156" s="5">
        <v>2.0</v>
      </c>
      <c r="F156" s="5">
        <v>1.0</v>
      </c>
      <c r="G156" s="5">
        <v>1.0</v>
      </c>
      <c r="H156" s="5">
        <v>2.0</v>
      </c>
      <c r="I156" s="5">
        <v>6.0</v>
      </c>
    </row>
    <row r="157">
      <c r="A157" s="2" t="s">
        <v>164</v>
      </c>
      <c r="B157" s="3">
        <v>1005.8955692502207</v>
      </c>
      <c r="C157" s="4">
        <v>0.625</v>
      </c>
      <c r="D157" s="4">
        <v>0.2857142857142857</v>
      </c>
      <c r="E157" s="10">
        <v>5.0</v>
      </c>
      <c r="F157" s="10">
        <v>2.0</v>
      </c>
      <c r="G157" s="10">
        <v>3.0</v>
      </c>
      <c r="H157" s="10">
        <v>5.0</v>
      </c>
      <c r="I157" s="10">
        <v>15.0</v>
      </c>
    </row>
    <row r="158">
      <c r="A158" s="2" t="s">
        <v>165</v>
      </c>
      <c r="B158" s="3">
        <v>1005.7989095864297</v>
      </c>
      <c r="C158" s="4">
        <v>1.0</v>
      </c>
      <c r="D158" s="4">
        <v>0.0</v>
      </c>
      <c r="E158" s="10">
        <v>1.0</v>
      </c>
      <c r="F158" s="10">
        <v>0.0</v>
      </c>
      <c r="G158" s="10">
        <v>0.0</v>
      </c>
      <c r="H158" s="10">
        <v>1.0</v>
      </c>
      <c r="I158" s="10">
        <v>2.0</v>
      </c>
    </row>
    <row r="159">
      <c r="A159" s="2" t="s">
        <v>166</v>
      </c>
      <c r="B159" s="3">
        <v>1004.937574337257</v>
      </c>
      <c r="C159" s="4">
        <v>1.0</v>
      </c>
      <c r="D159" s="4">
        <v>0.0</v>
      </c>
      <c r="E159" s="5">
        <v>1.0</v>
      </c>
      <c r="F159" s="5">
        <v>0.0</v>
      </c>
      <c r="G159" s="5">
        <v>0.0</v>
      </c>
      <c r="H159" s="5">
        <v>1.0</v>
      </c>
      <c r="I159" s="5">
        <v>2.0</v>
      </c>
    </row>
    <row r="160">
      <c r="A160" s="2" t="s">
        <v>167</v>
      </c>
      <c r="B160" s="3">
        <v>1004.7884575099271</v>
      </c>
      <c r="C160" s="4">
        <v>0.8571428571428571</v>
      </c>
      <c r="D160" s="4">
        <v>0.14285714285714285</v>
      </c>
      <c r="E160" s="10">
        <v>6.0</v>
      </c>
      <c r="F160" s="10">
        <v>1.0</v>
      </c>
      <c r="G160" s="10">
        <v>1.0</v>
      </c>
      <c r="H160" s="10">
        <v>6.0</v>
      </c>
      <c r="I160" s="10">
        <v>14.0</v>
      </c>
    </row>
    <row r="161">
      <c r="A161" s="2" t="s">
        <v>168</v>
      </c>
      <c r="B161" s="3">
        <v>1004.4516018788827</v>
      </c>
      <c r="C161" s="4">
        <v>1.0</v>
      </c>
      <c r="D161" s="4">
        <v>0.0</v>
      </c>
      <c r="E161" s="10">
        <v>4.0</v>
      </c>
      <c r="F161" s="10">
        <v>0.0</v>
      </c>
      <c r="G161" s="10">
        <v>0.0</v>
      </c>
      <c r="H161" s="10">
        <v>6.0</v>
      </c>
      <c r="I161" s="10">
        <v>10.0</v>
      </c>
    </row>
    <row r="162">
      <c r="A162" s="2" t="s">
        <v>169</v>
      </c>
      <c r="B162" s="3">
        <v>1004.0721721411145</v>
      </c>
      <c r="C162" s="4">
        <v>0.5</v>
      </c>
      <c r="D162" s="4">
        <v>0.2</v>
      </c>
      <c r="E162" s="10">
        <v>2.0</v>
      </c>
      <c r="F162" s="10">
        <v>1.0</v>
      </c>
      <c r="G162" s="10">
        <v>2.0</v>
      </c>
      <c r="H162" s="10">
        <v>4.0</v>
      </c>
      <c r="I162" s="10">
        <v>9.0</v>
      </c>
    </row>
    <row r="163">
      <c r="A163" s="2" t="s">
        <v>170</v>
      </c>
      <c r="B163" s="3">
        <v>1003.9805283307711</v>
      </c>
      <c r="C163" s="4">
        <v>1.0</v>
      </c>
      <c r="D163" s="4">
        <v>0.0</v>
      </c>
      <c r="E163" s="5">
        <v>9.0</v>
      </c>
      <c r="F163" s="5">
        <v>0.0</v>
      </c>
      <c r="G163" s="5">
        <v>0.0</v>
      </c>
      <c r="H163" s="5">
        <v>8.0</v>
      </c>
      <c r="I163" s="5">
        <v>17.0</v>
      </c>
    </row>
    <row r="164">
      <c r="A164" s="2" t="s">
        <v>171</v>
      </c>
      <c r="B164" s="3">
        <v>1003.7128461628051</v>
      </c>
      <c r="C164" s="4">
        <v>0.9166666666666666</v>
      </c>
      <c r="D164" s="4">
        <v>0.2631578947368421</v>
      </c>
      <c r="E164" s="5">
        <v>22.0</v>
      </c>
      <c r="F164" s="5">
        <v>10.0</v>
      </c>
      <c r="G164" s="5">
        <v>2.0</v>
      </c>
      <c r="H164" s="5">
        <v>28.0</v>
      </c>
      <c r="I164" s="5">
        <v>62.0</v>
      </c>
    </row>
    <row r="165">
      <c r="A165" s="2" t="s">
        <v>172</v>
      </c>
      <c r="B165" s="3">
        <v>1003.3583164103927</v>
      </c>
      <c r="C165" s="4">
        <v>1.0</v>
      </c>
      <c r="D165" s="4">
        <v>0.0</v>
      </c>
      <c r="E165" s="5">
        <v>3.0</v>
      </c>
      <c r="F165" s="5">
        <v>0.0</v>
      </c>
      <c r="G165" s="5">
        <v>0.0</v>
      </c>
      <c r="H165" s="5">
        <v>3.0</v>
      </c>
      <c r="I165" s="5">
        <v>6.0</v>
      </c>
    </row>
    <row r="166">
      <c r="A166" s="2" t="s">
        <v>173</v>
      </c>
      <c r="B166" s="3">
        <v>1003.2175101349569</v>
      </c>
      <c r="C166" s="4">
        <v>1.0</v>
      </c>
      <c r="D166" s="4">
        <v>0.0</v>
      </c>
      <c r="E166" s="5">
        <v>2.0</v>
      </c>
      <c r="F166" s="5">
        <v>0.0</v>
      </c>
      <c r="G166" s="5">
        <v>0.0</v>
      </c>
      <c r="H166" s="5">
        <v>2.0</v>
      </c>
      <c r="I166" s="5">
        <v>4.0</v>
      </c>
    </row>
    <row r="167">
      <c r="A167" s="2" t="s">
        <v>174</v>
      </c>
      <c r="B167" s="3">
        <v>1002.7656219286987</v>
      </c>
      <c r="C167" s="4">
        <v>0.7777777777777778</v>
      </c>
      <c r="D167" s="4">
        <v>0.25</v>
      </c>
      <c r="E167" s="5">
        <v>7.0</v>
      </c>
      <c r="F167" s="5">
        <v>2.0</v>
      </c>
      <c r="G167" s="5">
        <v>2.0</v>
      </c>
      <c r="H167" s="5">
        <v>6.0</v>
      </c>
      <c r="I167" s="5">
        <v>17.0</v>
      </c>
    </row>
    <row r="168">
      <c r="A168" s="2" t="s">
        <v>175</v>
      </c>
      <c r="B168" s="3">
        <v>1002.3781672517265</v>
      </c>
      <c r="C168" s="4">
        <v>1.0</v>
      </c>
      <c r="D168" s="4">
        <v>0.0</v>
      </c>
      <c r="E168" s="5">
        <v>1.0</v>
      </c>
      <c r="F168" s="5">
        <v>0.0</v>
      </c>
      <c r="G168" s="5">
        <v>0.0</v>
      </c>
      <c r="H168" s="5">
        <v>1.0</v>
      </c>
      <c r="I168" s="5">
        <v>2.0</v>
      </c>
    </row>
    <row r="169">
      <c r="A169" s="2" t="s">
        <v>176</v>
      </c>
      <c r="B169" s="3">
        <v>1002.2995867572578</v>
      </c>
      <c r="C169" s="4">
        <v>1.0</v>
      </c>
      <c r="D169" s="4">
        <v>0.0</v>
      </c>
      <c r="E169" s="5">
        <v>1.0</v>
      </c>
      <c r="F169" s="5">
        <v>0.0</v>
      </c>
      <c r="G169" s="5">
        <v>0.0</v>
      </c>
      <c r="H169" s="5">
        <v>1.0</v>
      </c>
      <c r="I169" s="5">
        <v>2.0</v>
      </c>
    </row>
    <row r="170">
      <c r="A170" s="2" t="s">
        <v>177</v>
      </c>
      <c r="B170" s="3">
        <v>1002.035700446304</v>
      </c>
      <c r="C170" s="4">
        <v>1.0</v>
      </c>
      <c r="D170" s="4">
        <v>0.0</v>
      </c>
      <c r="E170" s="5">
        <v>4.0</v>
      </c>
      <c r="F170" s="5">
        <v>0.0</v>
      </c>
      <c r="G170" s="5">
        <v>0.0</v>
      </c>
      <c r="H170" s="5">
        <v>4.0</v>
      </c>
      <c r="I170" s="5">
        <v>8.0</v>
      </c>
    </row>
    <row r="171">
      <c r="A171" s="2" t="s">
        <v>178</v>
      </c>
      <c r="B171" s="3">
        <v>1002.0081325511185</v>
      </c>
      <c r="C171" s="4">
        <v>1.0</v>
      </c>
      <c r="D171" s="4">
        <v>0.0</v>
      </c>
      <c r="E171" s="5">
        <v>1.0</v>
      </c>
      <c r="F171" s="5">
        <v>0.0</v>
      </c>
      <c r="G171" s="5">
        <v>0.0</v>
      </c>
      <c r="H171" s="5">
        <v>1.0</v>
      </c>
      <c r="I171" s="5">
        <v>2.0</v>
      </c>
    </row>
    <row r="172">
      <c r="A172" s="2" t="s">
        <v>179</v>
      </c>
      <c r="B172" s="3">
        <v>1002.0040267698336</v>
      </c>
      <c r="C172" s="4">
        <v>0.7777777777777778</v>
      </c>
      <c r="D172" s="4">
        <v>0.1875</v>
      </c>
      <c r="E172" s="10">
        <v>14.0</v>
      </c>
      <c r="F172" s="10">
        <v>3.0</v>
      </c>
      <c r="G172" s="10">
        <v>4.0</v>
      </c>
      <c r="H172" s="10">
        <v>13.0</v>
      </c>
      <c r="I172" s="10">
        <v>34.0</v>
      </c>
    </row>
    <row r="173">
      <c r="A173" s="2" t="s">
        <v>180</v>
      </c>
      <c r="B173" s="3">
        <v>1001.9240806100365</v>
      </c>
      <c r="C173" s="4">
        <v>1.0</v>
      </c>
      <c r="D173" s="4">
        <v>0.0</v>
      </c>
      <c r="E173" s="10">
        <v>1.0</v>
      </c>
      <c r="F173" s="10">
        <v>0.0</v>
      </c>
      <c r="G173" s="10">
        <v>0.0</v>
      </c>
      <c r="H173" s="10">
        <v>1.0</v>
      </c>
      <c r="I173" s="10">
        <v>2.0</v>
      </c>
    </row>
    <row r="174">
      <c r="A174" s="2" t="s">
        <v>181</v>
      </c>
      <c r="B174" s="3">
        <v>1001.1461845754762</v>
      </c>
      <c r="C174" s="4">
        <v>1.0</v>
      </c>
      <c r="D174" s="4">
        <v>0.0</v>
      </c>
      <c r="E174" s="5">
        <v>1.0</v>
      </c>
      <c r="F174" s="5">
        <v>0.0</v>
      </c>
      <c r="G174" s="5">
        <v>0.0</v>
      </c>
      <c r="H174" s="5">
        <v>1.0</v>
      </c>
      <c r="I174" s="5">
        <v>2.0</v>
      </c>
    </row>
    <row r="175">
      <c r="A175" s="2" t="s">
        <v>182</v>
      </c>
      <c r="B175" s="3">
        <v>1001.1227975152167</v>
      </c>
      <c r="C175" s="4">
        <v>1.0</v>
      </c>
      <c r="D175" s="4">
        <v>0.0</v>
      </c>
      <c r="E175" s="10">
        <v>1.0</v>
      </c>
      <c r="F175" s="10">
        <v>0.0</v>
      </c>
      <c r="G175" s="10">
        <v>0.0</v>
      </c>
      <c r="H175" s="10">
        <v>1.0</v>
      </c>
      <c r="I175" s="10">
        <v>2.0</v>
      </c>
    </row>
    <row r="176">
      <c r="A176" s="2" t="s">
        <v>183</v>
      </c>
      <c r="B176" s="3">
        <v>1000.9985286869862</v>
      </c>
      <c r="C176" s="4">
        <v>1.0</v>
      </c>
      <c r="D176" s="4">
        <v>0.0</v>
      </c>
      <c r="E176" s="10">
        <v>4.0</v>
      </c>
      <c r="F176" s="10">
        <v>0.0</v>
      </c>
      <c r="G176" s="10">
        <v>0.0</v>
      </c>
      <c r="H176" s="10">
        <v>4.0</v>
      </c>
      <c r="I176" s="10">
        <v>8.0</v>
      </c>
    </row>
    <row r="177">
      <c r="A177" s="2" t="s">
        <v>184</v>
      </c>
      <c r="B177" s="3">
        <v>1000.9215001597742</v>
      </c>
      <c r="C177" s="4">
        <v>0.75</v>
      </c>
      <c r="D177" s="4">
        <v>0.3333333333333333</v>
      </c>
      <c r="E177" s="5">
        <v>6.0</v>
      </c>
      <c r="F177" s="5">
        <v>2.0</v>
      </c>
      <c r="G177" s="5">
        <v>2.0</v>
      </c>
      <c r="H177" s="5">
        <v>4.0</v>
      </c>
      <c r="I177" s="5">
        <v>14.0</v>
      </c>
    </row>
    <row r="178">
      <c r="A178" s="2" t="s">
        <v>185</v>
      </c>
      <c r="B178" s="3">
        <v>1000.7539807416302</v>
      </c>
      <c r="C178" s="4">
        <v>0.5</v>
      </c>
      <c r="D178" s="4">
        <v>0.5</v>
      </c>
      <c r="E178" s="5">
        <v>1.0</v>
      </c>
      <c r="F178" s="5">
        <v>1.0</v>
      </c>
      <c r="G178" s="5">
        <v>1.0</v>
      </c>
      <c r="H178" s="5">
        <v>1.0</v>
      </c>
      <c r="I178" s="5">
        <v>4.0</v>
      </c>
    </row>
    <row r="179">
      <c r="A179" s="2" t="s">
        <v>186</v>
      </c>
      <c r="B179" s="3">
        <v>1000.6816641890225</v>
      </c>
      <c r="C179" s="4">
        <v>0.6666666666666666</v>
      </c>
      <c r="D179" s="4">
        <v>0.2</v>
      </c>
      <c r="E179" s="10">
        <v>6.0</v>
      </c>
      <c r="F179" s="10">
        <v>2.0</v>
      </c>
      <c r="G179" s="10">
        <v>3.0</v>
      </c>
      <c r="H179" s="10">
        <v>8.0</v>
      </c>
      <c r="I179" s="10">
        <v>19.0</v>
      </c>
    </row>
    <row r="180">
      <c r="A180" s="2" t="s">
        <v>187</v>
      </c>
      <c r="B180" s="3">
        <v>1000.5898573559078</v>
      </c>
      <c r="C180" s="4">
        <v>1.0</v>
      </c>
      <c r="D180" s="4">
        <v>0.0</v>
      </c>
      <c r="E180" s="5">
        <v>1.0</v>
      </c>
      <c r="F180" s="5">
        <v>0.0</v>
      </c>
      <c r="G180" s="5">
        <v>0.0</v>
      </c>
      <c r="H180" s="5">
        <v>1.0</v>
      </c>
      <c r="I180" s="5">
        <v>2.0</v>
      </c>
    </row>
    <row r="181">
      <c r="A181" s="2" t="s">
        <v>188</v>
      </c>
      <c r="B181" s="3">
        <v>1000.4738378176792</v>
      </c>
      <c r="C181" s="4">
        <v>1.0</v>
      </c>
      <c r="D181" s="4">
        <v>0.0</v>
      </c>
      <c r="E181" s="5">
        <v>1.0</v>
      </c>
      <c r="F181" s="5">
        <v>0.0</v>
      </c>
      <c r="G181" s="5">
        <v>0.0</v>
      </c>
      <c r="H181" s="5">
        <v>1.0</v>
      </c>
      <c r="I181" s="5">
        <v>2.0</v>
      </c>
    </row>
    <row r="182">
      <c r="A182" s="2" t="s">
        <v>189</v>
      </c>
      <c r="B182" s="3">
        <v>1000.1312621439286</v>
      </c>
      <c r="C182" s="4">
        <v>1.0</v>
      </c>
      <c r="D182" s="4">
        <v>0.0</v>
      </c>
      <c r="E182" s="5">
        <v>2.0</v>
      </c>
      <c r="F182" s="5">
        <v>0.0</v>
      </c>
      <c r="G182" s="5">
        <v>0.0</v>
      </c>
      <c r="H182" s="5">
        <v>2.0</v>
      </c>
      <c r="I182" s="5">
        <v>4.0</v>
      </c>
    </row>
    <row r="183">
      <c r="A183" s="2" t="s">
        <v>190</v>
      </c>
      <c r="B183" s="3">
        <v>999.8744647350276</v>
      </c>
      <c r="C183" s="4">
        <v>1.0</v>
      </c>
      <c r="D183" s="4">
        <v>0.0</v>
      </c>
      <c r="E183" s="5">
        <v>1.0</v>
      </c>
      <c r="F183" s="5">
        <v>0.0</v>
      </c>
      <c r="G183" s="5">
        <v>0.0</v>
      </c>
      <c r="H183" s="5">
        <v>1.0</v>
      </c>
      <c r="I183" s="5">
        <v>2.0</v>
      </c>
    </row>
    <row r="184">
      <c r="A184" s="2" t="s">
        <v>191</v>
      </c>
      <c r="B184" s="3">
        <v>999.2680796893724</v>
      </c>
      <c r="C184" s="4">
        <v>1.0</v>
      </c>
      <c r="D184" s="4">
        <v>0.0</v>
      </c>
      <c r="E184" s="5">
        <v>1.0</v>
      </c>
      <c r="F184" s="5">
        <v>0.0</v>
      </c>
      <c r="G184" s="5">
        <v>0.0</v>
      </c>
      <c r="H184" s="5">
        <v>2.0</v>
      </c>
      <c r="I184" s="5">
        <v>3.0</v>
      </c>
    </row>
    <row r="185">
      <c r="A185" s="2" t="s">
        <v>192</v>
      </c>
      <c r="B185" s="3">
        <v>999.2159788024751</v>
      </c>
      <c r="C185" s="4">
        <v>1.0</v>
      </c>
      <c r="D185" s="4">
        <v>0.0</v>
      </c>
      <c r="E185" s="10">
        <v>1.0</v>
      </c>
      <c r="F185" s="10">
        <v>0.0</v>
      </c>
      <c r="G185" s="10">
        <v>0.0</v>
      </c>
      <c r="H185" s="10">
        <v>1.0</v>
      </c>
      <c r="I185" s="10">
        <v>2.0</v>
      </c>
    </row>
    <row r="186">
      <c r="A186" s="2" t="s">
        <v>193</v>
      </c>
      <c r="B186" s="3">
        <v>999.024190303544</v>
      </c>
      <c r="C186" s="4">
        <v>1.0</v>
      </c>
      <c r="D186" s="4">
        <v>0.0</v>
      </c>
      <c r="E186" s="5">
        <v>1.0</v>
      </c>
      <c r="F186" s="5">
        <v>0.0</v>
      </c>
      <c r="G186" s="5">
        <v>0.0</v>
      </c>
      <c r="H186" s="5">
        <v>1.0</v>
      </c>
      <c r="I186" s="5">
        <v>2.0</v>
      </c>
    </row>
    <row r="187">
      <c r="A187" s="2" t="s">
        <v>194</v>
      </c>
      <c r="B187" s="3">
        <v>998.742788836842</v>
      </c>
      <c r="C187" s="4">
        <v>1.0</v>
      </c>
      <c r="D187" s="4">
        <v>0.0</v>
      </c>
      <c r="E187" s="5">
        <v>4.0</v>
      </c>
      <c r="F187" s="5">
        <v>0.0</v>
      </c>
      <c r="G187" s="5">
        <v>0.0</v>
      </c>
      <c r="H187" s="5">
        <v>4.0</v>
      </c>
      <c r="I187" s="5">
        <v>8.0</v>
      </c>
    </row>
    <row r="188">
      <c r="A188" s="2" t="s">
        <v>195</v>
      </c>
      <c r="B188" s="3">
        <v>998.3434063023203</v>
      </c>
      <c r="C188" s="4">
        <v>0.6666666666666666</v>
      </c>
      <c r="D188" s="4">
        <v>0.3333333333333333</v>
      </c>
      <c r="E188" s="5">
        <v>2.0</v>
      </c>
      <c r="F188" s="5">
        <v>1.0</v>
      </c>
      <c r="G188" s="5">
        <v>1.0</v>
      </c>
      <c r="H188" s="5">
        <v>2.0</v>
      </c>
      <c r="I188" s="5">
        <v>6.0</v>
      </c>
    </row>
    <row r="189">
      <c r="A189" s="2" t="s">
        <v>196</v>
      </c>
      <c r="B189" s="3">
        <v>998.2601117687892</v>
      </c>
      <c r="C189" s="4">
        <v>0.875</v>
      </c>
      <c r="D189" s="4">
        <v>0.0</v>
      </c>
      <c r="E189" s="5">
        <v>7.0</v>
      </c>
      <c r="F189" s="5">
        <v>0.0</v>
      </c>
      <c r="G189" s="5">
        <v>1.0</v>
      </c>
      <c r="H189" s="5">
        <v>8.0</v>
      </c>
      <c r="I189" s="5">
        <v>16.0</v>
      </c>
    </row>
    <row r="190">
      <c r="A190" s="2" t="s">
        <v>197</v>
      </c>
      <c r="B190" s="3">
        <v>997.8963132471952</v>
      </c>
      <c r="C190" s="4">
        <v>0.8</v>
      </c>
      <c r="D190" s="4">
        <v>0.2</v>
      </c>
      <c r="E190" s="5">
        <v>4.0</v>
      </c>
      <c r="F190" s="5">
        <v>1.0</v>
      </c>
      <c r="G190" s="5">
        <v>1.0</v>
      </c>
      <c r="H190" s="5">
        <v>4.0</v>
      </c>
      <c r="I190" s="5">
        <v>10.0</v>
      </c>
    </row>
    <row r="191">
      <c r="A191" s="2" t="s">
        <v>198</v>
      </c>
      <c r="B191" s="3">
        <v>997.7939523210537</v>
      </c>
      <c r="C191" s="4">
        <v>0.7142857142857143</v>
      </c>
      <c r="D191" s="4">
        <v>0.0</v>
      </c>
      <c r="E191" s="5">
        <v>5.0</v>
      </c>
      <c r="F191" s="5">
        <v>0.0</v>
      </c>
      <c r="G191" s="5">
        <v>2.0</v>
      </c>
      <c r="H191" s="5">
        <v>4.0</v>
      </c>
      <c r="I191" s="5">
        <v>11.0</v>
      </c>
    </row>
    <row r="192">
      <c r="A192" s="2" t="s">
        <v>199</v>
      </c>
      <c r="B192" s="3">
        <v>997.7486808955156</v>
      </c>
      <c r="C192" s="4">
        <v>1.0</v>
      </c>
      <c r="D192" s="4">
        <v>0.0</v>
      </c>
      <c r="E192" s="10">
        <v>1.0</v>
      </c>
      <c r="F192" s="10">
        <v>0.0</v>
      </c>
      <c r="G192" s="10">
        <v>0.0</v>
      </c>
      <c r="H192" s="10">
        <v>2.0</v>
      </c>
      <c r="I192" s="10">
        <v>3.0</v>
      </c>
    </row>
    <row r="193">
      <c r="A193" s="2" t="s">
        <v>200</v>
      </c>
      <c r="B193" s="3">
        <v>997.615671621179</v>
      </c>
      <c r="C193" s="4">
        <v>0.6666666666666666</v>
      </c>
      <c r="D193" s="4">
        <v>0.18181818181818182</v>
      </c>
      <c r="E193" s="5">
        <v>8.0</v>
      </c>
      <c r="F193" s="5">
        <v>2.0</v>
      </c>
      <c r="G193" s="5">
        <v>4.0</v>
      </c>
      <c r="H193" s="5">
        <v>9.0</v>
      </c>
      <c r="I193" s="5">
        <v>23.0</v>
      </c>
    </row>
    <row r="194">
      <c r="A194" s="2" t="s">
        <v>201</v>
      </c>
      <c r="B194" s="3">
        <v>996.8768814789568</v>
      </c>
      <c r="C194" s="4">
        <v>0.8333333333333334</v>
      </c>
      <c r="D194" s="4">
        <v>0.2857142857142857</v>
      </c>
      <c r="E194" s="10">
        <v>10.0</v>
      </c>
      <c r="F194" s="10">
        <v>4.0</v>
      </c>
      <c r="G194" s="10">
        <v>2.0</v>
      </c>
      <c r="H194" s="10">
        <v>10.0</v>
      </c>
      <c r="I194" s="10">
        <v>26.0</v>
      </c>
    </row>
    <row r="195">
      <c r="A195" s="2" t="s">
        <v>202</v>
      </c>
      <c r="B195" s="3">
        <v>996.7630543037104</v>
      </c>
      <c r="C195" s="4">
        <v>1.0</v>
      </c>
      <c r="D195" s="4">
        <v>0.0</v>
      </c>
      <c r="E195" s="5">
        <v>2.0</v>
      </c>
      <c r="F195" s="5">
        <v>0.0</v>
      </c>
      <c r="G195" s="5">
        <v>0.0</v>
      </c>
      <c r="H195" s="5">
        <v>2.0</v>
      </c>
      <c r="I195" s="5">
        <v>4.0</v>
      </c>
    </row>
    <row r="196">
      <c r="A196" s="2" t="s">
        <v>203</v>
      </c>
      <c r="B196" s="3">
        <v>995.8722724002857</v>
      </c>
      <c r="C196" s="4">
        <v>1.0</v>
      </c>
      <c r="D196" s="4">
        <v>0.0</v>
      </c>
      <c r="E196" s="5">
        <v>2.0</v>
      </c>
      <c r="F196" s="5">
        <v>0.0</v>
      </c>
      <c r="G196" s="5">
        <v>0.0</v>
      </c>
      <c r="H196" s="5">
        <v>2.0</v>
      </c>
      <c r="I196" s="5">
        <v>4.0</v>
      </c>
    </row>
    <row r="197">
      <c r="A197" s="2" t="s">
        <v>204</v>
      </c>
      <c r="B197" s="3">
        <v>994.9837823899747</v>
      </c>
      <c r="C197" s="4">
        <v>0.0</v>
      </c>
      <c r="D197" s="4">
        <v>0.0</v>
      </c>
      <c r="E197" s="5">
        <v>0.0</v>
      </c>
      <c r="F197" s="5">
        <v>0.0</v>
      </c>
      <c r="G197" s="5">
        <v>0.0</v>
      </c>
      <c r="H197" s="5">
        <v>1.0</v>
      </c>
      <c r="I197" s="5">
        <v>1.0</v>
      </c>
    </row>
    <row r="198">
      <c r="A198" s="2" t="s">
        <v>205</v>
      </c>
      <c r="B198" s="3">
        <v>994.9489910807036</v>
      </c>
      <c r="C198" s="4">
        <v>1.0</v>
      </c>
      <c r="D198" s="4">
        <v>0.0</v>
      </c>
      <c r="E198" s="5">
        <v>2.0</v>
      </c>
      <c r="F198" s="5">
        <v>0.0</v>
      </c>
      <c r="G198" s="5">
        <v>0.0</v>
      </c>
      <c r="H198" s="5">
        <v>2.0</v>
      </c>
      <c r="I198" s="5">
        <v>4.0</v>
      </c>
    </row>
    <row r="199">
      <c r="A199" s="2" t="s">
        <v>206</v>
      </c>
      <c r="B199" s="3">
        <v>994.6828586004307</v>
      </c>
      <c r="C199" s="4">
        <v>0.6</v>
      </c>
      <c r="D199" s="4">
        <v>0.25</v>
      </c>
      <c r="E199" s="5">
        <v>3.0</v>
      </c>
      <c r="F199" s="5">
        <v>1.0</v>
      </c>
      <c r="G199" s="5">
        <v>2.0</v>
      </c>
      <c r="H199" s="5">
        <v>3.0</v>
      </c>
      <c r="I199" s="5">
        <v>9.0</v>
      </c>
    </row>
    <row r="200">
      <c r="A200" s="2" t="s">
        <v>207</v>
      </c>
      <c r="B200" s="3">
        <v>994.6491667614333</v>
      </c>
      <c r="C200" s="4">
        <v>0.75</v>
      </c>
      <c r="D200" s="4">
        <v>0.0</v>
      </c>
      <c r="E200" s="10">
        <v>3.0</v>
      </c>
      <c r="F200" s="10">
        <v>0.0</v>
      </c>
      <c r="G200" s="10">
        <v>1.0</v>
      </c>
      <c r="H200" s="10">
        <v>3.0</v>
      </c>
      <c r="I200" s="10">
        <v>7.0</v>
      </c>
    </row>
    <row r="201">
      <c r="A201" s="2" t="s">
        <v>208</v>
      </c>
      <c r="B201" s="3">
        <v>994.5302513103886</v>
      </c>
      <c r="C201" s="4">
        <v>0.8</v>
      </c>
      <c r="D201" s="4">
        <v>0.16666666666666666</v>
      </c>
      <c r="E201" s="10">
        <v>4.0</v>
      </c>
      <c r="F201" s="10">
        <v>1.0</v>
      </c>
      <c r="G201" s="10">
        <v>1.0</v>
      </c>
      <c r="H201" s="10">
        <v>5.0</v>
      </c>
      <c r="I201" s="10">
        <v>11.0</v>
      </c>
    </row>
    <row r="202">
      <c r="A202" s="2" t="s">
        <v>209</v>
      </c>
      <c r="B202" s="3">
        <v>994.4814612597761</v>
      </c>
      <c r="C202" s="4">
        <v>0.8333333333333334</v>
      </c>
      <c r="D202" s="4">
        <v>0.0</v>
      </c>
      <c r="E202" s="10">
        <v>5.0</v>
      </c>
      <c r="F202" s="10">
        <v>0.0</v>
      </c>
      <c r="G202" s="10">
        <v>1.0</v>
      </c>
      <c r="H202" s="10">
        <v>5.0</v>
      </c>
      <c r="I202" s="10">
        <v>11.0</v>
      </c>
    </row>
    <row r="203">
      <c r="A203" s="2" t="s">
        <v>210</v>
      </c>
      <c r="B203" s="3">
        <v>994.4053503431711</v>
      </c>
      <c r="C203" s="4">
        <v>1.0</v>
      </c>
      <c r="D203" s="4">
        <v>0.0</v>
      </c>
      <c r="E203" s="5">
        <v>1.0</v>
      </c>
      <c r="F203" s="5">
        <v>0.0</v>
      </c>
      <c r="G203" s="5">
        <v>0.0</v>
      </c>
      <c r="H203" s="5">
        <v>2.0</v>
      </c>
      <c r="I203" s="5">
        <v>3.0</v>
      </c>
    </row>
    <row r="204">
      <c r="A204" s="2" t="s">
        <v>211</v>
      </c>
      <c r="B204" s="3">
        <v>994.0410359688852</v>
      </c>
      <c r="C204" s="4">
        <v>1.0</v>
      </c>
      <c r="D204" s="4">
        <v>0.0</v>
      </c>
      <c r="E204" s="10">
        <v>1.0</v>
      </c>
      <c r="F204" s="10">
        <v>0.0</v>
      </c>
      <c r="G204" s="10">
        <v>0.0</v>
      </c>
      <c r="H204" s="10">
        <v>1.0</v>
      </c>
      <c r="I204" s="10">
        <v>2.0</v>
      </c>
    </row>
    <row r="205">
      <c r="A205" s="2" t="s">
        <v>212</v>
      </c>
      <c r="B205" s="3">
        <v>993.9157404741874</v>
      </c>
      <c r="C205" s="4">
        <v>0.5</v>
      </c>
      <c r="D205" s="4">
        <v>0.5</v>
      </c>
      <c r="E205" s="5">
        <v>1.0</v>
      </c>
      <c r="F205" s="5">
        <v>1.0</v>
      </c>
      <c r="G205" s="5">
        <v>1.0</v>
      </c>
      <c r="H205" s="5">
        <v>1.0</v>
      </c>
      <c r="I205" s="5">
        <v>4.0</v>
      </c>
    </row>
    <row r="206">
      <c r="A206" s="2" t="s">
        <v>213</v>
      </c>
      <c r="B206" s="3">
        <v>992.6066605133482</v>
      </c>
      <c r="C206" s="4">
        <v>0.6666666666666666</v>
      </c>
      <c r="D206" s="4">
        <v>0.0</v>
      </c>
      <c r="E206" s="5">
        <v>2.0</v>
      </c>
      <c r="F206" s="5">
        <v>0.0</v>
      </c>
      <c r="G206" s="5">
        <v>1.0</v>
      </c>
      <c r="H206" s="5">
        <v>2.0</v>
      </c>
      <c r="I206" s="5">
        <v>5.0</v>
      </c>
    </row>
    <row r="207">
      <c r="A207" s="2" t="s">
        <v>214</v>
      </c>
      <c r="B207" s="3">
        <v>991.9971435998436</v>
      </c>
      <c r="C207" s="4">
        <v>0.75</v>
      </c>
      <c r="D207" s="4">
        <v>0.1111111111111111</v>
      </c>
      <c r="E207" s="10">
        <v>9.0</v>
      </c>
      <c r="F207" s="10">
        <v>1.0</v>
      </c>
      <c r="G207" s="10">
        <v>3.0</v>
      </c>
      <c r="H207" s="10">
        <v>8.0</v>
      </c>
      <c r="I207" s="10">
        <v>21.0</v>
      </c>
    </row>
    <row r="208">
      <c r="A208" s="2" t="s">
        <v>215</v>
      </c>
      <c r="B208" s="3">
        <v>990.7216618997381</v>
      </c>
      <c r="C208" s="4">
        <v>0.75</v>
      </c>
      <c r="D208" s="4">
        <v>0.09090909090909091</v>
      </c>
      <c r="E208" s="5">
        <v>9.0</v>
      </c>
      <c r="F208" s="5">
        <v>1.0</v>
      </c>
      <c r="G208" s="5">
        <v>3.0</v>
      </c>
      <c r="H208" s="5">
        <v>10.0</v>
      </c>
      <c r="I208" s="5">
        <v>23.0</v>
      </c>
    </row>
    <row r="209">
      <c r="A209" s="2" t="s">
        <v>216</v>
      </c>
      <c r="B209" s="3">
        <v>990.7022997907679</v>
      </c>
      <c r="C209" s="4">
        <v>1.0</v>
      </c>
      <c r="D209" s="4">
        <v>0.0</v>
      </c>
      <c r="E209" s="5">
        <v>2.0</v>
      </c>
      <c r="F209" s="5">
        <v>0.0</v>
      </c>
      <c r="G209" s="5">
        <v>0.0</v>
      </c>
      <c r="H209" s="5">
        <v>3.0</v>
      </c>
      <c r="I209" s="5">
        <v>5.0</v>
      </c>
    </row>
    <row r="210">
      <c r="A210" s="2" t="s">
        <v>217</v>
      </c>
      <c r="B210" s="3">
        <v>990.2863189018568</v>
      </c>
      <c r="C210" s="4">
        <v>0.8571428571428571</v>
      </c>
      <c r="D210" s="4">
        <v>0.14285714285714285</v>
      </c>
      <c r="E210" s="10">
        <v>6.0</v>
      </c>
      <c r="F210" s="10">
        <v>1.0</v>
      </c>
      <c r="G210" s="10">
        <v>1.0</v>
      </c>
      <c r="H210" s="10">
        <v>6.0</v>
      </c>
      <c r="I210" s="10">
        <v>14.0</v>
      </c>
    </row>
    <row r="211">
      <c r="A211" s="2" t="s">
        <v>218</v>
      </c>
      <c r="B211" s="3">
        <v>990.1859990918579</v>
      </c>
      <c r="C211" s="4">
        <v>0.5555555555555556</v>
      </c>
      <c r="D211" s="4">
        <v>0.4444444444444444</v>
      </c>
      <c r="E211" s="5">
        <v>5.0</v>
      </c>
      <c r="F211" s="5">
        <v>4.0</v>
      </c>
      <c r="G211" s="5">
        <v>4.0</v>
      </c>
      <c r="H211" s="5">
        <v>5.0</v>
      </c>
      <c r="I211" s="5">
        <v>18.0</v>
      </c>
    </row>
    <row r="212">
      <c r="A212" s="2" t="s">
        <v>219</v>
      </c>
      <c r="B212" s="3">
        <v>989.137833980952</v>
      </c>
      <c r="C212" s="4">
        <v>0.0</v>
      </c>
      <c r="D212" s="4">
        <v>0.0</v>
      </c>
      <c r="E212" s="5">
        <v>0.0</v>
      </c>
      <c r="F212" s="5">
        <v>0.0</v>
      </c>
      <c r="G212" s="5">
        <v>0.0</v>
      </c>
      <c r="H212" s="5">
        <v>1.0</v>
      </c>
      <c r="I212" s="5">
        <v>1.0</v>
      </c>
    </row>
    <row r="213">
      <c r="A213" s="2" t="s">
        <v>220</v>
      </c>
      <c r="B213" s="3">
        <v>988.7869991084198</v>
      </c>
      <c r="C213" s="4">
        <v>0.8333333333333334</v>
      </c>
      <c r="D213" s="4">
        <v>0.0</v>
      </c>
      <c r="E213" s="10">
        <v>5.0</v>
      </c>
      <c r="F213" s="10">
        <v>0.0</v>
      </c>
      <c r="G213" s="10">
        <v>1.0</v>
      </c>
      <c r="H213" s="10">
        <v>5.0</v>
      </c>
      <c r="I213" s="10">
        <v>11.0</v>
      </c>
    </row>
    <row r="214">
      <c r="A214" s="2" t="s">
        <v>221</v>
      </c>
      <c r="B214" s="3">
        <v>987.556022662457</v>
      </c>
      <c r="C214" s="4">
        <v>0.5714285714285714</v>
      </c>
      <c r="D214" s="4">
        <v>0.0</v>
      </c>
      <c r="E214" s="5">
        <v>4.0</v>
      </c>
      <c r="F214" s="5">
        <v>0.0</v>
      </c>
      <c r="G214" s="5">
        <v>3.0</v>
      </c>
      <c r="H214" s="5">
        <v>4.0</v>
      </c>
      <c r="I214" s="5">
        <v>11.0</v>
      </c>
    </row>
    <row r="215">
      <c r="A215" s="2" t="s">
        <v>222</v>
      </c>
      <c r="B215" s="3">
        <v>986.6763411947857</v>
      </c>
      <c r="C215" s="4">
        <v>0.8</v>
      </c>
      <c r="D215" s="4">
        <v>0.2</v>
      </c>
      <c r="E215" s="5">
        <v>4.0</v>
      </c>
      <c r="F215" s="5">
        <v>1.0</v>
      </c>
      <c r="G215" s="5">
        <v>1.0</v>
      </c>
      <c r="H215" s="5">
        <v>4.0</v>
      </c>
      <c r="I215" s="5">
        <v>10.0</v>
      </c>
    </row>
    <row r="216">
      <c r="A216" s="2" t="s">
        <v>223</v>
      </c>
      <c r="B216" s="3">
        <v>986.5381382745816</v>
      </c>
      <c r="C216" s="4">
        <v>0.6666666666666666</v>
      </c>
      <c r="D216" s="4">
        <v>0.0</v>
      </c>
      <c r="E216" s="5">
        <v>2.0</v>
      </c>
      <c r="F216" s="5">
        <v>0.0</v>
      </c>
      <c r="G216" s="5">
        <v>1.0</v>
      </c>
      <c r="H216" s="5">
        <v>2.0</v>
      </c>
      <c r="I216" s="5">
        <v>5.0</v>
      </c>
    </row>
    <row r="217">
      <c r="A217" s="2" t="s">
        <v>224</v>
      </c>
      <c r="B217" s="3">
        <v>986.519229452422</v>
      </c>
      <c r="C217" s="4">
        <v>0.3333333333333333</v>
      </c>
      <c r="D217" s="4">
        <v>0.4</v>
      </c>
      <c r="E217" s="5">
        <v>1.0</v>
      </c>
      <c r="F217" s="5">
        <v>2.0</v>
      </c>
      <c r="G217" s="5">
        <v>2.0</v>
      </c>
      <c r="H217" s="5">
        <v>3.0</v>
      </c>
      <c r="I217" s="5">
        <v>8.0</v>
      </c>
    </row>
    <row r="218">
      <c r="A218" s="2" t="s">
        <v>225</v>
      </c>
      <c r="B218" s="3">
        <v>985.5951717183531</v>
      </c>
      <c r="C218" s="4">
        <v>0.75</v>
      </c>
      <c r="D218" s="4">
        <v>0.2</v>
      </c>
      <c r="E218" s="5">
        <v>6.0</v>
      </c>
      <c r="F218" s="5">
        <v>2.0</v>
      </c>
      <c r="G218" s="5">
        <v>2.0</v>
      </c>
      <c r="H218" s="5">
        <v>8.0</v>
      </c>
      <c r="I218" s="5">
        <v>18.0</v>
      </c>
    </row>
    <row r="219">
      <c r="A219" s="2" t="s">
        <v>226</v>
      </c>
      <c r="B219" s="3">
        <v>985.3333323673817</v>
      </c>
      <c r="C219" s="4">
        <v>0.5714285714285714</v>
      </c>
      <c r="D219" s="4">
        <v>0.2</v>
      </c>
      <c r="E219" s="10">
        <v>4.0</v>
      </c>
      <c r="F219" s="10">
        <v>1.0</v>
      </c>
      <c r="G219" s="10">
        <v>3.0</v>
      </c>
      <c r="H219" s="10">
        <v>4.0</v>
      </c>
      <c r="I219" s="10">
        <v>12.0</v>
      </c>
    </row>
    <row r="220">
      <c r="A220" s="2" t="s">
        <v>227</v>
      </c>
      <c r="B220" s="3">
        <v>983.84860485851</v>
      </c>
      <c r="C220" s="4">
        <v>0.4</v>
      </c>
      <c r="D220" s="4">
        <v>0.5</v>
      </c>
      <c r="E220" s="10">
        <v>2.0</v>
      </c>
      <c r="F220" s="10">
        <v>2.0</v>
      </c>
      <c r="G220" s="10">
        <v>3.0</v>
      </c>
      <c r="H220" s="10">
        <v>2.0</v>
      </c>
      <c r="I220" s="10">
        <v>9.0</v>
      </c>
    </row>
    <row r="221">
      <c r="A221" s="2" t="s">
        <v>228</v>
      </c>
      <c r="B221" s="3">
        <v>983.2567777560188</v>
      </c>
      <c r="C221" s="4">
        <v>0.5</v>
      </c>
      <c r="D221" s="4">
        <v>0.0</v>
      </c>
      <c r="E221" s="5">
        <v>1.0</v>
      </c>
      <c r="F221" s="5">
        <v>0.0</v>
      </c>
      <c r="G221" s="5">
        <v>1.0</v>
      </c>
      <c r="H221" s="5">
        <v>1.0</v>
      </c>
      <c r="I221" s="5">
        <v>3.0</v>
      </c>
    </row>
    <row r="222">
      <c r="A222" s="2" t="s">
        <v>229</v>
      </c>
      <c r="B222" s="3">
        <v>982.6127879117114</v>
      </c>
      <c r="C222" s="4">
        <v>0.5</v>
      </c>
      <c r="D222" s="4">
        <v>0.0</v>
      </c>
      <c r="E222" s="10">
        <v>1.0</v>
      </c>
      <c r="F222" s="10">
        <v>0.0</v>
      </c>
      <c r="G222" s="10">
        <v>1.0</v>
      </c>
      <c r="H222" s="10">
        <v>1.0</v>
      </c>
      <c r="I222" s="10">
        <v>3.0</v>
      </c>
    </row>
    <row r="223">
      <c r="A223" s="2" t="s">
        <v>230</v>
      </c>
      <c r="B223" s="3">
        <v>982.5128054445086</v>
      </c>
      <c r="C223" s="4">
        <v>0.6363636363636364</v>
      </c>
      <c r="D223" s="4">
        <v>0.2222222222222222</v>
      </c>
      <c r="E223" s="5">
        <v>7.0</v>
      </c>
      <c r="F223" s="5">
        <v>2.0</v>
      </c>
      <c r="G223" s="5">
        <v>4.0</v>
      </c>
      <c r="H223" s="5">
        <v>7.0</v>
      </c>
      <c r="I223" s="5">
        <v>20.0</v>
      </c>
    </row>
    <row r="224">
      <c r="A224" s="2" t="s">
        <v>231</v>
      </c>
      <c r="B224" s="3">
        <v>982.1512804307321</v>
      </c>
      <c r="C224" s="4">
        <v>0.45454545454545453</v>
      </c>
      <c r="D224" s="4">
        <v>0.375</v>
      </c>
      <c r="E224" s="5">
        <v>5.0</v>
      </c>
      <c r="F224" s="5">
        <v>3.0</v>
      </c>
      <c r="G224" s="5">
        <v>6.0</v>
      </c>
      <c r="H224" s="5">
        <v>5.0</v>
      </c>
      <c r="I224" s="5">
        <v>19.0</v>
      </c>
    </row>
    <row r="225">
      <c r="A225" s="2" t="s">
        <v>232</v>
      </c>
      <c r="B225" s="3">
        <v>982.141324189213</v>
      </c>
      <c r="C225" s="4">
        <v>0.8333333333333334</v>
      </c>
      <c r="D225" s="4">
        <v>0.16666666666666666</v>
      </c>
      <c r="E225" s="10">
        <v>5.0</v>
      </c>
      <c r="F225" s="10">
        <v>1.0</v>
      </c>
      <c r="G225" s="10">
        <v>1.0</v>
      </c>
      <c r="H225" s="10">
        <v>5.0</v>
      </c>
      <c r="I225" s="10">
        <v>12.0</v>
      </c>
    </row>
    <row r="226">
      <c r="A226" s="2" t="s">
        <v>233</v>
      </c>
      <c r="B226" s="3">
        <v>982.1362150970881</v>
      </c>
      <c r="C226" s="4">
        <v>0.5</v>
      </c>
      <c r="D226" s="4">
        <v>0.0</v>
      </c>
      <c r="E226" s="5">
        <v>1.0</v>
      </c>
      <c r="F226" s="5">
        <v>0.0</v>
      </c>
      <c r="G226" s="5">
        <v>1.0</v>
      </c>
      <c r="H226" s="5">
        <v>1.0</v>
      </c>
      <c r="I226" s="5">
        <v>3.0</v>
      </c>
    </row>
    <row r="227">
      <c r="A227" s="2" t="s">
        <v>234</v>
      </c>
      <c r="B227" s="3">
        <v>982.0575677097462</v>
      </c>
      <c r="C227" s="4">
        <v>0.75</v>
      </c>
      <c r="D227" s="4">
        <v>0.0</v>
      </c>
      <c r="E227" s="5">
        <v>3.0</v>
      </c>
      <c r="F227" s="5">
        <v>0.0</v>
      </c>
      <c r="G227" s="5">
        <v>1.0</v>
      </c>
      <c r="H227" s="5">
        <v>3.0</v>
      </c>
      <c r="I227" s="5">
        <v>7.0</v>
      </c>
    </row>
    <row r="228">
      <c r="A228" s="2" t="s">
        <v>235</v>
      </c>
      <c r="B228" s="3">
        <v>981.3920666158825</v>
      </c>
      <c r="C228" s="4">
        <v>0.625</v>
      </c>
      <c r="D228" s="4">
        <v>0.0</v>
      </c>
      <c r="E228" s="5">
        <v>5.0</v>
      </c>
      <c r="F228" s="5">
        <v>0.0</v>
      </c>
      <c r="G228" s="5">
        <v>3.0</v>
      </c>
      <c r="H228" s="5">
        <v>5.0</v>
      </c>
      <c r="I228" s="5">
        <v>13.0</v>
      </c>
    </row>
    <row r="229">
      <c r="A229" s="2" t="s">
        <v>236</v>
      </c>
      <c r="B229" s="3">
        <v>981.1556538905281</v>
      </c>
      <c r="C229" s="4">
        <v>0.7</v>
      </c>
      <c r="D229" s="4">
        <v>0.0</v>
      </c>
      <c r="E229" s="5">
        <v>7.0</v>
      </c>
      <c r="F229" s="5">
        <v>0.0</v>
      </c>
      <c r="G229" s="5">
        <v>3.0</v>
      </c>
      <c r="H229" s="5">
        <v>8.0</v>
      </c>
      <c r="I229" s="5">
        <v>18.0</v>
      </c>
    </row>
    <row r="230">
      <c r="A230" s="2" t="s">
        <v>237</v>
      </c>
      <c r="B230" s="3">
        <v>980.9321319255095</v>
      </c>
      <c r="C230" s="4">
        <v>0.8</v>
      </c>
      <c r="D230" s="4">
        <v>0.0</v>
      </c>
      <c r="E230" s="5">
        <v>12.0</v>
      </c>
      <c r="F230" s="5">
        <v>0.0</v>
      </c>
      <c r="G230" s="5">
        <v>3.0</v>
      </c>
      <c r="H230" s="5">
        <v>11.0</v>
      </c>
      <c r="I230" s="5">
        <v>26.0</v>
      </c>
    </row>
    <row r="231">
      <c r="A231" s="2" t="s">
        <v>238</v>
      </c>
      <c r="B231" s="3">
        <v>980.0886976413576</v>
      </c>
      <c r="C231" s="4">
        <v>0.7692307692307693</v>
      </c>
      <c r="D231" s="4">
        <v>0.15384615384615385</v>
      </c>
      <c r="E231" s="10">
        <v>10.0</v>
      </c>
      <c r="F231" s="10">
        <v>2.0</v>
      </c>
      <c r="G231" s="10">
        <v>3.0</v>
      </c>
      <c r="H231" s="10">
        <v>11.0</v>
      </c>
      <c r="I231" s="10">
        <v>26.0</v>
      </c>
    </row>
    <row r="232">
      <c r="A232" s="2" t="s">
        <v>239</v>
      </c>
      <c r="B232" s="3">
        <v>979.6559155336665</v>
      </c>
      <c r="C232" s="4">
        <v>0.6666666666666666</v>
      </c>
      <c r="D232" s="4">
        <v>0.0</v>
      </c>
      <c r="E232" s="5">
        <v>2.0</v>
      </c>
      <c r="F232" s="5">
        <v>0.0</v>
      </c>
      <c r="G232" s="5">
        <v>1.0</v>
      </c>
      <c r="H232" s="5">
        <v>2.0</v>
      </c>
      <c r="I232" s="5">
        <v>5.0</v>
      </c>
    </row>
    <row r="233">
      <c r="A233" s="2" t="s">
        <v>240</v>
      </c>
      <c r="B233" s="3">
        <v>979.4413401548791</v>
      </c>
      <c r="C233" s="4">
        <v>0.5</v>
      </c>
      <c r="D233" s="4">
        <v>0.0</v>
      </c>
      <c r="E233" s="10">
        <v>1.0</v>
      </c>
      <c r="F233" s="10">
        <v>0.0</v>
      </c>
      <c r="G233" s="10">
        <v>1.0</v>
      </c>
      <c r="H233" s="10">
        <v>1.0</v>
      </c>
      <c r="I233" s="10">
        <v>3.0</v>
      </c>
    </row>
    <row r="234">
      <c r="A234" s="2" t="s">
        <v>241</v>
      </c>
      <c r="B234" s="3">
        <v>979.3658680390618</v>
      </c>
      <c r="C234" s="4">
        <v>0.6666666666666666</v>
      </c>
      <c r="D234" s="4">
        <v>0.3333333333333333</v>
      </c>
      <c r="E234" s="5">
        <v>4.0</v>
      </c>
      <c r="F234" s="5">
        <v>2.0</v>
      </c>
      <c r="G234" s="5">
        <v>2.0</v>
      </c>
      <c r="H234" s="5">
        <v>4.0</v>
      </c>
      <c r="I234" s="5">
        <v>12.0</v>
      </c>
    </row>
    <row r="235">
      <c r="A235" s="2" t="s">
        <v>242</v>
      </c>
      <c r="B235" s="3">
        <v>978.8130015730175</v>
      </c>
      <c r="C235" s="4">
        <v>0.7272727272727273</v>
      </c>
      <c r="D235" s="4">
        <v>0.25</v>
      </c>
      <c r="E235" s="5">
        <v>8.0</v>
      </c>
      <c r="F235" s="5">
        <v>2.0</v>
      </c>
      <c r="G235" s="5">
        <v>3.0</v>
      </c>
      <c r="H235" s="5">
        <v>6.0</v>
      </c>
      <c r="I235" s="5">
        <v>19.0</v>
      </c>
    </row>
    <row r="236">
      <c r="A236" s="2" t="s">
        <v>243</v>
      </c>
      <c r="B236" s="3">
        <v>978.7063303005847</v>
      </c>
      <c r="C236" s="4">
        <v>0.8</v>
      </c>
      <c r="D236" s="4">
        <v>0.0</v>
      </c>
      <c r="E236" s="10">
        <v>4.0</v>
      </c>
      <c r="F236" s="10">
        <v>0.0</v>
      </c>
      <c r="G236" s="10">
        <v>1.0</v>
      </c>
      <c r="H236" s="10">
        <v>4.0</v>
      </c>
      <c r="I236" s="10">
        <v>9.0</v>
      </c>
    </row>
    <row r="237">
      <c r="A237" s="2" t="s">
        <v>244</v>
      </c>
      <c r="B237" s="3">
        <v>978.6176151044342</v>
      </c>
      <c r="C237" s="4">
        <v>0.5</v>
      </c>
      <c r="D237" s="4">
        <v>0.0</v>
      </c>
      <c r="E237" s="10">
        <v>1.0</v>
      </c>
      <c r="F237" s="10">
        <v>0.0</v>
      </c>
      <c r="G237" s="10">
        <v>1.0</v>
      </c>
      <c r="H237" s="10">
        <v>1.0</v>
      </c>
      <c r="I237" s="10">
        <v>3.0</v>
      </c>
    </row>
    <row r="238">
      <c r="A238" s="2" t="s">
        <v>245</v>
      </c>
      <c r="B238" s="3">
        <v>978.5783003895925</v>
      </c>
      <c r="C238" s="4">
        <v>0.5882352941176471</v>
      </c>
      <c r="D238" s="4">
        <v>0.0</v>
      </c>
      <c r="E238" s="5">
        <v>10.0</v>
      </c>
      <c r="F238" s="5">
        <v>0.0</v>
      </c>
      <c r="G238" s="5">
        <v>7.0</v>
      </c>
      <c r="H238" s="5">
        <v>10.0</v>
      </c>
      <c r="I238" s="5">
        <v>27.0</v>
      </c>
    </row>
    <row r="239">
      <c r="A239" s="2" t="s">
        <v>246</v>
      </c>
      <c r="B239" s="3">
        <v>978.3996825638742</v>
      </c>
      <c r="C239" s="4">
        <v>0.6</v>
      </c>
      <c r="D239" s="4">
        <v>0.25</v>
      </c>
      <c r="E239" s="5">
        <v>3.0</v>
      </c>
      <c r="F239" s="5">
        <v>1.0</v>
      </c>
      <c r="G239" s="5">
        <v>2.0</v>
      </c>
      <c r="H239" s="5">
        <v>3.0</v>
      </c>
      <c r="I239" s="5">
        <v>9.0</v>
      </c>
    </row>
    <row r="240">
      <c r="A240" s="2" t="s">
        <v>247</v>
      </c>
      <c r="B240" s="3">
        <v>978.3494793472091</v>
      </c>
      <c r="C240" s="4">
        <v>0.5</v>
      </c>
      <c r="D240" s="4">
        <v>0.0</v>
      </c>
      <c r="E240" s="5">
        <v>1.0</v>
      </c>
      <c r="F240" s="5">
        <v>0.0</v>
      </c>
      <c r="G240" s="5">
        <v>1.0</v>
      </c>
      <c r="H240" s="5">
        <v>1.0</v>
      </c>
      <c r="I240" s="5">
        <v>3.0</v>
      </c>
    </row>
    <row r="241">
      <c r="A241" s="2" t="s">
        <v>248</v>
      </c>
      <c r="B241" s="3">
        <v>976.8885248727098</v>
      </c>
      <c r="C241" s="4">
        <v>0.5454545454545454</v>
      </c>
      <c r="D241" s="4">
        <v>0.16666666666666666</v>
      </c>
      <c r="E241" s="5">
        <v>6.0</v>
      </c>
      <c r="F241" s="5">
        <v>1.0</v>
      </c>
      <c r="G241" s="5">
        <v>5.0</v>
      </c>
      <c r="H241" s="5">
        <v>5.0</v>
      </c>
      <c r="I241" s="5">
        <v>17.0</v>
      </c>
    </row>
    <row r="242">
      <c r="A242" s="2" t="s">
        <v>249</v>
      </c>
      <c r="B242" s="3">
        <v>976.8251867082168</v>
      </c>
      <c r="C242" s="4">
        <v>0.5</v>
      </c>
      <c r="D242" s="4">
        <v>0.25</v>
      </c>
      <c r="E242" s="5">
        <v>3.0</v>
      </c>
      <c r="F242" s="5">
        <v>1.0</v>
      </c>
      <c r="G242" s="5">
        <v>3.0</v>
      </c>
      <c r="H242" s="5">
        <v>3.0</v>
      </c>
      <c r="I242" s="5">
        <v>10.0</v>
      </c>
    </row>
    <row r="243">
      <c r="A243" s="2" t="s">
        <v>250</v>
      </c>
      <c r="B243" s="3">
        <v>976.7106380855035</v>
      </c>
      <c r="C243" s="4">
        <v>0.5</v>
      </c>
      <c r="D243" s="4">
        <v>0.0</v>
      </c>
      <c r="E243" s="10">
        <v>1.0</v>
      </c>
      <c r="F243" s="10">
        <v>0.0</v>
      </c>
      <c r="G243" s="10">
        <v>1.0</v>
      </c>
      <c r="H243" s="10">
        <v>1.0</v>
      </c>
      <c r="I243" s="10">
        <v>3.0</v>
      </c>
    </row>
    <row r="244">
      <c r="A244" s="2" t="s">
        <v>251</v>
      </c>
      <c r="B244" s="3">
        <v>975.9990455168178</v>
      </c>
      <c r="C244" s="4">
        <v>0.7142857142857143</v>
      </c>
      <c r="D244" s="4">
        <v>0.0</v>
      </c>
      <c r="E244" s="5">
        <v>5.0</v>
      </c>
      <c r="F244" s="5">
        <v>0.0</v>
      </c>
      <c r="G244" s="5">
        <v>2.0</v>
      </c>
      <c r="H244" s="5">
        <v>4.0</v>
      </c>
      <c r="I244" s="5">
        <v>11.0</v>
      </c>
    </row>
    <row r="245">
      <c r="A245" s="2" t="s">
        <v>252</v>
      </c>
      <c r="B245" s="3">
        <v>975.9232966349389</v>
      </c>
      <c r="C245" s="4">
        <v>0.5</v>
      </c>
      <c r="D245" s="4">
        <v>0.0</v>
      </c>
      <c r="E245" s="5">
        <v>1.0</v>
      </c>
      <c r="F245" s="5">
        <v>0.0</v>
      </c>
      <c r="G245" s="5">
        <v>1.0</v>
      </c>
      <c r="H245" s="5">
        <v>1.0</v>
      </c>
      <c r="I245" s="5">
        <v>3.0</v>
      </c>
    </row>
    <row r="246">
      <c r="A246" s="2" t="s">
        <v>253</v>
      </c>
      <c r="B246" s="3">
        <v>975.8895468530625</v>
      </c>
      <c r="C246" s="4">
        <v>0.7777777777777778</v>
      </c>
      <c r="D246" s="4">
        <v>0.2222222222222222</v>
      </c>
      <c r="E246" s="10">
        <v>7.0</v>
      </c>
      <c r="F246" s="10">
        <v>2.0</v>
      </c>
      <c r="G246" s="10">
        <v>2.0</v>
      </c>
      <c r="H246" s="10">
        <v>7.0</v>
      </c>
      <c r="I246" s="10">
        <v>18.0</v>
      </c>
    </row>
    <row r="247">
      <c r="A247" s="2" t="s">
        <v>254</v>
      </c>
      <c r="B247" s="3">
        <v>975.8675416053962</v>
      </c>
      <c r="C247" s="4">
        <v>0.5</v>
      </c>
      <c r="D247" s="4">
        <v>0.0</v>
      </c>
      <c r="E247" s="5">
        <v>1.0</v>
      </c>
      <c r="F247" s="5">
        <v>0.0</v>
      </c>
      <c r="G247" s="5">
        <v>1.0</v>
      </c>
      <c r="H247" s="5">
        <v>1.0</v>
      </c>
      <c r="I247" s="5">
        <v>3.0</v>
      </c>
    </row>
    <row r="248">
      <c r="A248" s="2" t="s">
        <v>255</v>
      </c>
      <c r="B248" s="3">
        <v>975.6965593790683</v>
      </c>
      <c r="C248" s="4">
        <v>0.6</v>
      </c>
      <c r="D248" s="4">
        <v>0.0</v>
      </c>
      <c r="E248" s="5">
        <v>3.0</v>
      </c>
      <c r="F248" s="5">
        <v>0.0</v>
      </c>
      <c r="G248" s="5">
        <v>2.0</v>
      </c>
      <c r="H248" s="5">
        <v>3.0</v>
      </c>
      <c r="I248" s="5">
        <v>8.0</v>
      </c>
    </row>
    <row r="249">
      <c r="A249" s="2" t="s">
        <v>256</v>
      </c>
      <c r="B249" s="3">
        <v>975.6791264803853</v>
      </c>
      <c r="C249" s="4">
        <v>0.5</v>
      </c>
      <c r="D249" s="4">
        <v>0.0</v>
      </c>
      <c r="E249" s="5">
        <v>1.0</v>
      </c>
      <c r="F249" s="5">
        <v>0.0</v>
      </c>
      <c r="G249" s="5">
        <v>1.0</v>
      </c>
      <c r="H249" s="5">
        <v>1.0</v>
      </c>
      <c r="I249" s="5">
        <v>3.0</v>
      </c>
    </row>
    <row r="250">
      <c r="A250" s="2" t="s">
        <v>257</v>
      </c>
      <c r="B250" s="3">
        <v>975.3071606852535</v>
      </c>
      <c r="C250" s="4">
        <v>0.6666666666666666</v>
      </c>
      <c r="D250" s="4">
        <v>0.0</v>
      </c>
      <c r="E250" s="10">
        <v>2.0</v>
      </c>
      <c r="F250" s="10">
        <v>0.0</v>
      </c>
      <c r="G250" s="10">
        <v>1.0</v>
      </c>
      <c r="H250" s="10">
        <v>2.0</v>
      </c>
      <c r="I250" s="10">
        <v>5.0</v>
      </c>
    </row>
    <row r="251">
      <c r="A251" s="2" t="s">
        <v>258</v>
      </c>
      <c r="B251" s="3">
        <v>975.2982381525177</v>
      </c>
      <c r="C251" s="4">
        <v>0.7333333333333333</v>
      </c>
      <c r="D251" s="4">
        <v>0.18181818181818182</v>
      </c>
      <c r="E251" s="5">
        <v>11.0</v>
      </c>
      <c r="F251" s="5">
        <v>2.0</v>
      </c>
      <c r="G251" s="5">
        <v>4.0</v>
      </c>
      <c r="H251" s="5">
        <v>9.0</v>
      </c>
      <c r="I251" s="5">
        <v>26.0</v>
      </c>
    </row>
    <row r="252">
      <c r="A252" s="2" t="s">
        <v>259</v>
      </c>
      <c r="B252" s="3">
        <v>974.8399020032583</v>
      </c>
      <c r="C252" s="4">
        <v>0.0</v>
      </c>
      <c r="D252" s="4">
        <v>0.0</v>
      </c>
      <c r="E252" s="5">
        <v>0.0</v>
      </c>
      <c r="F252" s="5">
        <v>0.0</v>
      </c>
      <c r="G252" s="5">
        <v>1.0</v>
      </c>
      <c r="H252" s="5">
        <v>0.0</v>
      </c>
      <c r="I252" s="5">
        <v>1.0</v>
      </c>
    </row>
    <row r="253">
      <c r="A253" s="2" t="s">
        <v>260</v>
      </c>
      <c r="B253" s="3">
        <v>974.5780845699222</v>
      </c>
      <c r="C253" s="4">
        <v>0.5</v>
      </c>
      <c r="D253" s="4">
        <v>0.0</v>
      </c>
      <c r="E253" s="5">
        <v>1.0</v>
      </c>
      <c r="F253" s="5">
        <v>0.0</v>
      </c>
      <c r="G253" s="5">
        <v>1.0</v>
      </c>
      <c r="H253" s="5">
        <v>1.0</v>
      </c>
      <c r="I253" s="5">
        <v>3.0</v>
      </c>
    </row>
    <row r="254">
      <c r="A254" s="2" t="s">
        <v>261</v>
      </c>
      <c r="B254" s="3">
        <v>974.5313668362807</v>
      </c>
      <c r="C254" s="4">
        <v>0.0</v>
      </c>
      <c r="D254" s="4">
        <v>0.0</v>
      </c>
      <c r="E254" s="5">
        <v>0.0</v>
      </c>
      <c r="F254" s="5">
        <v>0.0</v>
      </c>
      <c r="G254" s="5">
        <v>1.0</v>
      </c>
      <c r="H254" s="5">
        <v>0.0</v>
      </c>
      <c r="I254" s="5">
        <v>1.0</v>
      </c>
    </row>
    <row r="255">
      <c r="A255" s="2" t="s">
        <v>262</v>
      </c>
      <c r="B255" s="3">
        <v>974.2462259941035</v>
      </c>
      <c r="C255" s="4">
        <v>0.0</v>
      </c>
      <c r="D255" s="4">
        <v>0.0</v>
      </c>
      <c r="E255" s="5">
        <v>0.0</v>
      </c>
      <c r="F255" s="5">
        <v>0.0</v>
      </c>
      <c r="G255" s="5">
        <v>1.0</v>
      </c>
      <c r="H255" s="5">
        <v>0.0</v>
      </c>
      <c r="I255" s="5">
        <v>1.0</v>
      </c>
    </row>
    <row r="256">
      <c r="A256" s="2" t="s">
        <v>263</v>
      </c>
      <c r="B256" s="3">
        <v>974.0364380487636</v>
      </c>
      <c r="C256" s="4">
        <v>0.7857142857142857</v>
      </c>
      <c r="D256" s="4">
        <v>0.0</v>
      </c>
      <c r="E256" s="10">
        <v>11.0</v>
      </c>
      <c r="F256" s="10">
        <v>0.0</v>
      </c>
      <c r="G256" s="10">
        <v>3.0</v>
      </c>
      <c r="H256" s="10">
        <v>10.0</v>
      </c>
      <c r="I256" s="10">
        <v>24.0</v>
      </c>
    </row>
    <row r="257">
      <c r="A257" s="2" t="s">
        <v>264</v>
      </c>
      <c r="B257" s="3">
        <v>973.4579298478344</v>
      </c>
      <c r="C257" s="4">
        <v>0.0</v>
      </c>
      <c r="D257" s="4">
        <v>0.0</v>
      </c>
      <c r="E257" s="5">
        <v>0.0</v>
      </c>
      <c r="F257" s="5">
        <v>0.0</v>
      </c>
      <c r="G257" s="5">
        <v>1.0</v>
      </c>
      <c r="H257" s="5">
        <v>0.0</v>
      </c>
      <c r="I257" s="5">
        <v>1.0</v>
      </c>
    </row>
    <row r="258">
      <c r="A258" s="2" t="s">
        <v>265</v>
      </c>
      <c r="B258" s="3">
        <v>973.3072965477309</v>
      </c>
      <c r="C258" s="4">
        <v>0.5</v>
      </c>
      <c r="D258" s="4">
        <v>0.0</v>
      </c>
      <c r="E258" s="5">
        <v>1.0</v>
      </c>
      <c r="F258" s="5">
        <v>0.0</v>
      </c>
      <c r="G258" s="5">
        <v>1.0</v>
      </c>
      <c r="H258" s="5">
        <v>1.0</v>
      </c>
      <c r="I258" s="5">
        <v>3.0</v>
      </c>
    </row>
    <row r="259">
      <c r="A259" s="2" t="s">
        <v>266</v>
      </c>
      <c r="B259" s="3">
        <v>973.1789713637138</v>
      </c>
      <c r="C259" s="4">
        <v>0.0</v>
      </c>
      <c r="D259" s="4">
        <v>0.0</v>
      </c>
      <c r="E259" s="5">
        <v>0.0</v>
      </c>
      <c r="F259" s="5">
        <v>0.0</v>
      </c>
      <c r="G259" s="5">
        <v>1.0</v>
      </c>
      <c r="H259" s="5">
        <v>0.0</v>
      </c>
      <c r="I259" s="5">
        <v>1.0</v>
      </c>
    </row>
    <row r="260">
      <c r="A260" s="2" t="s">
        <v>267</v>
      </c>
      <c r="B260" s="3">
        <v>973.1732081568665</v>
      </c>
      <c r="C260" s="4">
        <v>0.5</v>
      </c>
      <c r="D260" s="4">
        <v>0.0</v>
      </c>
      <c r="E260" s="5">
        <v>1.0</v>
      </c>
      <c r="F260" s="5">
        <v>0.0</v>
      </c>
      <c r="G260" s="5">
        <v>1.0</v>
      </c>
      <c r="H260" s="5">
        <v>2.0</v>
      </c>
      <c r="I260" s="5">
        <v>4.0</v>
      </c>
    </row>
    <row r="261">
      <c r="A261" s="2" t="s">
        <v>268</v>
      </c>
      <c r="B261" s="3">
        <v>972.7759404538431</v>
      </c>
      <c r="C261" s="4">
        <v>0.5</v>
      </c>
      <c r="D261" s="4">
        <v>0.0</v>
      </c>
      <c r="E261" s="10">
        <v>1.0</v>
      </c>
      <c r="F261" s="10">
        <v>0.0</v>
      </c>
      <c r="G261" s="10">
        <v>1.0</v>
      </c>
      <c r="H261" s="10">
        <v>1.0</v>
      </c>
      <c r="I261" s="10">
        <v>3.0</v>
      </c>
    </row>
    <row r="262">
      <c r="A262" s="2" t="s">
        <v>269</v>
      </c>
      <c r="B262" s="3">
        <v>972.6959108422292</v>
      </c>
      <c r="C262" s="4">
        <v>0.6666666666666666</v>
      </c>
      <c r="D262" s="4">
        <v>0.0</v>
      </c>
      <c r="E262" s="5">
        <v>2.0</v>
      </c>
      <c r="F262" s="5">
        <v>0.0</v>
      </c>
      <c r="G262" s="5">
        <v>1.0</v>
      </c>
      <c r="H262" s="5">
        <v>2.0</v>
      </c>
      <c r="I262" s="5">
        <v>5.0</v>
      </c>
    </row>
    <row r="263">
      <c r="A263" s="2" t="s">
        <v>270</v>
      </c>
      <c r="B263" s="3">
        <v>972.3572917478</v>
      </c>
      <c r="C263" s="4">
        <v>0.5</v>
      </c>
      <c r="D263" s="4">
        <v>0.0</v>
      </c>
      <c r="E263" s="10">
        <v>1.0</v>
      </c>
      <c r="F263" s="10">
        <v>0.0</v>
      </c>
      <c r="G263" s="10">
        <v>1.0</v>
      </c>
      <c r="H263" s="10">
        <v>2.0</v>
      </c>
      <c r="I263" s="10">
        <v>4.0</v>
      </c>
    </row>
    <row r="264">
      <c r="A264" s="2" t="s">
        <v>271</v>
      </c>
      <c r="B264" s="3">
        <v>972.1077311653335</v>
      </c>
      <c r="C264" s="4">
        <v>0.4</v>
      </c>
      <c r="D264" s="4">
        <v>0.3333333333333333</v>
      </c>
      <c r="E264" s="5">
        <v>2.0</v>
      </c>
      <c r="F264" s="5">
        <v>1.0</v>
      </c>
      <c r="G264" s="5">
        <v>3.0</v>
      </c>
      <c r="H264" s="5">
        <v>2.0</v>
      </c>
      <c r="I264" s="5">
        <v>8.0</v>
      </c>
    </row>
    <row r="265">
      <c r="A265" s="2" t="s">
        <v>272</v>
      </c>
      <c r="B265" s="3">
        <v>971.7992684289907</v>
      </c>
      <c r="C265" s="4">
        <v>0.0</v>
      </c>
      <c r="D265" s="4">
        <v>0.0</v>
      </c>
      <c r="E265" s="5">
        <v>0.0</v>
      </c>
      <c r="F265" s="5">
        <v>0.0</v>
      </c>
      <c r="G265" s="5">
        <v>1.0</v>
      </c>
      <c r="H265" s="5">
        <v>0.0</v>
      </c>
      <c r="I265" s="5">
        <v>1.0</v>
      </c>
    </row>
    <row r="266">
      <c r="A266" s="2" t="s">
        <v>273</v>
      </c>
      <c r="B266" s="3">
        <v>971.6022434914913</v>
      </c>
      <c r="C266" s="4">
        <v>0.65</v>
      </c>
      <c r="D266" s="4">
        <v>0.23809523809523808</v>
      </c>
      <c r="E266" s="5">
        <v>13.0</v>
      </c>
      <c r="F266" s="5">
        <v>5.0</v>
      </c>
      <c r="G266" s="5">
        <v>7.0</v>
      </c>
      <c r="H266" s="5">
        <v>16.0</v>
      </c>
      <c r="I266" s="5">
        <v>41.0</v>
      </c>
    </row>
    <row r="267">
      <c r="A267" s="2" t="s">
        <v>274</v>
      </c>
      <c r="B267" s="3">
        <v>971.5676609130893</v>
      </c>
      <c r="C267" s="4">
        <v>0.5</v>
      </c>
      <c r="D267" s="4">
        <v>0.0</v>
      </c>
      <c r="E267" s="5">
        <v>1.0</v>
      </c>
      <c r="F267" s="5">
        <v>0.0</v>
      </c>
      <c r="G267" s="5">
        <v>1.0</v>
      </c>
      <c r="H267" s="5">
        <v>1.0</v>
      </c>
      <c r="I267" s="5">
        <v>3.0</v>
      </c>
    </row>
    <row r="268">
      <c r="A268" s="2" t="s">
        <v>275</v>
      </c>
      <c r="B268" s="3">
        <v>971.3750927494533</v>
      </c>
      <c r="C268" s="4">
        <v>0.0</v>
      </c>
      <c r="D268" s="4">
        <v>0.0</v>
      </c>
      <c r="E268" s="5">
        <v>0.0</v>
      </c>
      <c r="F268" s="5">
        <v>0.0</v>
      </c>
      <c r="G268" s="5">
        <v>1.0</v>
      </c>
      <c r="H268" s="5">
        <v>0.0</v>
      </c>
      <c r="I268" s="5">
        <v>1.0</v>
      </c>
    </row>
    <row r="269">
      <c r="A269" s="2" t="s">
        <v>276</v>
      </c>
      <c r="B269" s="3">
        <v>971.2042727953733</v>
      </c>
      <c r="C269" s="4">
        <v>0.0</v>
      </c>
      <c r="D269" s="4">
        <v>0.0</v>
      </c>
      <c r="E269" s="5">
        <v>0.0</v>
      </c>
      <c r="F269" s="5">
        <v>0.0</v>
      </c>
      <c r="G269" s="5">
        <v>1.0</v>
      </c>
      <c r="H269" s="5">
        <v>0.0</v>
      </c>
      <c r="I269" s="5">
        <v>1.0</v>
      </c>
    </row>
    <row r="270">
      <c r="A270" s="2" t="s">
        <v>277</v>
      </c>
      <c r="B270" s="3">
        <v>971.1363383406833</v>
      </c>
      <c r="C270" s="4">
        <v>0.6666666666666666</v>
      </c>
      <c r="D270" s="4">
        <v>0.25</v>
      </c>
      <c r="E270" s="5">
        <v>4.0</v>
      </c>
      <c r="F270" s="5">
        <v>1.0</v>
      </c>
      <c r="G270" s="5">
        <v>2.0</v>
      </c>
      <c r="H270" s="5">
        <v>3.0</v>
      </c>
      <c r="I270" s="5">
        <v>10.0</v>
      </c>
    </row>
    <row r="271">
      <c r="A271" s="2" t="s">
        <v>278</v>
      </c>
      <c r="B271" s="3">
        <v>971.0875867479035</v>
      </c>
      <c r="C271" s="4">
        <v>0.6666666666666666</v>
      </c>
      <c r="D271" s="4">
        <v>0.0</v>
      </c>
      <c r="E271" s="5">
        <v>2.0</v>
      </c>
      <c r="F271" s="5">
        <v>0.0</v>
      </c>
      <c r="G271" s="5">
        <v>1.0</v>
      </c>
      <c r="H271" s="5">
        <v>3.0</v>
      </c>
      <c r="I271" s="5">
        <v>6.0</v>
      </c>
    </row>
    <row r="272">
      <c r="A272" s="2" t="s">
        <v>279</v>
      </c>
      <c r="B272" s="3">
        <v>970.9122868440718</v>
      </c>
      <c r="C272" s="4">
        <v>0.6666666666666666</v>
      </c>
      <c r="D272" s="4">
        <v>0.0</v>
      </c>
      <c r="E272" s="5">
        <v>6.0</v>
      </c>
      <c r="F272" s="5">
        <v>0.0</v>
      </c>
      <c r="G272" s="5">
        <v>3.0</v>
      </c>
      <c r="H272" s="5">
        <v>6.0</v>
      </c>
      <c r="I272" s="5">
        <v>15.0</v>
      </c>
    </row>
    <row r="273">
      <c r="A273" s="2" t="s">
        <v>280</v>
      </c>
      <c r="B273" s="3">
        <v>970.7590720308583</v>
      </c>
      <c r="C273" s="4">
        <v>0.8</v>
      </c>
      <c r="D273" s="4">
        <v>0.09090909090909091</v>
      </c>
      <c r="E273" s="5">
        <v>8.0</v>
      </c>
      <c r="F273" s="5">
        <v>1.0</v>
      </c>
      <c r="G273" s="5">
        <v>2.0</v>
      </c>
      <c r="H273" s="5">
        <v>10.0</v>
      </c>
      <c r="I273" s="5">
        <v>21.0</v>
      </c>
    </row>
    <row r="274">
      <c r="A274" s="2" t="s">
        <v>281</v>
      </c>
      <c r="B274" s="3">
        <v>970.6348574948189</v>
      </c>
      <c r="C274" s="4">
        <v>0.0</v>
      </c>
      <c r="D274" s="4">
        <v>0.0</v>
      </c>
      <c r="E274" s="5">
        <v>0.0</v>
      </c>
      <c r="F274" s="5">
        <v>0.0</v>
      </c>
      <c r="G274" s="5">
        <v>1.0</v>
      </c>
      <c r="H274" s="5">
        <v>0.0</v>
      </c>
      <c r="I274" s="5">
        <v>1.0</v>
      </c>
    </row>
    <row r="275">
      <c r="A275" s="2" t="s">
        <v>282</v>
      </c>
      <c r="B275" s="3">
        <v>970.5839352771955</v>
      </c>
      <c r="C275" s="4">
        <v>0.0</v>
      </c>
      <c r="D275" s="4">
        <v>0.0</v>
      </c>
      <c r="E275" s="5">
        <v>0.0</v>
      </c>
      <c r="F275" s="5">
        <v>0.0</v>
      </c>
      <c r="G275" s="5">
        <v>1.0</v>
      </c>
      <c r="H275" s="5">
        <v>0.0</v>
      </c>
      <c r="I275" s="5">
        <v>1.0</v>
      </c>
    </row>
    <row r="276">
      <c r="A276" s="2" t="s">
        <v>283</v>
      </c>
      <c r="B276" s="3">
        <v>969.6165993591095</v>
      </c>
      <c r="C276" s="4">
        <v>0.0</v>
      </c>
      <c r="D276" s="4">
        <v>0.0</v>
      </c>
      <c r="E276" s="10">
        <v>0.0</v>
      </c>
      <c r="F276" s="10">
        <v>0.0</v>
      </c>
      <c r="G276" s="10">
        <v>1.0</v>
      </c>
      <c r="H276" s="10">
        <v>0.0</v>
      </c>
      <c r="I276" s="10">
        <v>1.0</v>
      </c>
    </row>
    <row r="277">
      <c r="A277" s="2" t="s">
        <v>284</v>
      </c>
      <c r="B277" s="3">
        <v>969.2988459220883</v>
      </c>
      <c r="C277" s="4">
        <v>0.0</v>
      </c>
      <c r="D277" s="4">
        <v>0.0</v>
      </c>
      <c r="E277" s="5">
        <v>0.0</v>
      </c>
      <c r="F277" s="5">
        <v>0.0</v>
      </c>
      <c r="G277" s="5">
        <v>1.0</v>
      </c>
      <c r="H277" s="5">
        <v>0.0</v>
      </c>
      <c r="I277" s="5">
        <v>1.0</v>
      </c>
    </row>
    <row r="278">
      <c r="A278" s="2" t="s">
        <v>285</v>
      </c>
      <c r="B278" s="3">
        <v>969.1336650834711</v>
      </c>
      <c r="C278" s="4">
        <v>0.0</v>
      </c>
      <c r="D278" s="4">
        <v>0.0</v>
      </c>
      <c r="E278" s="10">
        <v>0.0</v>
      </c>
      <c r="F278" s="10">
        <v>0.0</v>
      </c>
      <c r="G278" s="10">
        <v>1.0</v>
      </c>
      <c r="H278" s="10">
        <v>0.0</v>
      </c>
      <c r="I278" s="10">
        <v>1.0</v>
      </c>
    </row>
    <row r="279">
      <c r="A279" s="2" t="s">
        <v>286</v>
      </c>
      <c r="B279" s="3">
        <v>968.8584154579894</v>
      </c>
      <c r="C279" s="4">
        <v>0.0</v>
      </c>
      <c r="D279" s="4">
        <v>0.0</v>
      </c>
      <c r="E279" s="5">
        <v>0.0</v>
      </c>
      <c r="F279" s="5">
        <v>0.0</v>
      </c>
      <c r="G279" s="5">
        <v>1.0</v>
      </c>
      <c r="H279" s="5">
        <v>0.0</v>
      </c>
      <c r="I279" s="5">
        <v>1.0</v>
      </c>
    </row>
    <row r="280">
      <c r="A280" s="2" t="s">
        <v>287</v>
      </c>
      <c r="B280" s="3">
        <v>968.8201013435234</v>
      </c>
      <c r="C280" s="4">
        <v>0.7</v>
      </c>
      <c r="D280" s="4">
        <v>0.0</v>
      </c>
      <c r="E280" s="10">
        <v>7.0</v>
      </c>
      <c r="F280" s="10">
        <v>0.0</v>
      </c>
      <c r="G280" s="10">
        <v>3.0</v>
      </c>
      <c r="H280" s="10">
        <v>8.0</v>
      </c>
      <c r="I280" s="10">
        <v>18.0</v>
      </c>
    </row>
    <row r="281">
      <c r="A281" s="2" t="s">
        <v>288</v>
      </c>
      <c r="B281" s="3">
        <v>968.8048244859577</v>
      </c>
      <c r="C281" s="4">
        <v>0.0</v>
      </c>
      <c r="D281" s="4">
        <v>0.0</v>
      </c>
      <c r="E281" s="10">
        <v>0.0</v>
      </c>
      <c r="F281" s="10">
        <v>0.0</v>
      </c>
      <c r="G281" s="10">
        <v>1.0</v>
      </c>
      <c r="H281" s="10">
        <v>0.0</v>
      </c>
      <c r="I281" s="10">
        <v>1.0</v>
      </c>
    </row>
    <row r="282">
      <c r="A282" s="2" t="s">
        <v>289</v>
      </c>
      <c r="B282" s="3">
        <v>968.6475044668614</v>
      </c>
      <c r="C282" s="4">
        <v>0.75</v>
      </c>
      <c r="D282" s="4">
        <v>0.0</v>
      </c>
      <c r="E282" s="5">
        <v>6.0</v>
      </c>
      <c r="F282" s="5">
        <v>0.0</v>
      </c>
      <c r="G282" s="5">
        <v>2.0</v>
      </c>
      <c r="H282" s="5">
        <v>5.0</v>
      </c>
      <c r="I282" s="5">
        <v>13.0</v>
      </c>
    </row>
    <row r="283">
      <c r="A283" s="2" t="s">
        <v>290</v>
      </c>
      <c r="B283" s="3">
        <v>968.5073755697165</v>
      </c>
      <c r="C283" s="4">
        <v>0.5</v>
      </c>
      <c r="D283" s="4">
        <v>0.0</v>
      </c>
      <c r="E283" s="10">
        <v>1.0</v>
      </c>
      <c r="F283" s="10">
        <v>0.0</v>
      </c>
      <c r="G283" s="10">
        <v>1.0</v>
      </c>
      <c r="H283" s="10">
        <v>1.0</v>
      </c>
      <c r="I283" s="10">
        <v>3.0</v>
      </c>
    </row>
    <row r="284">
      <c r="A284" s="2" t="s">
        <v>291</v>
      </c>
      <c r="B284" s="3">
        <v>968.1877539975801</v>
      </c>
      <c r="C284" s="4">
        <v>0.0</v>
      </c>
      <c r="D284" s="4">
        <v>0.0</v>
      </c>
      <c r="E284" s="5">
        <v>0.0</v>
      </c>
      <c r="F284" s="5">
        <v>0.0</v>
      </c>
      <c r="G284" s="5">
        <v>1.0</v>
      </c>
      <c r="H284" s="5">
        <v>1.0</v>
      </c>
      <c r="I284" s="5">
        <v>2.0</v>
      </c>
    </row>
    <row r="285">
      <c r="A285" s="2" t="s">
        <v>292</v>
      </c>
      <c r="B285" s="3">
        <v>968.1539285036058</v>
      </c>
      <c r="C285" s="4">
        <v>0.0</v>
      </c>
      <c r="D285" s="4">
        <v>0.0</v>
      </c>
      <c r="E285" s="5">
        <v>0.0</v>
      </c>
      <c r="F285" s="5">
        <v>0.0</v>
      </c>
      <c r="G285" s="5">
        <v>1.0</v>
      </c>
      <c r="H285" s="5">
        <v>0.0</v>
      </c>
      <c r="I285" s="5">
        <v>1.0</v>
      </c>
    </row>
    <row r="286">
      <c r="A286" s="2" t="s">
        <v>293</v>
      </c>
      <c r="B286" s="3">
        <v>968.1099705255092</v>
      </c>
      <c r="C286" s="4">
        <v>0.6</v>
      </c>
      <c r="D286" s="4">
        <v>0.0</v>
      </c>
      <c r="E286" s="5">
        <v>3.0</v>
      </c>
      <c r="F286" s="5">
        <v>0.0</v>
      </c>
      <c r="G286" s="5">
        <v>2.0</v>
      </c>
      <c r="H286" s="5">
        <v>3.0</v>
      </c>
      <c r="I286" s="5">
        <v>8.0</v>
      </c>
    </row>
    <row r="287">
      <c r="A287" s="2" t="s">
        <v>294</v>
      </c>
      <c r="B287" s="3">
        <v>967.958081671077</v>
      </c>
      <c r="C287" s="4">
        <v>0.7142857142857143</v>
      </c>
      <c r="D287" s="4">
        <v>0.0</v>
      </c>
      <c r="E287" s="10">
        <v>5.0</v>
      </c>
      <c r="F287" s="10">
        <v>0.0</v>
      </c>
      <c r="G287" s="10">
        <v>2.0</v>
      </c>
      <c r="H287" s="10">
        <v>5.0</v>
      </c>
      <c r="I287" s="10">
        <v>12.0</v>
      </c>
    </row>
    <row r="288">
      <c r="A288" s="2" t="s">
        <v>295</v>
      </c>
      <c r="B288" s="3">
        <v>967.5692773337888</v>
      </c>
      <c r="C288" s="4">
        <v>0.875</v>
      </c>
      <c r="D288" s="4">
        <v>0.0</v>
      </c>
      <c r="E288" s="10">
        <v>7.0</v>
      </c>
      <c r="F288" s="10">
        <v>0.0</v>
      </c>
      <c r="G288" s="10">
        <v>1.0</v>
      </c>
      <c r="H288" s="10">
        <v>8.0</v>
      </c>
      <c r="I288" s="10">
        <v>16.0</v>
      </c>
    </row>
    <row r="289">
      <c r="A289" s="2" t="s">
        <v>296</v>
      </c>
      <c r="B289" s="3">
        <v>967.5248007018284</v>
      </c>
      <c r="C289" s="4">
        <v>0.75</v>
      </c>
      <c r="D289" s="4">
        <v>0.0</v>
      </c>
      <c r="E289" s="5">
        <v>3.0</v>
      </c>
      <c r="F289" s="5">
        <v>0.0</v>
      </c>
      <c r="G289" s="5">
        <v>1.0</v>
      </c>
      <c r="H289" s="5">
        <v>4.0</v>
      </c>
      <c r="I289" s="5">
        <v>8.0</v>
      </c>
    </row>
    <row r="290">
      <c r="A290" s="2" t="s">
        <v>297</v>
      </c>
      <c r="B290" s="3">
        <v>967.2164939027614</v>
      </c>
      <c r="C290" s="4">
        <v>0.0</v>
      </c>
      <c r="D290" s="4">
        <v>0.0</v>
      </c>
      <c r="E290" s="10">
        <v>0.0</v>
      </c>
      <c r="F290" s="10">
        <v>0.0</v>
      </c>
      <c r="G290" s="10">
        <v>1.0</v>
      </c>
      <c r="H290" s="10">
        <v>0.0</v>
      </c>
      <c r="I290" s="10">
        <v>1.0</v>
      </c>
    </row>
    <row r="291">
      <c r="A291" s="2" t="s">
        <v>298</v>
      </c>
      <c r="B291" s="3">
        <v>967.201547750004</v>
      </c>
      <c r="C291" s="4">
        <v>0.5</v>
      </c>
      <c r="D291" s="4">
        <v>0.0</v>
      </c>
      <c r="E291" s="10">
        <v>1.0</v>
      </c>
      <c r="F291" s="10">
        <v>0.0</v>
      </c>
      <c r="G291" s="10">
        <v>1.0</v>
      </c>
      <c r="H291" s="10">
        <v>2.0</v>
      </c>
      <c r="I291" s="10">
        <v>4.0</v>
      </c>
    </row>
    <row r="292">
      <c r="A292" s="2" t="s">
        <v>299</v>
      </c>
      <c r="B292" s="3">
        <v>966.4518803654303</v>
      </c>
      <c r="C292" s="4">
        <v>0.5</v>
      </c>
      <c r="D292" s="4">
        <v>0.3333333333333333</v>
      </c>
      <c r="E292" s="5">
        <v>3.0</v>
      </c>
      <c r="F292" s="5">
        <v>1.0</v>
      </c>
      <c r="G292" s="5">
        <v>3.0</v>
      </c>
      <c r="H292" s="5">
        <v>2.0</v>
      </c>
      <c r="I292" s="5">
        <v>9.0</v>
      </c>
    </row>
    <row r="293">
      <c r="A293" s="2" t="s">
        <v>300</v>
      </c>
      <c r="B293" s="3">
        <v>966.4199631123796</v>
      </c>
      <c r="C293" s="4">
        <v>0.5714285714285714</v>
      </c>
      <c r="D293" s="4">
        <v>0.0</v>
      </c>
      <c r="E293" s="5">
        <v>4.0</v>
      </c>
      <c r="F293" s="5">
        <v>0.0</v>
      </c>
      <c r="G293" s="5">
        <v>3.0</v>
      </c>
      <c r="H293" s="5">
        <v>4.0</v>
      </c>
      <c r="I293" s="5">
        <v>11.0</v>
      </c>
    </row>
    <row r="294">
      <c r="A294" s="2" t="s">
        <v>301</v>
      </c>
      <c r="B294" s="3">
        <v>966.2260176820091</v>
      </c>
      <c r="C294" s="4">
        <v>0.6666666666666666</v>
      </c>
      <c r="D294" s="4">
        <v>0.0</v>
      </c>
      <c r="E294" s="5">
        <v>6.0</v>
      </c>
      <c r="F294" s="5">
        <v>0.0</v>
      </c>
      <c r="G294" s="5">
        <v>3.0</v>
      </c>
      <c r="H294" s="5">
        <v>6.0</v>
      </c>
      <c r="I294" s="5">
        <v>15.0</v>
      </c>
    </row>
    <row r="295">
      <c r="A295" s="2" t="s">
        <v>302</v>
      </c>
      <c r="B295" s="3">
        <v>966.209435128825</v>
      </c>
      <c r="C295" s="4">
        <v>0.8</v>
      </c>
      <c r="D295" s="4">
        <v>0.0</v>
      </c>
      <c r="E295" s="5">
        <v>4.0</v>
      </c>
      <c r="F295" s="5">
        <v>0.0</v>
      </c>
      <c r="G295" s="5">
        <v>1.0</v>
      </c>
      <c r="H295" s="5">
        <v>4.0</v>
      </c>
      <c r="I295" s="5">
        <v>9.0</v>
      </c>
    </row>
    <row r="296">
      <c r="A296" s="2" t="s">
        <v>303</v>
      </c>
      <c r="B296" s="3">
        <v>965.9229350923362</v>
      </c>
      <c r="C296" s="4">
        <v>0.5</v>
      </c>
      <c r="D296" s="4">
        <v>0.0</v>
      </c>
      <c r="E296" s="5">
        <v>3.0</v>
      </c>
      <c r="F296" s="5">
        <v>0.0</v>
      </c>
      <c r="G296" s="5">
        <v>3.0</v>
      </c>
      <c r="H296" s="5">
        <v>2.0</v>
      </c>
      <c r="I296" s="5">
        <v>8.0</v>
      </c>
    </row>
    <row r="297">
      <c r="A297" s="2" t="s">
        <v>304</v>
      </c>
      <c r="B297" s="3">
        <v>965.9135694368052</v>
      </c>
      <c r="C297" s="4">
        <v>0.6666666666666666</v>
      </c>
      <c r="D297" s="4">
        <v>0.0</v>
      </c>
      <c r="E297" s="5">
        <v>4.0</v>
      </c>
      <c r="F297" s="5">
        <v>0.0</v>
      </c>
      <c r="G297" s="5">
        <v>2.0</v>
      </c>
      <c r="H297" s="5">
        <v>5.0</v>
      </c>
      <c r="I297" s="5">
        <v>11.0</v>
      </c>
    </row>
    <row r="298">
      <c r="A298" s="2" t="s">
        <v>305</v>
      </c>
      <c r="B298" s="3">
        <v>965.9080117759169</v>
      </c>
      <c r="C298" s="4">
        <v>0.4444444444444444</v>
      </c>
      <c r="D298" s="4">
        <v>0.3333333333333333</v>
      </c>
      <c r="E298" s="5">
        <v>4.0</v>
      </c>
      <c r="F298" s="5">
        <v>2.0</v>
      </c>
      <c r="G298" s="5">
        <v>5.0</v>
      </c>
      <c r="H298" s="5">
        <v>4.0</v>
      </c>
      <c r="I298" s="5">
        <v>15.0</v>
      </c>
    </row>
    <row r="299">
      <c r="A299" s="2" t="s">
        <v>306</v>
      </c>
      <c r="B299" s="3">
        <v>965.1368992396043</v>
      </c>
      <c r="C299" s="4">
        <v>0.6363636363636364</v>
      </c>
      <c r="D299" s="4">
        <v>0.2</v>
      </c>
      <c r="E299" s="10">
        <v>7.0</v>
      </c>
      <c r="F299" s="10">
        <v>2.0</v>
      </c>
      <c r="G299" s="10">
        <v>4.0</v>
      </c>
      <c r="H299" s="10">
        <v>8.0</v>
      </c>
      <c r="I299" s="10">
        <v>21.0</v>
      </c>
    </row>
    <row r="300">
      <c r="A300" s="2" t="s">
        <v>307</v>
      </c>
      <c r="B300" s="3">
        <v>964.8013506553813</v>
      </c>
      <c r="C300" s="4">
        <v>0.6666666666666666</v>
      </c>
      <c r="D300" s="4">
        <v>0.0</v>
      </c>
      <c r="E300" s="5">
        <v>4.0</v>
      </c>
      <c r="F300" s="5">
        <v>0.0</v>
      </c>
      <c r="G300" s="5">
        <v>2.0</v>
      </c>
      <c r="H300" s="5">
        <v>4.0</v>
      </c>
      <c r="I300" s="5">
        <v>10.0</v>
      </c>
    </row>
    <row r="301">
      <c r="A301" s="2" t="s">
        <v>308</v>
      </c>
      <c r="B301" s="3">
        <v>964.6302188692109</v>
      </c>
      <c r="C301" s="4">
        <v>0.6</v>
      </c>
      <c r="D301" s="4">
        <v>0.25</v>
      </c>
      <c r="E301" s="5">
        <v>3.0</v>
      </c>
      <c r="F301" s="5">
        <v>1.0</v>
      </c>
      <c r="G301" s="5">
        <v>2.0</v>
      </c>
      <c r="H301" s="5">
        <v>3.0</v>
      </c>
      <c r="I301" s="5">
        <v>9.0</v>
      </c>
    </row>
    <row r="302">
      <c r="A302" s="2" t="s">
        <v>309</v>
      </c>
      <c r="B302" s="3">
        <v>964.4708877955269</v>
      </c>
      <c r="C302" s="4">
        <v>0.3333333333333333</v>
      </c>
      <c r="D302" s="4">
        <v>0.0</v>
      </c>
      <c r="E302" s="5">
        <v>1.0</v>
      </c>
      <c r="F302" s="5">
        <v>0.0</v>
      </c>
      <c r="G302" s="5">
        <v>2.0</v>
      </c>
      <c r="H302" s="5">
        <v>1.0</v>
      </c>
      <c r="I302" s="5">
        <v>4.0</v>
      </c>
    </row>
    <row r="303">
      <c r="A303" s="2" t="s">
        <v>310</v>
      </c>
      <c r="B303" s="3">
        <v>964.3976124562921</v>
      </c>
      <c r="C303" s="4">
        <v>0.0</v>
      </c>
      <c r="D303" s="4">
        <v>0.0</v>
      </c>
      <c r="E303" s="10">
        <v>0.0</v>
      </c>
      <c r="F303" s="10">
        <v>0.0</v>
      </c>
      <c r="G303" s="10">
        <v>1.0</v>
      </c>
      <c r="H303" s="10">
        <v>0.0</v>
      </c>
      <c r="I303" s="10">
        <v>1.0</v>
      </c>
    </row>
    <row r="304">
      <c r="A304" s="2" t="s">
        <v>311</v>
      </c>
      <c r="B304" s="3">
        <v>964.1530600371392</v>
      </c>
      <c r="C304" s="4">
        <v>0.6875</v>
      </c>
      <c r="D304" s="4">
        <v>0.08333333333333333</v>
      </c>
      <c r="E304" s="5">
        <v>11.0</v>
      </c>
      <c r="F304" s="5">
        <v>1.0</v>
      </c>
      <c r="G304" s="5">
        <v>5.0</v>
      </c>
      <c r="H304" s="5">
        <v>11.0</v>
      </c>
      <c r="I304" s="5">
        <v>28.0</v>
      </c>
    </row>
    <row r="305">
      <c r="A305" s="2" t="s">
        <v>312</v>
      </c>
      <c r="B305" s="3">
        <v>963.6043204391214</v>
      </c>
      <c r="C305" s="4">
        <v>0.5</v>
      </c>
      <c r="D305" s="4">
        <v>0.25</v>
      </c>
      <c r="E305" s="5">
        <v>3.0</v>
      </c>
      <c r="F305" s="5">
        <v>1.0</v>
      </c>
      <c r="G305" s="5">
        <v>3.0</v>
      </c>
      <c r="H305" s="5">
        <v>3.0</v>
      </c>
      <c r="I305" s="5">
        <v>10.0</v>
      </c>
    </row>
    <row r="306">
      <c r="A306" s="2" t="s">
        <v>313</v>
      </c>
      <c r="B306" s="3">
        <v>963.5309056875502</v>
      </c>
      <c r="C306" s="4">
        <v>0.0</v>
      </c>
      <c r="D306" s="4">
        <v>0.0</v>
      </c>
      <c r="E306" s="5">
        <v>0.0</v>
      </c>
      <c r="F306" s="5">
        <v>0.0</v>
      </c>
      <c r="G306" s="5">
        <v>1.0</v>
      </c>
      <c r="H306" s="5">
        <v>1.0</v>
      </c>
      <c r="I306" s="5">
        <v>2.0</v>
      </c>
    </row>
    <row r="307">
      <c r="A307" s="2" t="s">
        <v>314</v>
      </c>
      <c r="B307" s="3">
        <v>963.197753595378</v>
      </c>
      <c r="C307" s="4">
        <v>0.6521739130434783</v>
      </c>
      <c r="D307" s="4">
        <v>0.125</v>
      </c>
      <c r="E307" s="5">
        <v>15.0</v>
      </c>
      <c r="F307" s="5">
        <v>2.0</v>
      </c>
      <c r="G307" s="5">
        <v>8.0</v>
      </c>
      <c r="H307" s="5">
        <v>14.0</v>
      </c>
      <c r="I307" s="5">
        <v>39.0</v>
      </c>
    </row>
    <row r="308">
      <c r="A308" s="2" t="s">
        <v>315</v>
      </c>
      <c r="B308" s="3">
        <v>963.0624299789854</v>
      </c>
      <c r="C308" s="4">
        <v>0.6153846153846154</v>
      </c>
      <c r="D308" s="4">
        <v>0.0</v>
      </c>
      <c r="E308" s="5">
        <v>8.0</v>
      </c>
      <c r="F308" s="5">
        <v>0.0</v>
      </c>
      <c r="G308" s="5">
        <v>5.0</v>
      </c>
      <c r="H308" s="5">
        <v>8.0</v>
      </c>
      <c r="I308" s="5">
        <v>21.0</v>
      </c>
    </row>
    <row r="309">
      <c r="A309" s="2" t="s">
        <v>316</v>
      </c>
      <c r="B309" s="3">
        <v>962.7569471592581</v>
      </c>
      <c r="C309" s="4">
        <v>0.5714285714285714</v>
      </c>
      <c r="D309" s="4">
        <v>0.0</v>
      </c>
      <c r="E309" s="10">
        <v>4.0</v>
      </c>
      <c r="F309" s="10">
        <v>0.0</v>
      </c>
      <c r="G309" s="10">
        <v>3.0</v>
      </c>
      <c r="H309" s="10">
        <v>4.0</v>
      </c>
      <c r="I309" s="10">
        <v>11.0</v>
      </c>
    </row>
    <row r="310">
      <c r="A310" s="2" t="s">
        <v>317</v>
      </c>
      <c r="B310" s="3">
        <v>962.6369224945706</v>
      </c>
      <c r="C310" s="4">
        <v>0.3333333333333333</v>
      </c>
      <c r="D310" s="4">
        <v>0.0</v>
      </c>
      <c r="E310" s="5">
        <v>1.0</v>
      </c>
      <c r="F310" s="5">
        <v>0.0</v>
      </c>
      <c r="G310" s="5">
        <v>2.0</v>
      </c>
      <c r="H310" s="5">
        <v>1.0</v>
      </c>
      <c r="I310" s="5">
        <v>4.0</v>
      </c>
    </row>
    <row r="311">
      <c r="A311" s="2" t="s">
        <v>318</v>
      </c>
      <c r="B311" s="3">
        <v>961.7691285900302</v>
      </c>
      <c r="C311" s="4">
        <v>0.7142857142857143</v>
      </c>
      <c r="D311" s="4">
        <v>0.0</v>
      </c>
      <c r="E311" s="5">
        <v>5.0</v>
      </c>
      <c r="F311" s="5">
        <v>0.0</v>
      </c>
      <c r="G311" s="5">
        <v>2.0</v>
      </c>
      <c r="H311" s="5">
        <v>5.0</v>
      </c>
      <c r="I311" s="5">
        <v>12.0</v>
      </c>
    </row>
    <row r="312">
      <c r="A312" s="2" t="s">
        <v>319</v>
      </c>
      <c r="B312" s="3">
        <v>961.5388950233352</v>
      </c>
      <c r="C312" s="4">
        <v>0.5714285714285714</v>
      </c>
      <c r="D312" s="4">
        <v>0.2</v>
      </c>
      <c r="E312" s="5">
        <v>4.0</v>
      </c>
      <c r="F312" s="5">
        <v>1.0</v>
      </c>
      <c r="G312" s="5">
        <v>3.0</v>
      </c>
      <c r="H312" s="5">
        <v>4.0</v>
      </c>
      <c r="I312" s="5">
        <v>12.0</v>
      </c>
    </row>
    <row r="313">
      <c r="A313" s="2" t="s">
        <v>320</v>
      </c>
      <c r="B313" s="3">
        <v>961.1930004076155</v>
      </c>
      <c r="C313" s="4">
        <v>0.2</v>
      </c>
      <c r="D313" s="4">
        <v>0.5</v>
      </c>
      <c r="E313" s="5">
        <v>1.0</v>
      </c>
      <c r="F313" s="5">
        <v>1.0</v>
      </c>
      <c r="G313" s="5">
        <v>4.0</v>
      </c>
      <c r="H313" s="5">
        <v>1.0</v>
      </c>
      <c r="I313" s="5">
        <v>7.0</v>
      </c>
    </row>
    <row r="314">
      <c r="A314" s="2" t="s">
        <v>321</v>
      </c>
      <c r="B314" s="3">
        <v>960.653961417051</v>
      </c>
      <c r="C314" s="4">
        <v>0.5</v>
      </c>
      <c r="D314" s="4">
        <v>0.3333333333333333</v>
      </c>
      <c r="E314" s="5">
        <v>2.0</v>
      </c>
      <c r="F314" s="5">
        <v>1.0</v>
      </c>
      <c r="G314" s="5">
        <v>2.0</v>
      </c>
      <c r="H314" s="5">
        <v>2.0</v>
      </c>
      <c r="I314" s="5">
        <v>7.0</v>
      </c>
    </row>
    <row r="315">
      <c r="A315" s="2" t="s">
        <v>322</v>
      </c>
      <c r="B315" s="3">
        <v>960.2784215139677</v>
      </c>
      <c r="C315" s="4">
        <v>0.5</v>
      </c>
      <c r="D315" s="4">
        <v>0.0</v>
      </c>
      <c r="E315" s="5">
        <v>2.0</v>
      </c>
      <c r="F315" s="5">
        <v>0.0</v>
      </c>
      <c r="G315" s="5">
        <v>2.0</v>
      </c>
      <c r="H315" s="5">
        <v>1.0</v>
      </c>
      <c r="I315" s="5">
        <v>5.0</v>
      </c>
    </row>
    <row r="316">
      <c r="A316" s="2" t="s">
        <v>323</v>
      </c>
      <c r="B316" s="3">
        <v>960.1326162990649</v>
      </c>
      <c r="C316" s="4">
        <v>0.0</v>
      </c>
      <c r="D316" s="4">
        <v>0.0</v>
      </c>
      <c r="E316" s="10">
        <v>0.0</v>
      </c>
      <c r="F316" s="10">
        <v>0.0</v>
      </c>
      <c r="G316" s="10">
        <v>1.0</v>
      </c>
      <c r="H316" s="10">
        <v>1.0</v>
      </c>
      <c r="I316" s="10">
        <v>2.0</v>
      </c>
    </row>
    <row r="317">
      <c r="A317" s="2" t="s">
        <v>324</v>
      </c>
      <c r="B317" s="3">
        <v>959.9788439998226</v>
      </c>
      <c r="C317" s="4">
        <v>0.6153846153846154</v>
      </c>
      <c r="D317" s="4">
        <v>0.0</v>
      </c>
      <c r="E317" s="10">
        <v>8.0</v>
      </c>
      <c r="F317" s="10">
        <v>0.0</v>
      </c>
      <c r="G317" s="10">
        <v>5.0</v>
      </c>
      <c r="H317" s="10">
        <v>8.0</v>
      </c>
      <c r="I317" s="10">
        <v>21.0</v>
      </c>
    </row>
    <row r="318">
      <c r="A318" s="2" t="s">
        <v>325</v>
      </c>
      <c r="B318" s="3">
        <v>959.9726321006522</v>
      </c>
      <c r="C318" s="4">
        <v>0.5</v>
      </c>
      <c r="D318" s="4">
        <v>0.0</v>
      </c>
      <c r="E318" s="5">
        <v>1.0</v>
      </c>
      <c r="F318" s="5">
        <v>0.0</v>
      </c>
      <c r="G318" s="5">
        <v>1.0</v>
      </c>
      <c r="H318" s="5">
        <v>2.0</v>
      </c>
      <c r="I318" s="5">
        <v>4.0</v>
      </c>
    </row>
    <row r="319">
      <c r="A319" s="2" t="s">
        <v>326</v>
      </c>
      <c r="B319" s="3">
        <v>959.558421010156</v>
      </c>
      <c r="C319" s="4">
        <v>0.0</v>
      </c>
      <c r="D319" s="4">
        <v>0.0</v>
      </c>
      <c r="E319" s="5">
        <v>0.0</v>
      </c>
      <c r="F319" s="5">
        <v>0.0</v>
      </c>
      <c r="G319" s="5">
        <v>1.0</v>
      </c>
      <c r="H319" s="5">
        <v>1.0</v>
      </c>
      <c r="I319" s="5">
        <v>2.0</v>
      </c>
    </row>
    <row r="320">
      <c r="A320" s="2" t="s">
        <v>327</v>
      </c>
      <c r="B320" s="3">
        <v>959.1148062069458</v>
      </c>
      <c r="C320" s="4">
        <v>0.0</v>
      </c>
      <c r="D320" s="4">
        <v>0.0</v>
      </c>
      <c r="E320" s="5">
        <v>0.0</v>
      </c>
      <c r="F320" s="5">
        <v>0.0</v>
      </c>
      <c r="G320" s="5">
        <v>1.0</v>
      </c>
      <c r="H320" s="5">
        <v>1.0</v>
      </c>
      <c r="I320" s="5">
        <v>2.0</v>
      </c>
    </row>
    <row r="321">
      <c r="A321" s="2" t="s">
        <v>328</v>
      </c>
      <c r="B321" s="3">
        <v>959.0878265046332</v>
      </c>
      <c r="C321" s="4">
        <v>0.6</v>
      </c>
      <c r="D321" s="4">
        <v>0.0</v>
      </c>
      <c r="E321" s="5">
        <v>3.0</v>
      </c>
      <c r="F321" s="5">
        <v>0.0</v>
      </c>
      <c r="G321" s="5">
        <v>2.0</v>
      </c>
      <c r="H321" s="5">
        <v>5.0</v>
      </c>
      <c r="I321" s="5">
        <v>10.0</v>
      </c>
    </row>
    <row r="322">
      <c r="A322" s="2" t="s">
        <v>329</v>
      </c>
      <c r="B322" s="3">
        <v>957.8518272933293</v>
      </c>
      <c r="C322" s="4">
        <v>0.0</v>
      </c>
      <c r="D322" s="4">
        <v>0.0</v>
      </c>
      <c r="E322" s="10">
        <v>0.0</v>
      </c>
      <c r="F322" s="10">
        <v>0.0</v>
      </c>
      <c r="G322" s="10">
        <v>2.0</v>
      </c>
      <c r="H322" s="10">
        <v>0.0</v>
      </c>
      <c r="I322" s="10">
        <v>2.0</v>
      </c>
    </row>
    <row r="323">
      <c r="A323" s="2" t="s">
        <v>330</v>
      </c>
      <c r="B323" s="3">
        <v>957.6276306187881</v>
      </c>
      <c r="C323" s="4">
        <v>0.7142857142857143</v>
      </c>
      <c r="D323" s="4">
        <v>0.14285714285714285</v>
      </c>
      <c r="E323" s="5">
        <v>5.0</v>
      </c>
      <c r="F323" s="5">
        <v>1.0</v>
      </c>
      <c r="G323" s="5">
        <v>2.0</v>
      </c>
      <c r="H323" s="5">
        <v>6.0</v>
      </c>
      <c r="I323" s="5">
        <v>14.0</v>
      </c>
    </row>
    <row r="324">
      <c r="A324" s="2" t="s">
        <v>331</v>
      </c>
      <c r="B324" s="3">
        <v>957.547375961081</v>
      </c>
      <c r="C324" s="4">
        <v>0.7777777777777778</v>
      </c>
      <c r="D324" s="4">
        <v>0.0</v>
      </c>
      <c r="E324" s="5">
        <v>7.0</v>
      </c>
      <c r="F324" s="5">
        <v>0.0</v>
      </c>
      <c r="G324" s="5">
        <v>2.0</v>
      </c>
      <c r="H324" s="5">
        <v>7.0</v>
      </c>
      <c r="I324" s="5">
        <v>16.0</v>
      </c>
    </row>
    <row r="325">
      <c r="A325" s="2" t="s">
        <v>332</v>
      </c>
      <c r="B325" s="3">
        <v>957.2667346378539</v>
      </c>
      <c r="C325" s="4">
        <v>0.5</v>
      </c>
      <c r="D325" s="4">
        <v>0.0</v>
      </c>
      <c r="E325" s="10">
        <v>2.0</v>
      </c>
      <c r="F325" s="10">
        <v>0.0</v>
      </c>
      <c r="G325" s="10">
        <v>2.0</v>
      </c>
      <c r="H325" s="10">
        <v>2.0</v>
      </c>
      <c r="I325" s="10">
        <v>6.0</v>
      </c>
    </row>
    <row r="326">
      <c r="A326" s="2" t="s">
        <v>333</v>
      </c>
      <c r="B326" s="3">
        <v>956.4342723247922</v>
      </c>
      <c r="C326" s="4">
        <v>0.0</v>
      </c>
      <c r="D326" s="4">
        <v>0.0</v>
      </c>
      <c r="E326" s="5">
        <v>0.0</v>
      </c>
      <c r="F326" s="5">
        <v>0.0</v>
      </c>
      <c r="G326" s="5">
        <v>2.0</v>
      </c>
      <c r="H326" s="5">
        <v>0.0</v>
      </c>
      <c r="I326" s="5">
        <v>2.0</v>
      </c>
    </row>
    <row r="327">
      <c r="A327" s="2" t="s">
        <v>334</v>
      </c>
      <c r="B327" s="3">
        <v>956.1261527613435</v>
      </c>
      <c r="C327" s="4">
        <v>0.6666666666666666</v>
      </c>
      <c r="D327" s="4">
        <v>0.0</v>
      </c>
      <c r="E327" s="5">
        <v>4.0</v>
      </c>
      <c r="F327" s="5">
        <v>0.0</v>
      </c>
      <c r="G327" s="5">
        <v>2.0</v>
      </c>
      <c r="H327" s="5">
        <v>4.0</v>
      </c>
      <c r="I327" s="5">
        <v>10.0</v>
      </c>
    </row>
    <row r="328">
      <c r="A328" s="2" t="s">
        <v>335</v>
      </c>
      <c r="B328" s="3">
        <v>955.2043488669839</v>
      </c>
      <c r="C328" s="4">
        <v>0.6666666666666666</v>
      </c>
      <c r="D328" s="4">
        <v>0.0</v>
      </c>
      <c r="E328" s="10">
        <v>4.0</v>
      </c>
      <c r="F328" s="10">
        <v>0.0</v>
      </c>
      <c r="G328" s="10">
        <v>2.0</v>
      </c>
      <c r="H328" s="10">
        <v>4.0</v>
      </c>
      <c r="I328" s="10">
        <v>10.0</v>
      </c>
    </row>
    <row r="329">
      <c r="A329" s="2" t="s">
        <v>336</v>
      </c>
      <c r="B329" s="3">
        <v>954.4844400678411</v>
      </c>
      <c r="C329" s="4">
        <v>0.625</v>
      </c>
      <c r="D329" s="4">
        <v>0.0</v>
      </c>
      <c r="E329" s="10">
        <v>5.0</v>
      </c>
      <c r="F329" s="10">
        <v>0.0</v>
      </c>
      <c r="G329" s="10">
        <v>3.0</v>
      </c>
      <c r="H329" s="10">
        <v>6.0</v>
      </c>
      <c r="I329" s="10">
        <v>14.0</v>
      </c>
    </row>
    <row r="330">
      <c r="A330" s="2" t="s">
        <v>337</v>
      </c>
      <c r="B330" s="3">
        <v>954.0172144000077</v>
      </c>
      <c r="C330" s="4">
        <v>0.5</v>
      </c>
      <c r="D330" s="4">
        <v>0.0</v>
      </c>
      <c r="E330" s="5">
        <v>2.0</v>
      </c>
      <c r="F330" s="5">
        <v>0.0</v>
      </c>
      <c r="G330" s="5">
        <v>2.0</v>
      </c>
      <c r="H330" s="5">
        <v>2.0</v>
      </c>
      <c r="I330" s="5">
        <v>6.0</v>
      </c>
    </row>
    <row r="331">
      <c r="A331" s="2" t="s">
        <v>338</v>
      </c>
      <c r="B331" s="3">
        <v>953.8870152001934</v>
      </c>
      <c r="C331" s="4">
        <v>0.5</v>
      </c>
      <c r="D331" s="4">
        <v>0.16666666666666666</v>
      </c>
      <c r="E331" s="10">
        <v>4.0</v>
      </c>
      <c r="F331" s="10">
        <v>1.0</v>
      </c>
      <c r="G331" s="10">
        <v>4.0</v>
      </c>
      <c r="H331" s="10">
        <v>5.0</v>
      </c>
      <c r="I331" s="10">
        <v>14.0</v>
      </c>
    </row>
    <row r="332">
      <c r="A332" s="2" t="s">
        <v>339</v>
      </c>
      <c r="B332" s="3">
        <v>953.5325166491964</v>
      </c>
      <c r="C332" s="4">
        <v>0.5</v>
      </c>
      <c r="D332" s="4">
        <v>0.0</v>
      </c>
      <c r="E332" s="10">
        <v>3.0</v>
      </c>
      <c r="F332" s="10">
        <v>0.0</v>
      </c>
      <c r="G332" s="10">
        <v>3.0</v>
      </c>
      <c r="H332" s="10">
        <v>3.0</v>
      </c>
      <c r="I332" s="10">
        <v>9.0</v>
      </c>
    </row>
    <row r="333">
      <c r="A333" s="2" t="s">
        <v>340</v>
      </c>
      <c r="B333" s="3">
        <v>953.5017400807507</v>
      </c>
      <c r="C333" s="4">
        <v>0.3333333333333333</v>
      </c>
      <c r="D333" s="4">
        <v>0.0</v>
      </c>
      <c r="E333" s="5">
        <v>1.0</v>
      </c>
      <c r="F333" s="5">
        <v>0.0</v>
      </c>
      <c r="G333" s="5">
        <v>2.0</v>
      </c>
      <c r="H333" s="5">
        <v>1.0</v>
      </c>
      <c r="I333" s="5">
        <v>4.0</v>
      </c>
    </row>
    <row r="334">
      <c r="A334" s="2" t="s">
        <v>341</v>
      </c>
      <c r="B334" s="3">
        <v>953.4574004356701</v>
      </c>
      <c r="C334" s="4">
        <v>0.5</v>
      </c>
      <c r="D334" s="4">
        <v>0.0</v>
      </c>
      <c r="E334" s="10">
        <v>2.0</v>
      </c>
      <c r="F334" s="10">
        <v>0.0</v>
      </c>
      <c r="G334" s="10">
        <v>2.0</v>
      </c>
      <c r="H334" s="10">
        <v>2.0</v>
      </c>
      <c r="I334" s="10">
        <v>6.0</v>
      </c>
    </row>
    <row r="335">
      <c r="A335" s="2" t="s">
        <v>342</v>
      </c>
      <c r="B335" s="3">
        <v>953.2889120304632</v>
      </c>
      <c r="C335" s="4">
        <v>0.3333333333333333</v>
      </c>
      <c r="D335" s="4">
        <v>0.0</v>
      </c>
      <c r="E335" s="5">
        <v>1.0</v>
      </c>
      <c r="F335" s="5">
        <v>0.0</v>
      </c>
      <c r="G335" s="5">
        <v>2.0</v>
      </c>
      <c r="H335" s="5">
        <v>2.0</v>
      </c>
      <c r="I335" s="5">
        <v>5.0</v>
      </c>
    </row>
    <row r="336">
      <c r="A336" s="2" t="s">
        <v>343</v>
      </c>
      <c r="B336" s="3">
        <v>952.3452830896987</v>
      </c>
      <c r="C336" s="4">
        <v>0.0</v>
      </c>
      <c r="D336" s="4">
        <v>0.0</v>
      </c>
      <c r="E336" s="5">
        <v>0.0</v>
      </c>
      <c r="F336" s="5">
        <v>0.0</v>
      </c>
      <c r="G336" s="5">
        <v>2.0</v>
      </c>
      <c r="H336" s="5">
        <v>0.0</v>
      </c>
      <c r="I336" s="5">
        <v>2.0</v>
      </c>
    </row>
    <row r="337">
      <c r="A337" s="2" t="s">
        <v>344</v>
      </c>
      <c r="B337" s="3">
        <v>952.0624435250515</v>
      </c>
      <c r="C337" s="4">
        <v>0.0</v>
      </c>
      <c r="D337" s="4">
        <v>0.0</v>
      </c>
      <c r="E337" s="10">
        <v>0.0</v>
      </c>
      <c r="F337" s="10">
        <v>0.0</v>
      </c>
      <c r="G337" s="10">
        <v>2.0</v>
      </c>
      <c r="H337" s="10">
        <v>1.0</v>
      </c>
      <c r="I337" s="10">
        <v>3.0</v>
      </c>
    </row>
    <row r="338">
      <c r="A338" s="2" t="s">
        <v>345</v>
      </c>
      <c r="B338" s="3">
        <v>951.4833011059033</v>
      </c>
      <c r="C338" s="4">
        <v>0.0</v>
      </c>
      <c r="D338" s="4">
        <v>0.0</v>
      </c>
      <c r="E338" s="5">
        <v>0.0</v>
      </c>
      <c r="F338" s="5">
        <v>0.0</v>
      </c>
      <c r="G338" s="5">
        <v>2.0</v>
      </c>
      <c r="H338" s="5">
        <v>0.0</v>
      </c>
      <c r="I338" s="5">
        <v>2.0</v>
      </c>
    </row>
    <row r="339">
      <c r="A339" s="2" t="s">
        <v>346</v>
      </c>
      <c r="B339" s="3">
        <v>951.4099939992835</v>
      </c>
      <c r="C339" s="4">
        <v>0.4</v>
      </c>
      <c r="D339" s="4">
        <v>0.0</v>
      </c>
      <c r="E339" s="10">
        <v>2.0</v>
      </c>
      <c r="F339" s="10">
        <v>0.0</v>
      </c>
      <c r="G339" s="10">
        <v>3.0</v>
      </c>
      <c r="H339" s="10">
        <v>3.0</v>
      </c>
      <c r="I339" s="10">
        <v>8.0</v>
      </c>
    </row>
    <row r="340">
      <c r="A340" s="2" t="s">
        <v>347</v>
      </c>
      <c r="B340" s="3">
        <v>951.2371112805725</v>
      </c>
      <c r="C340" s="4">
        <v>0.4</v>
      </c>
      <c r="D340" s="4">
        <v>0.0</v>
      </c>
      <c r="E340" s="5">
        <v>2.0</v>
      </c>
      <c r="F340" s="5">
        <v>0.0</v>
      </c>
      <c r="G340" s="5">
        <v>3.0</v>
      </c>
      <c r="H340" s="5">
        <v>2.0</v>
      </c>
      <c r="I340" s="5">
        <v>7.0</v>
      </c>
    </row>
    <row r="341">
      <c r="A341" s="2" t="s">
        <v>348</v>
      </c>
      <c r="B341" s="3">
        <v>950.8163952233202</v>
      </c>
      <c r="C341" s="4">
        <v>0.0</v>
      </c>
      <c r="D341" s="4">
        <v>0.0</v>
      </c>
      <c r="E341" s="5">
        <v>0.0</v>
      </c>
      <c r="F341" s="5">
        <v>0.0</v>
      </c>
      <c r="G341" s="5">
        <v>2.0</v>
      </c>
      <c r="H341" s="5">
        <v>0.0</v>
      </c>
      <c r="I341" s="5">
        <v>2.0</v>
      </c>
    </row>
    <row r="342">
      <c r="A342" s="2" t="s">
        <v>349</v>
      </c>
      <c r="B342" s="3">
        <v>950.399318663779</v>
      </c>
      <c r="C342" s="4">
        <v>0.6153846153846154</v>
      </c>
      <c r="D342" s="4">
        <v>0.2222222222222222</v>
      </c>
      <c r="E342" s="10">
        <v>8.0</v>
      </c>
      <c r="F342" s="10">
        <v>2.0</v>
      </c>
      <c r="G342" s="10">
        <v>5.0</v>
      </c>
      <c r="H342" s="10">
        <v>7.0</v>
      </c>
      <c r="I342" s="10">
        <v>22.0</v>
      </c>
    </row>
    <row r="343">
      <c r="A343" s="2" t="s">
        <v>350</v>
      </c>
      <c r="B343" s="3">
        <v>950.0921044686386</v>
      </c>
      <c r="C343" s="4">
        <v>0.0</v>
      </c>
      <c r="D343" s="4">
        <v>0.0</v>
      </c>
      <c r="E343" s="5">
        <v>0.0</v>
      </c>
      <c r="F343" s="5">
        <v>0.0</v>
      </c>
      <c r="G343" s="5">
        <v>2.0</v>
      </c>
      <c r="H343" s="5">
        <v>0.0</v>
      </c>
      <c r="I343" s="5">
        <v>2.0</v>
      </c>
    </row>
    <row r="344">
      <c r="A344" s="2" t="s">
        <v>351</v>
      </c>
      <c r="B344" s="3">
        <v>950.0776912709989</v>
      </c>
      <c r="C344" s="4">
        <v>0.3333333333333333</v>
      </c>
      <c r="D344" s="4">
        <v>0.0</v>
      </c>
      <c r="E344" s="5">
        <v>1.0</v>
      </c>
      <c r="F344" s="5">
        <v>0.0</v>
      </c>
      <c r="G344" s="5">
        <v>2.0</v>
      </c>
      <c r="H344" s="5">
        <v>1.0</v>
      </c>
      <c r="I344" s="5">
        <v>4.0</v>
      </c>
    </row>
    <row r="345">
      <c r="A345" s="2" t="s">
        <v>352</v>
      </c>
      <c r="B345" s="3">
        <v>948.7662693107839</v>
      </c>
      <c r="C345" s="4">
        <v>0.0</v>
      </c>
      <c r="D345" s="4">
        <v>0.0</v>
      </c>
      <c r="E345" s="10">
        <v>0.0</v>
      </c>
      <c r="F345" s="10">
        <v>0.0</v>
      </c>
      <c r="G345" s="10">
        <v>2.0</v>
      </c>
      <c r="H345" s="10">
        <v>0.0</v>
      </c>
      <c r="I345" s="10">
        <v>2.0</v>
      </c>
    </row>
    <row r="346">
      <c r="A346" s="2" t="s">
        <v>353</v>
      </c>
      <c r="B346" s="3">
        <v>948.7086528179594</v>
      </c>
      <c r="C346" s="4">
        <v>0.5</v>
      </c>
      <c r="D346" s="4">
        <v>0.0</v>
      </c>
      <c r="E346" s="5">
        <v>2.0</v>
      </c>
      <c r="F346" s="5">
        <v>0.0</v>
      </c>
      <c r="G346" s="5">
        <v>2.0</v>
      </c>
      <c r="H346" s="5">
        <v>2.0</v>
      </c>
      <c r="I346" s="5">
        <v>6.0</v>
      </c>
    </row>
    <row r="347">
      <c r="A347" s="2" t="s">
        <v>354</v>
      </c>
      <c r="B347" s="3">
        <v>948.3699895516786</v>
      </c>
      <c r="C347" s="4">
        <v>0.0</v>
      </c>
      <c r="D347" s="4">
        <v>0.0</v>
      </c>
      <c r="E347" s="5">
        <v>0.0</v>
      </c>
      <c r="F347" s="5">
        <v>0.0</v>
      </c>
      <c r="G347" s="5">
        <v>2.0</v>
      </c>
      <c r="H347" s="5">
        <v>0.0</v>
      </c>
      <c r="I347" s="5">
        <v>2.0</v>
      </c>
    </row>
    <row r="348">
      <c r="A348" s="2" t="s">
        <v>355</v>
      </c>
      <c r="B348" s="3">
        <v>947.7588937200107</v>
      </c>
      <c r="C348" s="4">
        <v>0.7857142857142857</v>
      </c>
      <c r="D348" s="4">
        <v>0.1</v>
      </c>
      <c r="E348" s="5">
        <v>11.0</v>
      </c>
      <c r="F348" s="5">
        <v>1.0</v>
      </c>
      <c r="G348" s="5">
        <v>3.0</v>
      </c>
      <c r="H348" s="5">
        <v>9.0</v>
      </c>
      <c r="I348" s="5">
        <v>24.0</v>
      </c>
    </row>
    <row r="349">
      <c r="A349" s="2" t="s">
        <v>356</v>
      </c>
      <c r="B349" s="3">
        <v>947.4831636953871</v>
      </c>
      <c r="C349" s="4">
        <v>0.4</v>
      </c>
      <c r="D349" s="4">
        <v>0.3333333333333333</v>
      </c>
      <c r="E349" s="5">
        <v>2.0</v>
      </c>
      <c r="F349" s="5">
        <v>1.0</v>
      </c>
      <c r="G349" s="5">
        <v>3.0</v>
      </c>
      <c r="H349" s="5">
        <v>2.0</v>
      </c>
      <c r="I349" s="5">
        <v>8.0</v>
      </c>
    </row>
    <row r="350">
      <c r="A350" s="2" t="s">
        <v>357</v>
      </c>
      <c r="B350" s="3">
        <v>947.0784729310417</v>
      </c>
      <c r="C350" s="4">
        <v>0.0</v>
      </c>
      <c r="D350" s="4">
        <v>0.0</v>
      </c>
      <c r="E350" s="5">
        <v>0.0</v>
      </c>
      <c r="F350" s="5">
        <v>0.0</v>
      </c>
      <c r="G350" s="5">
        <v>2.0</v>
      </c>
      <c r="H350" s="5">
        <v>0.0</v>
      </c>
      <c r="I350" s="5">
        <v>2.0</v>
      </c>
    </row>
    <row r="351">
      <c r="A351" s="2" t="s">
        <v>358</v>
      </c>
      <c r="B351" s="3">
        <v>946.5516886243277</v>
      </c>
      <c r="C351" s="4">
        <v>0.5</v>
      </c>
      <c r="D351" s="4">
        <v>0.0</v>
      </c>
      <c r="E351" s="10">
        <v>2.0</v>
      </c>
      <c r="F351" s="10">
        <v>0.0</v>
      </c>
      <c r="G351" s="10">
        <v>2.0</v>
      </c>
      <c r="H351" s="10">
        <v>2.0</v>
      </c>
      <c r="I351" s="10">
        <v>6.0</v>
      </c>
    </row>
    <row r="352">
      <c r="A352" s="2" t="s">
        <v>359</v>
      </c>
      <c r="B352" s="3">
        <v>946.3803654369618</v>
      </c>
      <c r="C352" s="4">
        <v>0.3333333333333333</v>
      </c>
      <c r="D352" s="4">
        <v>0.0</v>
      </c>
      <c r="E352" s="10">
        <v>1.0</v>
      </c>
      <c r="F352" s="10">
        <v>0.0</v>
      </c>
      <c r="G352" s="10">
        <v>2.0</v>
      </c>
      <c r="H352" s="10">
        <v>1.0</v>
      </c>
      <c r="I352" s="10">
        <v>4.0</v>
      </c>
    </row>
    <row r="353">
      <c r="A353" s="2" t="s">
        <v>360</v>
      </c>
      <c r="B353" s="3">
        <v>945.5826042938501</v>
      </c>
      <c r="C353" s="4">
        <v>0.6666666666666666</v>
      </c>
      <c r="D353" s="4">
        <v>0.0</v>
      </c>
      <c r="E353" s="5">
        <v>6.0</v>
      </c>
      <c r="F353" s="5">
        <v>0.0</v>
      </c>
      <c r="G353" s="5">
        <v>3.0</v>
      </c>
      <c r="H353" s="5">
        <v>6.0</v>
      </c>
      <c r="I353" s="5">
        <v>15.0</v>
      </c>
    </row>
    <row r="354">
      <c r="A354" s="2" t="s">
        <v>361</v>
      </c>
      <c r="B354" s="3">
        <v>945.0982204720473</v>
      </c>
      <c r="C354" s="4">
        <v>0.4666666666666667</v>
      </c>
      <c r="D354" s="4">
        <v>0.25</v>
      </c>
      <c r="E354" s="5">
        <v>7.0</v>
      </c>
      <c r="F354" s="5">
        <v>2.0</v>
      </c>
      <c r="G354" s="5">
        <v>8.0</v>
      </c>
      <c r="H354" s="5">
        <v>6.0</v>
      </c>
      <c r="I354" s="5">
        <v>23.0</v>
      </c>
    </row>
    <row r="355">
      <c r="A355" s="2" t="s">
        <v>362</v>
      </c>
      <c r="B355" s="3">
        <v>944.7367237744947</v>
      </c>
      <c r="C355" s="4">
        <v>0.0</v>
      </c>
      <c r="D355" s="4">
        <v>0.0</v>
      </c>
      <c r="E355" s="10">
        <v>0.0</v>
      </c>
      <c r="F355" s="10">
        <v>0.0</v>
      </c>
      <c r="G355" s="10">
        <v>2.0</v>
      </c>
      <c r="H355" s="10">
        <v>0.0</v>
      </c>
      <c r="I355" s="10">
        <v>2.0</v>
      </c>
    </row>
    <row r="356">
      <c r="A356" s="2" t="s">
        <v>363</v>
      </c>
      <c r="B356" s="3">
        <v>944.69205305483</v>
      </c>
      <c r="C356" s="4">
        <v>0.25</v>
      </c>
      <c r="D356" s="4">
        <v>0.5</v>
      </c>
      <c r="E356" s="5">
        <v>1.0</v>
      </c>
      <c r="F356" s="5">
        <v>1.0</v>
      </c>
      <c r="G356" s="5">
        <v>3.0</v>
      </c>
      <c r="H356" s="5">
        <v>1.0</v>
      </c>
      <c r="I356" s="5">
        <v>6.0</v>
      </c>
    </row>
    <row r="357">
      <c r="A357" s="2" t="s">
        <v>364</v>
      </c>
      <c r="B357" s="3">
        <v>944.5909437875127</v>
      </c>
      <c r="C357" s="4">
        <v>0.3333333333333333</v>
      </c>
      <c r="D357" s="4">
        <v>0.0</v>
      </c>
      <c r="E357" s="10">
        <v>1.0</v>
      </c>
      <c r="F357" s="10">
        <v>0.0</v>
      </c>
      <c r="G357" s="10">
        <v>2.0</v>
      </c>
      <c r="H357" s="10">
        <v>1.0</v>
      </c>
      <c r="I357" s="10">
        <v>4.0</v>
      </c>
    </row>
    <row r="358">
      <c r="A358" s="2" t="s">
        <v>365</v>
      </c>
      <c r="B358" s="3">
        <v>944.1693727335346</v>
      </c>
      <c r="C358" s="4">
        <v>0.625</v>
      </c>
      <c r="D358" s="4">
        <v>0.0</v>
      </c>
      <c r="E358" s="5">
        <v>5.0</v>
      </c>
      <c r="F358" s="5">
        <v>0.0</v>
      </c>
      <c r="G358" s="5">
        <v>3.0</v>
      </c>
      <c r="H358" s="5">
        <v>6.0</v>
      </c>
      <c r="I358" s="5">
        <v>14.0</v>
      </c>
    </row>
    <row r="359">
      <c r="A359" s="2" t="s">
        <v>366</v>
      </c>
      <c r="B359" s="3">
        <v>944.0589973305305</v>
      </c>
      <c r="C359" s="4">
        <v>0.5833333333333334</v>
      </c>
      <c r="D359" s="4">
        <v>0.1</v>
      </c>
      <c r="E359" s="5">
        <v>7.0</v>
      </c>
      <c r="F359" s="5">
        <v>1.0</v>
      </c>
      <c r="G359" s="5">
        <v>5.0</v>
      </c>
      <c r="H359" s="5">
        <v>9.0</v>
      </c>
      <c r="I359" s="5">
        <v>22.0</v>
      </c>
    </row>
    <row r="360">
      <c r="A360" s="2" t="s">
        <v>367</v>
      </c>
      <c r="B360" s="3">
        <v>943.883797293342</v>
      </c>
      <c r="C360" s="4">
        <v>0.0</v>
      </c>
      <c r="D360" s="4">
        <v>0.0</v>
      </c>
      <c r="E360" s="5">
        <v>0.0</v>
      </c>
      <c r="F360" s="5">
        <v>0.0</v>
      </c>
      <c r="G360" s="5">
        <v>2.0</v>
      </c>
      <c r="H360" s="5">
        <v>0.0</v>
      </c>
      <c r="I360" s="5">
        <v>2.0</v>
      </c>
    </row>
    <row r="361">
      <c r="A361" s="2" t="s">
        <v>368</v>
      </c>
      <c r="B361" s="3">
        <v>943.881507359886</v>
      </c>
      <c r="C361" s="4">
        <v>0.6666666666666666</v>
      </c>
      <c r="D361" s="4">
        <v>0.0</v>
      </c>
      <c r="E361" s="10">
        <v>4.0</v>
      </c>
      <c r="F361" s="10">
        <v>0.0</v>
      </c>
      <c r="G361" s="10">
        <v>2.0</v>
      </c>
      <c r="H361" s="10">
        <v>4.0</v>
      </c>
      <c r="I361" s="10">
        <v>10.0</v>
      </c>
    </row>
    <row r="362">
      <c r="A362" s="2" t="s">
        <v>369</v>
      </c>
      <c r="B362" s="3">
        <v>943.7531962120923</v>
      </c>
      <c r="C362" s="4">
        <v>0.5</v>
      </c>
      <c r="D362" s="4">
        <v>0.0</v>
      </c>
      <c r="E362" s="5">
        <v>2.0</v>
      </c>
      <c r="F362" s="5">
        <v>0.0</v>
      </c>
      <c r="G362" s="5">
        <v>2.0</v>
      </c>
      <c r="H362" s="5">
        <v>2.0</v>
      </c>
      <c r="I362" s="5">
        <v>6.0</v>
      </c>
    </row>
    <row r="363">
      <c r="A363" s="2" t="s">
        <v>370</v>
      </c>
      <c r="B363" s="3">
        <v>943.2429371667414</v>
      </c>
      <c r="C363" s="4">
        <v>0.0</v>
      </c>
      <c r="D363" s="4">
        <v>0.0</v>
      </c>
      <c r="E363" s="5">
        <v>0.0</v>
      </c>
      <c r="F363" s="5">
        <v>0.0</v>
      </c>
      <c r="G363" s="5">
        <v>2.0</v>
      </c>
      <c r="H363" s="5">
        <v>1.0</v>
      </c>
      <c r="I363" s="5">
        <v>3.0</v>
      </c>
    </row>
    <row r="364">
      <c r="A364" s="2" t="s">
        <v>371</v>
      </c>
      <c r="B364" s="3">
        <v>942.6314967728646</v>
      </c>
      <c r="C364" s="4">
        <v>0.0</v>
      </c>
      <c r="D364" s="4">
        <v>0.0</v>
      </c>
      <c r="E364" s="5">
        <v>0.0</v>
      </c>
      <c r="F364" s="5">
        <v>0.0</v>
      </c>
      <c r="G364" s="5">
        <v>2.0</v>
      </c>
      <c r="H364" s="5">
        <v>0.0</v>
      </c>
      <c r="I364" s="5">
        <v>2.0</v>
      </c>
    </row>
    <row r="365">
      <c r="A365" s="2" t="s">
        <v>372</v>
      </c>
      <c r="B365" s="3">
        <v>942.5760525295148</v>
      </c>
      <c r="C365" s="4">
        <v>0.0</v>
      </c>
      <c r="D365" s="4">
        <v>0.0</v>
      </c>
      <c r="E365" s="5">
        <v>0.0</v>
      </c>
      <c r="F365" s="5">
        <v>0.0</v>
      </c>
      <c r="G365" s="5">
        <v>2.0</v>
      </c>
      <c r="H365" s="5">
        <v>0.0</v>
      </c>
      <c r="I365" s="5">
        <v>2.0</v>
      </c>
    </row>
    <row r="366">
      <c r="A366" s="2" t="s">
        <v>373</v>
      </c>
      <c r="B366" s="3">
        <v>942.2880430917911</v>
      </c>
      <c r="C366" s="4">
        <v>0.5</v>
      </c>
      <c r="D366" s="4">
        <v>0.2222222222222222</v>
      </c>
      <c r="E366" s="5">
        <v>8.0</v>
      </c>
      <c r="F366" s="5">
        <v>2.0</v>
      </c>
      <c r="G366" s="5">
        <v>8.0</v>
      </c>
      <c r="H366" s="5">
        <v>7.0</v>
      </c>
      <c r="I366" s="5">
        <v>25.0</v>
      </c>
    </row>
    <row r="367">
      <c r="A367" s="2" t="s">
        <v>374</v>
      </c>
      <c r="B367" s="3">
        <v>940.3148728333706</v>
      </c>
      <c r="C367" s="4">
        <v>0.5</v>
      </c>
      <c r="D367" s="4">
        <v>0.0</v>
      </c>
      <c r="E367" s="10">
        <v>3.0</v>
      </c>
      <c r="F367" s="10">
        <v>0.0</v>
      </c>
      <c r="G367" s="10">
        <v>3.0</v>
      </c>
      <c r="H367" s="10">
        <v>2.0</v>
      </c>
      <c r="I367" s="10">
        <v>8.0</v>
      </c>
    </row>
    <row r="368">
      <c r="A368" s="2" t="s">
        <v>375</v>
      </c>
      <c r="B368" s="3">
        <v>939.725431149638</v>
      </c>
      <c r="C368" s="4">
        <v>0.0</v>
      </c>
      <c r="D368" s="4">
        <v>0.0</v>
      </c>
      <c r="E368" s="5">
        <v>0.0</v>
      </c>
      <c r="F368" s="5">
        <v>0.0</v>
      </c>
      <c r="G368" s="5">
        <v>2.0</v>
      </c>
      <c r="H368" s="5">
        <v>0.0</v>
      </c>
      <c r="I368" s="5">
        <v>2.0</v>
      </c>
    </row>
    <row r="369">
      <c r="A369" s="2" t="s">
        <v>376</v>
      </c>
      <c r="B369" s="3">
        <v>939.4530501103234</v>
      </c>
      <c r="C369" s="4">
        <v>0.0</v>
      </c>
      <c r="D369" s="4">
        <v>0.0</v>
      </c>
      <c r="E369" s="5">
        <v>0.0</v>
      </c>
      <c r="F369" s="5">
        <v>0.0</v>
      </c>
      <c r="G369" s="5">
        <v>2.0</v>
      </c>
      <c r="H369" s="5">
        <v>0.0</v>
      </c>
      <c r="I369" s="5">
        <v>2.0</v>
      </c>
    </row>
    <row r="370">
      <c r="A370" s="2" t="s">
        <v>377</v>
      </c>
      <c r="B370" s="3">
        <v>939.4185383397678</v>
      </c>
      <c r="C370" s="4">
        <v>0.5555555555555556</v>
      </c>
      <c r="D370" s="4">
        <v>0.16666666666666666</v>
      </c>
      <c r="E370" s="10">
        <v>5.0</v>
      </c>
      <c r="F370" s="10">
        <v>1.0</v>
      </c>
      <c r="G370" s="10">
        <v>4.0</v>
      </c>
      <c r="H370" s="10">
        <v>5.0</v>
      </c>
      <c r="I370" s="10">
        <v>15.0</v>
      </c>
    </row>
    <row r="371">
      <c r="A371" s="2" t="s">
        <v>378</v>
      </c>
      <c r="B371" s="3">
        <v>938.6608544933788</v>
      </c>
      <c r="C371" s="4">
        <v>0.5</v>
      </c>
      <c r="D371" s="4">
        <v>0.2857142857142857</v>
      </c>
      <c r="E371" s="10">
        <v>9.0</v>
      </c>
      <c r="F371" s="10">
        <v>4.0</v>
      </c>
      <c r="G371" s="10">
        <v>9.0</v>
      </c>
      <c r="H371" s="10">
        <v>10.0</v>
      </c>
      <c r="I371" s="10">
        <v>32.0</v>
      </c>
    </row>
    <row r="372">
      <c r="A372" s="2" t="s">
        <v>379</v>
      </c>
      <c r="B372" s="3">
        <v>938.0819516913533</v>
      </c>
      <c r="C372" s="4">
        <v>0.42857142857142855</v>
      </c>
      <c r="D372" s="4">
        <v>0.14285714285714285</v>
      </c>
      <c r="E372" s="10">
        <v>6.0</v>
      </c>
      <c r="F372" s="10">
        <v>1.0</v>
      </c>
      <c r="G372" s="10">
        <v>8.0</v>
      </c>
      <c r="H372" s="10">
        <v>6.0</v>
      </c>
      <c r="I372" s="10">
        <v>21.0</v>
      </c>
    </row>
    <row r="373">
      <c r="A373" s="2" t="s">
        <v>380</v>
      </c>
      <c r="B373" s="3">
        <v>937.7206851271567</v>
      </c>
      <c r="C373" s="4">
        <v>0.25</v>
      </c>
      <c r="D373" s="4">
        <v>0.0</v>
      </c>
      <c r="E373" s="5">
        <v>1.0</v>
      </c>
      <c r="F373" s="5">
        <v>0.0</v>
      </c>
      <c r="G373" s="5">
        <v>3.0</v>
      </c>
      <c r="H373" s="5">
        <v>1.0</v>
      </c>
      <c r="I373" s="5">
        <v>5.0</v>
      </c>
    </row>
    <row r="374">
      <c r="A374" s="2" t="s">
        <v>381</v>
      </c>
      <c r="B374" s="3">
        <v>937.4852237498117</v>
      </c>
      <c r="C374" s="4">
        <v>0.3333333333333333</v>
      </c>
      <c r="D374" s="4">
        <v>0.0</v>
      </c>
      <c r="E374" s="5">
        <v>1.0</v>
      </c>
      <c r="F374" s="5">
        <v>0.0</v>
      </c>
      <c r="G374" s="5">
        <v>2.0</v>
      </c>
      <c r="H374" s="5">
        <v>1.0</v>
      </c>
      <c r="I374" s="5">
        <v>4.0</v>
      </c>
    </row>
    <row r="375">
      <c r="A375" s="2" t="s">
        <v>382</v>
      </c>
      <c r="B375" s="3">
        <v>937.2262755177534</v>
      </c>
      <c r="C375" s="4">
        <v>0.0</v>
      </c>
      <c r="D375" s="4">
        <v>0.0</v>
      </c>
      <c r="E375" s="5">
        <v>0.0</v>
      </c>
      <c r="F375" s="5">
        <v>0.0</v>
      </c>
      <c r="G375" s="5">
        <v>2.0</v>
      </c>
      <c r="H375" s="5">
        <v>0.0</v>
      </c>
      <c r="I375" s="5">
        <v>2.0</v>
      </c>
    </row>
    <row r="376">
      <c r="A376" s="2" t="s">
        <v>383</v>
      </c>
      <c r="B376" s="3">
        <v>936.57117783893</v>
      </c>
      <c r="C376" s="4">
        <v>0.0</v>
      </c>
      <c r="D376" s="4">
        <v>0.0</v>
      </c>
      <c r="E376" s="10">
        <v>0.0</v>
      </c>
      <c r="F376" s="10">
        <v>0.0</v>
      </c>
      <c r="G376" s="10">
        <v>2.0</v>
      </c>
      <c r="H376" s="10">
        <v>0.0</v>
      </c>
      <c r="I376" s="10">
        <v>2.0</v>
      </c>
    </row>
    <row r="377">
      <c r="A377" s="2" t="s">
        <v>384</v>
      </c>
      <c r="B377" s="3">
        <v>936.4045855997344</v>
      </c>
      <c r="C377" s="4">
        <v>0.5</v>
      </c>
      <c r="D377" s="4">
        <v>0.0</v>
      </c>
      <c r="E377" s="5">
        <v>3.0</v>
      </c>
      <c r="F377" s="5">
        <v>0.0</v>
      </c>
      <c r="G377" s="5">
        <v>3.0</v>
      </c>
      <c r="H377" s="5">
        <v>4.0</v>
      </c>
      <c r="I377" s="5">
        <v>10.0</v>
      </c>
    </row>
    <row r="378">
      <c r="A378" s="2" t="s">
        <v>385</v>
      </c>
      <c r="B378" s="3">
        <v>936.1609277058898</v>
      </c>
      <c r="C378" s="4">
        <v>0.5</v>
      </c>
      <c r="D378" s="4">
        <v>0.0</v>
      </c>
      <c r="E378" s="5">
        <v>3.0</v>
      </c>
      <c r="F378" s="5">
        <v>0.0</v>
      </c>
      <c r="G378" s="5">
        <v>3.0</v>
      </c>
      <c r="H378" s="5">
        <v>3.0</v>
      </c>
      <c r="I378" s="5">
        <v>9.0</v>
      </c>
    </row>
    <row r="379">
      <c r="A379" s="2" t="s">
        <v>386</v>
      </c>
      <c r="B379" s="3">
        <v>935.7547765951133</v>
      </c>
      <c r="C379" s="4">
        <v>0.25</v>
      </c>
      <c r="D379" s="4">
        <v>0.0</v>
      </c>
      <c r="E379" s="10">
        <v>1.0</v>
      </c>
      <c r="F379" s="10">
        <v>0.0</v>
      </c>
      <c r="G379" s="10">
        <v>3.0</v>
      </c>
      <c r="H379" s="10">
        <v>1.0</v>
      </c>
      <c r="I379" s="10">
        <v>5.0</v>
      </c>
    </row>
    <row r="380">
      <c r="A380" s="2" t="s">
        <v>387</v>
      </c>
      <c r="B380" s="3">
        <v>934.6848702900023</v>
      </c>
      <c r="C380" s="4">
        <v>0.0</v>
      </c>
      <c r="D380" s="4">
        <v>0.0</v>
      </c>
      <c r="E380" s="10">
        <v>0.0</v>
      </c>
      <c r="F380" s="10">
        <v>0.0</v>
      </c>
      <c r="G380" s="10">
        <v>2.0</v>
      </c>
      <c r="H380" s="10">
        <v>0.0</v>
      </c>
      <c r="I380" s="10">
        <v>2.0</v>
      </c>
    </row>
    <row r="381">
      <c r="A381" s="2" t="s">
        <v>388</v>
      </c>
      <c r="B381" s="3">
        <v>934.3024434729775</v>
      </c>
      <c r="C381" s="4">
        <v>0.5652173913043478</v>
      </c>
      <c r="D381" s="4">
        <v>0.07142857142857142</v>
      </c>
      <c r="E381" s="10">
        <v>13.0</v>
      </c>
      <c r="F381" s="10">
        <v>1.0</v>
      </c>
      <c r="G381" s="10">
        <v>10.0</v>
      </c>
      <c r="H381" s="10">
        <v>13.0</v>
      </c>
      <c r="I381" s="10">
        <v>37.0</v>
      </c>
    </row>
    <row r="382">
      <c r="A382" s="2" t="s">
        <v>389</v>
      </c>
      <c r="B382" s="3">
        <v>934.2752941162331</v>
      </c>
      <c r="C382" s="4">
        <v>0.4</v>
      </c>
      <c r="D382" s="4">
        <v>0.0</v>
      </c>
      <c r="E382" s="5">
        <v>2.0</v>
      </c>
      <c r="F382" s="5">
        <v>0.0</v>
      </c>
      <c r="G382" s="5">
        <v>3.0</v>
      </c>
      <c r="H382" s="5">
        <v>2.0</v>
      </c>
      <c r="I382" s="5">
        <v>7.0</v>
      </c>
    </row>
    <row r="383">
      <c r="A383" s="2" t="s">
        <v>390</v>
      </c>
      <c r="B383" s="3">
        <v>932.6710099163998</v>
      </c>
      <c r="C383" s="4">
        <v>0.6666666666666666</v>
      </c>
      <c r="D383" s="4">
        <v>0.0</v>
      </c>
      <c r="E383" s="10">
        <v>4.0</v>
      </c>
      <c r="F383" s="10">
        <v>0.0</v>
      </c>
      <c r="G383" s="10">
        <v>2.0</v>
      </c>
      <c r="H383" s="10">
        <v>6.0</v>
      </c>
      <c r="I383" s="10">
        <v>12.0</v>
      </c>
    </row>
    <row r="384">
      <c r="A384" s="2" t="s">
        <v>391</v>
      </c>
      <c r="B384" s="3">
        <v>931.6118051684936</v>
      </c>
      <c r="C384" s="4">
        <v>0.5</v>
      </c>
      <c r="D384" s="4">
        <v>0.0</v>
      </c>
      <c r="E384" s="5">
        <v>3.0</v>
      </c>
      <c r="F384" s="5">
        <v>0.0</v>
      </c>
      <c r="G384" s="5">
        <v>3.0</v>
      </c>
      <c r="H384" s="5">
        <v>5.0</v>
      </c>
      <c r="I384" s="5">
        <v>11.0</v>
      </c>
    </row>
    <row r="385">
      <c r="A385" s="2" t="s">
        <v>392</v>
      </c>
      <c r="B385" s="3">
        <v>931.1653530400362</v>
      </c>
      <c r="C385" s="4">
        <v>0.0</v>
      </c>
      <c r="D385" s="4">
        <v>0.0</v>
      </c>
      <c r="E385" s="5">
        <v>0.0</v>
      </c>
      <c r="F385" s="5">
        <v>0.0</v>
      </c>
      <c r="G385" s="5">
        <v>3.0</v>
      </c>
      <c r="H385" s="5">
        <v>0.0</v>
      </c>
      <c r="I385" s="5">
        <v>3.0</v>
      </c>
    </row>
    <row r="386">
      <c r="A386" s="2" t="s">
        <v>393</v>
      </c>
      <c r="B386" s="3">
        <v>931.150712318019</v>
      </c>
      <c r="C386" s="4">
        <v>0.4</v>
      </c>
      <c r="D386" s="4">
        <v>0.0</v>
      </c>
      <c r="E386" s="5">
        <v>2.0</v>
      </c>
      <c r="F386" s="5">
        <v>0.0</v>
      </c>
      <c r="G386" s="5">
        <v>3.0</v>
      </c>
      <c r="H386" s="5">
        <v>2.0</v>
      </c>
      <c r="I386" s="5">
        <v>7.0</v>
      </c>
    </row>
    <row r="387">
      <c r="A387" s="2" t="s">
        <v>394</v>
      </c>
      <c r="B387" s="3">
        <v>930.7631888411518</v>
      </c>
      <c r="C387" s="4">
        <v>0.5714285714285714</v>
      </c>
      <c r="D387" s="4">
        <v>0.0</v>
      </c>
      <c r="E387" s="10">
        <v>4.0</v>
      </c>
      <c r="F387" s="10">
        <v>0.0</v>
      </c>
      <c r="G387" s="10">
        <v>3.0</v>
      </c>
      <c r="H387" s="10">
        <v>4.0</v>
      </c>
      <c r="I387" s="10">
        <v>11.0</v>
      </c>
    </row>
    <row r="388">
      <c r="A388" s="2" t="s">
        <v>395</v>
      </c>
      <c r="B388" s="3">
        <v>930.2103803623324</v>
      </c>
      <c r="C388" s="4">
        <v>0.0</v>
      </c>
      <c r="D388" s="4">
        <v>0.0</v>
      </c>
      <c r="E388" s="5">
        <v>0.0</v>
      </c>
      <c r="F388" s="5">
        <v>0.0</v>
      </c>
      <c r="G388" s="5">
        <v>3.0</v>
      </c>
      <c r="H388" s="5">
        <v>0.0</v>
      </c>
      <c r="I388" s="5">
        <v>3.0</v>
      </c>
    </row>
    <row r="389">
      <c r="A389" s="2" t="s">
        <v>396</v>
      </c>
      <c r="B389" s="3">
        <v>928.8856406977287</v>
      </c>
      <c r="C389" s="4">
        <v>0.4</v>
      </c>
      <c r="D389" s="4">
        <v>0.0</v>
      </c>
      <c r="E389" s="5">
        <v>2.0</v>
      </c>
      <c r="F389" s="5">
        <v>0.0</v>
      </c>
      <c r="G389" s="5">
        <v>3.0</v>
      </c>
      <c r="H389" s="5">
        <v>2.0</v>
      </c>
      <c r="I389" s="5">
        <v>7.0</v>
      </c>
    </row>
    <row r="390">
      <c r="A390" s="2" t="s">
        <v>397</v>
      </c>
      <c r="B390" s="3">
        <v>927.5919986477305</v>
      </c>
      <c r="C390" s="4">
        <v>0.25</v>
      </c>
      <c r="D390" s="4">
        <v>0.0</v>
      </c>
      <c r="E390" s="5">
        <v>1.0</v>
      </c>
      <c r="F390" s="5">
        <v>0.0</v>
      </c>
      <c r="G390" s="5">
        <v>3.0</v>
      </c>
      <c r="H390" s="5">
        <v>1.0</v>
      </c>
      <c r="I390" s="5">
        <v>5.0</v>
      </c>
    </row>
    <row r="391">
      <c r="A391" s="2" t="s">
        <v>398</v>
      </c>
      <c r="B391" s="3">
        <v>927.583427350813</v>
      </c>
      <c r="C391" s="4">
        <v>0.4</v>
      </c>
      <c r="D391" s="4">
        <v>0.0</v>
      </c>
      <c r="E391" s="5">
        <v>2.0</v>
      </c>
      <c r="F391" s="5">
        <v>0.0</v>
      </c>
      <c r="G391" s="5">
        <v>3.0</v>
      </c>
      <c r="H391" s="5">
        <v>2.0</v>
      </c>
      <c r="I391" s="5">
        <v>7.0</v>
      </c>
    </row>
    <row r="392">
      <c r="A392" s="2" t="s">
        <v>399</v>
      </c>
      <c r="B392" s="3">
        <v>927.0909784783873</v>
      </c>
      <c r="C392" s="4">
        <v>0.25</v>
      </c>
      <c r="D392" s="4">
        <v>0.0</v>
      </c>
      <c r="E392" s="5">
        <v>1.0</v>
      </c>
      <c r="F392" s="5">
        <v>0.0</v>
      </c>
      <c r="G392" s="5">
        <v>3.0</v>
      </c>
      <c r="H392" s="5">
        <v>1.0</v>
      </c>
      <c r="I392" s="5">
        <v>5.0</v>
      </c>
    </row>
    <row r="393">
      <c r="A393" s="2" t="s">
        <v>400</v>
      </c>
      <c r="B393" s="3">
        <v>925.4701075072503</v>
      </c>
      <c r="C393" s="4">
        <v>0.3333333333333333</v>
      </c>
      <c r="D393" s="4">
        <v>0.25</v>
      </c>
      <c r="E393" s="10">
        <v>2.0</v>
      </c>
      <c r="F393" s="10">
        <v>1.0</v>
      </c>
      <c r="G393" s="10">
        <v>4.0</v>
      </c>
      <c r="H393" s="10">
        <v>3.0</v>
      </c>
      <c r="I393" s="10">
        <v>10.0</v>
      </c>
    </row>
    <row r="394">
      <c r="A394" s="2" t="s">
        <v>401</v>
      </c>
      <c r="B394" s="3">
        <v>924.6557218716299</v>
      </c>
      <c r="C394" s="4">
        <v>0.0</v>
      </c>
      <c r="D394" s="4">
        <v>0.0</v>
      </c>
      <c r="E394" s="5">
        <v>0.0</v>
      </c>
      <c r="F394" s="5">
        <v>0.0</v>
      </c>
      <c r="G394" s="5">
        <v>3.0</v>
      </c>
      <c r="H394" s="5">
        <v>0.0</v>
      </c>
      <c r="I394" s="5">
        <v>3.0</v>
      </c>
    </row>
    <row r="395">
      <c r="A395" s="2" t="s">
        <v>402</v>
      </c>
      <c r="B395" s="3">
        <v>924.4495155577605</v>
      </c>
      <c r="C395" s="4">
        <v>0.0</v>
      </c>
      <c r="D395" s="4">
        <v>0.0</v>
      </c>
      <c r="E395" s="10">
        <v>0.0</v>
      </c>
      <c r="F395" s="10">
        <v>0.0</v>
      </c>
      <c r="G395" s="10">
        <v>3.0</v>
      </c>
      <c r="H395" s="10">
        <v>0.0</v>
      </c>
      <c r="I395" s="10">
        <v>3.0</v>
      </c>
    </row>
    <row r="396">
      <c r="A396" s="2" t="s">
        <v>403</v>
      </c>
      <c r="B396" s="3">
        <v>924.0109899964489</v>
      </c>
      <c r="C396" s="4">
        <v>0.375</v>
      </c>
      <c r="D396" s="4">
        <v>0.25</v>
      </c>
      <c r="E396" s="10">
        <v>3.0</v>
      </c>
      <c r="F396" s="10">
        <v>1.0</v>
      </c>
      <c r="G396" s="10">
        <v>5.0</v>
      </c>
      <c r="H396" s="10">
        <v>3.0</v>
      </c>
      <c r="I396" s="10">
        <v>12.0</v>
      </c>
    </row>
    <row r="397">
      <c r="A397" s="2" t="s">
        <v>404</v>
      </c>
      <c r="B397" s="3">
        <v>920.7448240891257</v>
      </c>
      <c r="C397" s="4">
        <v>0.25</v>
      </c>
      <c r="D397" s="4">
        <v>0.0</v>
      </c>
      <c r="E397" s="10">
        <v>1.0</v>
      </c>
      <c r="F397" s="10">
        <v>0.0</v>
      </c>
      <c r="G397" s="10">
        <v>3.0</v>
      </c>
      <c r="H397" s="10">
        <v>1.0</v>
      </c>
      <c r="I397" s="10">
        <v>5.0</v>
      </c>
    </row>
    <row r="398">
      <c r="A398" s="2" t="s">
        <v>405</v>
      </c>
      <c r="B398" s="3">
        <v>920.2858037030355</v>
      </c>
      <c r="C398" s="4">
        <v>0.5</v>
      </c>
      <c r="D398" s="4">
        <v>0.0</v>
      </c>
      <c r="E398" s="10">
        <v>4.0</v>
      </c>
      <c r="F398" s="10">
        <v>0.0</v>
      </c>
      <c r="G398" s="10">
        <v>4.0</v>
      </c>
      <c r="H398" s="10">
        <v>4.0</v>
      </c>
      <c r="I398" s="10">
        <v>12.0</v>
      </c>
    </row>
    <row r="399">
      <c r="A399" s="2" t="s">
        <v>406</v>
      </c>
      <c r="B399" s="3">
        <v>919.3106353458653</v>
      </c>
      <c r="C399" s="4">
        <v>0.5</v>
      </c>
      <c r="D399" s="4">
        <v>0.0</v>
      </c>
      <c r="E399" s="10">
        <v>3.0</v>
      </c>
      <c r="F399" s="10">
        <v>0.0</v>
      </c>
      <c r="G399" s="10">
        <v>3.0</v>
      </c>
      <c r="H399" s="10">
        <v>3.0</v>
      </c>
      <c r="I399" s="10">
        <v>9.0</v>
      </c>
    </row>
    <row r="400">
      <c r="A400" s="2" t="s">
        <v>407</v>
      </c>
      <c r="B400" s="3">
        <v>918.5993262202599</v>
      </c>
      <c r="C400" s="4">
        <v>0.0</v>
      </c>
      <c r="D400" s="4">
        <v>0.0</v>
      </c>
      <c r="E400" s="5">
        <v>0.0</v>
      </c>
      <c r="F400" s="5">
        <v>0.0</v>
      </c>
      <c r="G400" s="5">
        <v>3.0</v>
      </c>
      <c r="H400" s="5">
        <v>0.0</v>
      </c>
      <c r="I400" s="5">
        <v>3.0</v>
      </c>
    </row>
    <row r="401">
      <c r="A401" s="2" t="s">
        <v>408</v>
      </c>
      <c r="B401" s="3">
        <v>917.383384537235</v>
      </c>
      <c r="C401" s="4">
        <v>0.2</v>
      </c>
      <c r="D401" s="4">
        <v>0.0</v>
      </c>
      <c r="E401" s="10">
        <v>1.0</v>
      </c>
      <c r="F401" s="10">
        <v>0.0</v>
      </c>
      <c r="G401" s="10">
        <v>4.0</v>
      </c>
      <c r="H401" s="10">
        <v>1.0</v>
      </c>
      <c r="I401" s="10">
        <v>6.0</v>
      </c>
    </row>
    <row r="402">
      <c r="A402" s="2" t="s">
        <v>409</v>
      </c>
      <c r="B402" s="3">
        <v>917.1054082187034</v>
      </c>
      <c r="C402" s="4">
        <v>0.3333333333333333</v>
      </c>
      <c r="D402" s="4">
        <v>0.0</v>
      </c>
      <c r="E402" s="10">
        <v>2.0</v>
      </c>
      <c r="F402" s="10">
        <v>0.0</v>
      </c>
      <c r="G402" s="10">
        <v>4.0</v>
      </c>
      <c r="H402" s="10">
        <v>2.0</v>
      </c>
      <c r="I402" s="10">
        <v>8.0</v>
      </c>
    </row>
    <row r="403">
      <c r="A403" s="2" t="s">
        <v>410</v>
      </c>
      <c r="B403" s="3">
        <v>916.7749242557366</v>
      </c>
      <c r="C403" s="4">
        <v>0.4</v>
      </c>
      <c r="D403" s="4">
        <v>0.0</v>
      </c>
      <c r="E403" s="5">
        <v>2.0</v>
      </c>
      <c r="F403" s="5">
        <v>0.0</v>
      </c>
      <c r="G403" s="5">
        <v>3.0</v>
      </c>
      <c r="H403" s="5">
        <v>4.0</v>
      </c>
      <c r="I403" s="5">
        <v>9.0</v>
      </c>
    </row>
    <row r="404">
      <c r="A404" s="2" t="s">
        <v>411</v>
      </c>
      <c r="B404" s="3">
        <v>912.2572488490847</v>
      </c>
      <c r="C404" s="4">
        <v>0.2</v>
      </c>
      <c r="D404" s="4">
        <v>0.0</v>
      </c>
      <c r="E404" s="5">
        <v>1.0</v>
      </c>
      <c r="F404" s="5">
        <v>0.0</v>
      </c>
      <c r="G404" s="5">
        <v>4.0</v>
      </c>
      <c r="H404" s="5">
        <v>1.0</v>
      </c>
      <c r="I404" s="5">
        <v>6.0</v>
      </c>
    </row>
    <row r="405">
      <c r="A405" s="2" t="s">
        <v>412</v>
      </c>
      <c r="B405" s="3">
        <v>910.8656635507119</v>
      </c>
      <c r="C405" s="4">
        <v>0.2</v>
      </c>
      <c r="D405" s="4">
        <v>0.0</v>
      </c>
      <c r="E405" s="5">
        <v>1.0</v>
      </c>
      <c r="F405" s="5">
        <v>0.0</v>
      </c>
      <c r="G405" s="5">
        <v>4.0</v>
      </c>
      <c r="H405" s="5">
        <v>1.0</v>
      </c>
      <c r="I405" s="5">
        <v>6.0</v>
      </c>
    </row>
    <row r="406">
      <c r="A406" s="2" t="s">
        <v>413</v>
      </c>
      <c r="B406" s="3">
        <v>908.4876806005609</v>
      </c>
      <c r="C406" s="4">
        <v>0.5333333333333333</v>
      </c>
      <c r="D406" s="4">
        <v>0.125</v>
      </c>
      <c r="E406" s="10">
        <v>8.0</v>
      </c>
      <c r="F406" s="10">
        <v>1.0</v>
      </c>
      <c r="G406" s="10">
        <v>7.0</v>
      </c>
      <c r="H406" s="10">
        <v>7.0</v>
      </c>
      <c r="I406" s="10">
        <v>23.0</v>
      </c>
    </row>
    <row r="407">
      <c r="A407" s="2" t="s">
        <v>414</v>
      </c>
      <c r="B407" s="3">
        <v>903.6328617092015</v>
      </c>
      <c r="C407" s="4">
        <v>0.16666666666666666</v>
      </c>
      <c r="D407" s="4">
        <v>0.0</v>
      </c>
      <c r="E407" s="5">
        <v>1.0</v>
      </c>
      <c r="F407" s="5">
        <v>0.0</v>
      </c>
      <c r="G407" s="5">
        <v>5.0</v>
      </c>
      <c r="H407" s="5">
        <v>1.0</v>
      </c>
      <c r="I407" s="5">
        <v>7.0</v>
      </c>
    </row>
    <row r="408">
      <c r="A408" s="2" t="s">
        <v>415</v>
      </c>
      <c r="B408" s="3">
        <v>903.3385333447711</v>
      </c>
      <c r="C408" s="4">
        <v>0.38461538461538464</v>
      </c>
      <c r="D408" s="4">
        <v>0.16666666666666666</v>
      </c>
      <c r="E408" s="10">
        <v>5.0</v>
      </c>
      <c r="F408" s="10">
        <v>1.0</v>
      </c>
      <c r="G408" s="10">
        <v>8.0</v>
      </c>
      <c r="H408" s="10">
        <v>5.0</v>
      </c>
      <c r="I408" s="10">
        <v>19.0</v>
      </c>
    </row>
    <row r="409">
      <c r="A409" s="2" t="s">
        <v>416</v>
      </c>
      <c r="B409" s="3">
        <v>902.714081201353</v>
      </c>
      <c r="C409" s="4">
        <v>0.3333333333333333</v>
      </c>
      <c r="D409" s="4">
        <v>0.0</v>
      </c>
      <c r="E409" s="5">
        <v>2.0</v>
      </c>
      <c r="F409" s="5">
        <v>0.0</v>
      </c>
      <c r="G409" s="5">
        <v>4.0</v>
      </c>
      <c r="H409" s="5">
        <v>2.0</v>
      </c>
      <c r="I409" s="5">
        <v>8.0</v>
      </c>
    </row>
    <row r="410">
      <c r="A410" s="2" t="s">
        <v>417</v>
      </c>
      <c r="B410" s="3">
        <v>899.5971592257068</v>
      </c>
      <c r="C410" s="4">
        <v>0.4444444444444444</v>
      </c>
      <c r="D410" s="4">
        <v>0.0</v>
      </c>
      <c r="E410" s="5">
        <v>4.0</v>
      </c>
      <c r="F410" s="5">
        <v>0.0</v>
      </c>
      <c r="G410" s="5">
        <v>5.0</v>
      </c>
      <c r="H410" s="5">
        <v>4.0</v>
      </c>
      <c r="I410" s="5">
        <v>13.0</v>
      </c>
    </row>
    <row r="411">
      <c r="A411" s="2" t="s">
        <v>418</v>
      </c>
      <c r="B411" s="3">
        <v>892.4221690948178</v>
      </c>
      <c r="C411" s="4">
        <v>0.16666666666666666</v>
      </c>
      <c r="D411" s="4">
        <v>0.0</v>
      </c>
      <c r="E411" s="5">
        <v>1.0</v>
      </c>
      <c r="F411" s="5">
        <v>0.0</v>
      </c>
      <c r="G411" s="5">
        <v>5.0</v>
      </c>
      <c r="H411" s="5">
        <v>1.0</v>
      </c>
      <c r="I411" s="5">
        <v>7.0</v>
      </c>
    </row>
    <row r="412">
      <c r="A412" s="2" t="s">
        <v>419</v>
      </c>
      <c r="B412" s="3">
        <v>887.8520951214609</v>
      </c>
      <c r="C412" s="4">
        <v>0.4444444444444444</v>
      </c>
      <c r="D412" s="4">
        <v>0.0</v>
      </c>
      <c r="E412" s="5">
        <v>4.0</v>
      </c>
      <c r="F412" s="5">
        <v>0.0</v>
      </c>
      <c r="G412" s="5">
        <v>5.0</v>
      </c>
      <c r="H412" s="5">
        <v>5.0</v>
      </c>
      <c r="I412" s="5">
        <v>14.0</v>
      </c>
    </row>
    <row r="413">
      <c r="A413" s="2" t="s">
        <v>420</v>
      </c>
      <c r="B413" s="3">
        <v>872.9482053899501</v>
      </c>
      <c r="C413" s="10">
        <v>0.45454545454545453</v>
      </c>
      <c r="D413" s="10">
        <v>0.0</v>
      </c>
      <c r="E413" s="10">
        <v>5.0</v>
      </c>
      <c r="F413" s="10">
        <v>0.0</v>
      </c>
      <c r="G413" s="10">
        <v>6.0</v>
      </c>
      <c r="H413" s="10">
        <v>6.0</v>
      </c>
      <c r="I413" s="10">
        <v>17.0</v>
      </c>
    </row>
    <row r="414">
      <c r="A414" s="2" t="s">
        <v>421</v>
      </c>
      <c r="B414" s="3">
        <v>851.6759879577149</v>
      </c>
      <c r="C414" s="4">
        <v>0.23076923076923078</v>
      </c>
      <c r="D414" s="4">
        <v>0.0</v>
      </c>
      <c r="E414" s="5">
        <v>3.0</v>
      </c>
      <c r="F414" s="5">
        <v>0.0</v>
      </c>
      <c r="G414" s="5">
        <v>10.0</v>
      </c>
      <c r="H414" s="5">
        <v>2.0</v>
      </c>
      <c r="I414" s="5">
        <v>15.0</v>
      </c>
    </row>
    <row r="415">
      <c r="A415" s="2" t="s">
        <v>422</v>
      </c>
      <c r="B415" s="3">
        <v>849.125225590733</v>
      </c>
      <c r="C415" s="4">
        <v>0.0</v>
      </c>
      <c r="D415" s="4">
        <v>0.0</v>
      </c>
      <c r="E415" s="5">
        <v>0.0</v>
      </c>
      <c r="F415" s="5">
        <v>0.0</v>
      </c>
      <c r="G415" s="5">
        <v>6.0</v>
      </c>
      <c r="H415" s="5">
        <v>0.0</v>
      </c>
      <c r="I415" s="5">
        <v>6.0</v>
      </c>
    </row>
    <row r="416">
      <c r="B416" s="3"/>
      <c r="C416" s="4"/>
      <c r="D416" s="4"/>
    </row>
    <row r="417">
      <c r="B417" s="3"/>
      <c r="C417" s="4"/>
      <c r="D417" s="4"/>
      <c r="E417" s="5"/>
      <c r="F417" s="5"/>
      <c r="G417" s="5"/>
      <c r="H417" s="5"/>
      <c r="I417" s="5"/>
    </row>
    <row r="418">
      <c r="B418" s="3"/>
      <c r="C418" s="4"/>
      <c r="D418" s="4"/>
      <c r="E418" s="5"/>
      <c r="F418" s="5"/>
      <c r="G418" s="5"/>
      <c r="H418" s="5"/>
      <c r="I418" s="5"/>
    </row>
    <row r="419">
      <c r="B419" s="3"/>
      <c r="C419" s="4"/>
      <c r="D419" s="4"/>
      <c r="E419" s="5"/>
      <c r="F419" s="5"/>
      <c r="G419" s="5"/>
      <c r="H419" s="5"/>
      <c r="I419" s="5"/>
    </row>
    <row r="420">
      <c r="B420" s="3"/>
      <c r="C420" s="4"/>
      <c r="D420" s="4"/>
    </row>
    <row r="421">
      <c r="B421" s="3"/>
      <c r="C421" s="4"/>
      <c r="D421" s="4"/>
      <c r="E421" s="5"/>
      <c r="F421" s="5"/>
      <c r="G421" s="5"/>
      <c r="H421" s="5"/>
      <c r="I421" s="5"/>
    </row>
    <row r="422">
      <c r="B422" s="3"/>
      <c r="C422" s="4"/>
      <c r="D422" s="4"/>
      <c r="E422" s="5"/>
      <c r="F422" s="5"/>
      <c r="G422" s="5"/>
      <c r="H422" s="5"/>
      <c r="I422" s="5"/>
    </row>
    <row r="423">
      <c r="B423" s="3"/>
      <c r="C423" s="4"/>
      <c r="D423" s="4"/>
      <c r="E423" s="5"/>
      <c r="F423" s="5"/>
      <c r="G423" s="5"/>
      <c r="H423" s="5"/>
      <c r="I423" s="5"/>
    </row>
    <row r="424">
      <c r="B424" s="3"/>
      <c r="C424" s="4"/>
      <c r="D424" s="4"/>
    </row>
    <row r="425">
      <c r="B425" s="3"/>
      <c r="C425" s="4"/>
      <c r="D425" s="4"/>
    </row>
    <row r="426">
      <c r="B426" s="3"/>
      <c r="C426" s="4"/>
      <c r="D426" s="4"/>
      <c r="E426" s="5"/>
      <c r="F426" s="5"/>
      <c r="G426" s="5"/>
      <c r="H426" s="5"/>
      <c r="I426" s="5"/>
    </row>
    <row r="427">
      <c r="B427" s="3"/>
      <c r="C427" s="4"/>
      <c r="D427" s="4"/>
      <c r="E427" s="5"/>
      <c r="F427" s="5"/>
      <c r="G427" s="5"/>
      <c r="H427" s="5"/>
      <c r="I427" s="5"/>
    </row>
    <row r="428">
      <c r="B428" s="3"/>
      <c r="C428" s="4"/>
      <c r="D428" s="4"/>
    </row>
    <row r="429">
      <c r="B429" s="3"/>
      <c r="C429" s="4"/>
      <c r="D429" s="4"/>
    </row>
    <row r="430">
      <c r="B430" s="3"/>
      <c r="C430" s="4"/>
      <c r="D430" s="4"/>
      <c r="E430" s="5"/>
      <c r="F430" s="5"/>
      <c r="G430" s="5"/>
      <c r="H430" s="5"/>
      <c r="I430" s="5"/>
    </row>
    <row r="431">
      <c r="B431" s="3"/>
      <c r="C431" s="4"/>
      <c r="D431" s="4"/>
      <c r="E431" s="5"/>
      <c r="F431" s="5"/>
      <c r="G431" s="5"/>
      <c r="H431" s="5"/>
      <c r="I431" s="5"/>
    </row>
    <row r="432">
      <c r="B432" s="3"/>
      <c r="C432" s="4"/>
      <c r="D432" s="4"/>
    </row>
    <row r="433">
      <c r="B433" s="3"/>
      <c r="C433" s="4"/>
      <c r="D433" s="4"/>
    </row>
    <row r="434">
      <c r="B434" s="3"/>
      <c r="C434" s="4"/>
      <c r="D434" s="4"/>
    </row>
    <row r="435">
      <c r="B435" s="3"/>
      <c r="C435" s="4"/>
      <c r="D435" s="4"/>
    </row>
    <row r="436">
      <c r="B436" s="3"/>
      <c r="C436" s="4"/>
      <c r="D436" s="4"/>
    </row>
    <row r="437">
      <c r="B437" s="3"/>
      <c r="C437" s="4"/>
      <c r="D437" s="4"/>
    </row>
    <row r="438">
      <c r="B438" s="3"/>
      <c r="C438" s="4"/>
      <c r="D438" s="4"/>
    </row>
    <row r="439">
      <c r="B439" s="3"/>
      <c r="C439" s="4"/>
      <c r="D439" s="4"/>
      <c r="E439" s="5"/>
      <c r="F439" s="5"/>
      <c r="G439" s="5"/>
      <c r="H439" s="5"/>
      <c r="I439" s="5"/>
    </row>
    <row r="440">
      <c r="B440" s="3"/>
      <c r="C440" s="4"/>
      <c r="D440" s="4"/>
    </row>
    <row r="441">
      <c r="B441" s="3"/>
      <c r="C441" s="4"/>
      <c r="D441" s="4"/>
    </row>
    <row r="442">
      <c r="B442" s="3"/>
      <c r="C442" s="4"/>
      <c r="D442" s="4"/>
      <c r="E442" s="5"/>
      <c r="F442" s="5"/>
      <c r="G442" s="5"/>
      <c r="H442" s="5"/>
      <c r="I442" s="5"/>
    </row>
    <row r="443">
      <c r="B443" s="12"/>
      <c r="C443" s="13"/>
      <c r="D443" s="13"/>
    </row>
    <row r="444">
      <c r="B444" s="12"/>
      <c r="C444" s="13"/>
      <c r="D444" s="13"/>
    </row>
    <row r="445">
      <c r="B445" s="12"/>
      <c r="C445" s="13"/>
      <c r="D445" s="13"/>
    </row>
    <row r="446">
      <c r="B446" s="12"/>
      <c r="C446" s="13"/>
      <c r="D446" s="13"/>
    </row>
    <row r="447">
      <c r="B447" s="12"/>
      <c r="C447" s="13"/>
      <c r="D447" s="13"/>
    </row>
    <row r="448">
      <c r="B448" s="12"/>
      <c r="C448" s="13"/>
      <c r="D448" s="13"/>
    </row>
    <row r="449">
      <c r="B449" s="12"/>
      <c r="C449" s="13"/>
      <c r="D449" s="13"/>
    </row>
    <row r="450">
      <c r="B450" s="12"/>
      <c r="C450" s="13"/>
      <c r="D450" s="13"/>
    </row>
    <row r="451">
      <c r="B451" s="12"/>
      <c r="C451" s="13"/>
      <c r="D451" s="13"/>
    </row>
    <row r="452">
      <c r="B452" s="12"/>
      <c r="C452" s="13"/>
      <c r="D452" s="13"/>
    </row>
    <row r="453">
      <c r="B453" s="12"/>
      <c r="C453" s="13"/>
      <c r="D453" s="13"/>
    </row>
    <row r="454">
      <c r="B454" s="12"/>
      <c r="C454" s="13"/>
      <c r="D454" s="13"/>
    </row>
    <row r="455">
      <c r="B455" s="12"/>
      <c r="C455" s="13"/>
      <c r="D455" s="13"/>
    </row>
    <row r="456">
      <c r="B456" s="12"/>
      <c r="C456" s="13"/>
      <c r="D456" s="13"/>
    </row>
    <row r="457">
      <c r="B457" s="12"/>
      <c r="C457" s="13"/>
      <c r="D457" s="13"/>
    </row>
    <row r="458">
      <c r="B458" s="12"/>
      <c r="C458" s="13"/>
      <c r="D458" s="13"/>
    </row>
    <row r="459">
      <c r="B459" s="12"/>
      <c r="C459" s="13"/>
      <c r="D459" s="13"/>
    </row>
    <row r="460">
      <c r="B460" s="12"/>
      <c r="C460" s="13"/>
      <c r="D460" s="13"/>
    </row>
    <row r="461">
      <c r="B461" s="12"/>
      <c r="C461" s="13"/>
      <c r="D461" s="13"/>
    </row>
    <row r="462">
      <c r="B462" s="12"/>
      <c r="C462" s="13"/>
      <c r="D462" s="13"/>
    </row>
    <row r="463">
      <c r="B463" s="12"/>
      <c r="C463" s="13"/>
      <c r="D463" s="13"/>
    </row>
    <row r="464">
      <c r="B464" s="12"/>
      <c r="C464" s="13"/>
      <c r="D464" s="13"/>
    </row>
    <row r="465">
      <c r="B465" s="12"/>
      <c r="C465" s="13"/>
      <c r="D465" s="13"/>
    </row>
    <row r="466">
      <c r="B466" s="12"/>
      <c r="C466" s="13"/>
      <c r="D466" s="13"/>
    </row>
    <row r="467">
      <c r="B467" s="12"/>
      <c r="C467" s="13"/>
      <c r="D467" s="13"/>
    </row>
    <row r="468">
      <c r="B468" s="12"/>
      <c r="C468" s="13"/>
      <c r="D468" s="13"/>
    </row>
    <row r="469">
      <c r="B469" s="12"/>
      <c r="C469" s="13"/>
      <c r="D469" s="13"/>
    </row>
    <row r="470">
      <c r="B470" s="12"/>
      <c r="C470" s="13"/>
      <c r="D470" s="13"/>
    </row>
    <row r="471">
      <c r="B471" s="12"/>
      <c r="C471" s="13"/>
      <c r="D471" s="13"/>
    </row>
    <row r="472">
      <c r="B472" s="12"/>
      <c r="C472" s="13"/>
      <c r="D472" s="13"/>
    </row>
    <row r="473">
      <c r="B473" s="12"/>
      <c r="C473" s="13"/>
      <c r="D473" s="13"/>
    </row>
    <row r="474">
      <c r="B474" s="12"/>
      <c r="C474" s="13"/>
      <c r="D474" s="13"/>
    </row>
    <row r="475">
      <c r="B475" s="12"/>
      <c r="C475" s="13"/>
      <c r="D475" s="13"/>
    </row>
    <row r="476">
      <c r="B476" s="12"/>
      <c r="C476" s="13"/>
      <c r="D476" s="13"/>
    </row>
    <row r="477">
      <c r="B477" s="12"/>
      <c r="C477" s="13"/>
      <c r="D477" s="13"/>
    </row>
    <row r="478">
      <c r="B478" s="12"/>
      <c r="C478" s="13"/>
      <c r="D478" s="13"/>
    </row>
    <row r="479">
      <c r="B479" s="12"/>
      <c r="C479" s="13"/>
      <c r="D479" s="13"/>
    </row>
    <row r="480">
      <c r="B480" s="12"/>
      <c r="C480" s="13"/>
      <c r="D480" s="13"/>
    </row>
    <row r="481">
      <c r="B481" s="12"/>
      <c r="C481" s="13"/>
      <c r="D481" s="13"/>
    </row>
    <row r="482">
      <c r="B482" s="12"/>
      <c r="C482" s="13"/>
      <c r="D482" s="13"/>
    </row>
    <row r="483">
      <c r="B483" s="12"/>
      <c r="C483" s="13"/>
      <c r="D483" s="13"/>
    </row>
    <row r="484">
      <c r="B484" s="12"/>
      <c r="C484" s="13"/>
      <c r="D484" s="13"/>
    </row>
    <row r="485">
      <c r="B485" s="12"/>
      <c r="C485" s="13"/>
      <c r="D485" s="13"/>
    </row>
    <row r="486">
      <c r="B486" s="12"/>
      <c r="C486" s="13"/>
      <c r="D486" s="13"/>
    </row>
    <row r="487">
      <c r="B487" s="12"/>
      <c r="C487" s="13"/>
      <c r="D487" s="13"/>
    </row>
    <row r="488">
      <c r="B488" s="12"/>
      <c r="C488" s="13"/>
      <c r="D488" s="13"/>
    </row>
    <row r="489">
      <c r="B489" s="12"/>
      <c r="C489" s="13"/>
      <c r="D489" s="13"/>
    </row>
    <row r="490">
      <c r="B490" s="12"/>
      <c r="C490" s="13"/>
      <c r="D490" s="13"/>
    </row>
    <row r="491">
      <c r="B491" s="12"/>
      <c r="C491" s="13"/>
      <c r="D491" s="13"/>
    </row>
    <row r="492">
      <c r="B492" s="12"/>
      <c r="C492" s="13"/>
      <c r="D492" s="13"/>
    </row>
    <row r="493">
      <c r="B493" s="12"/>
      <c r="C493" s="13"/>
      <c r="D493" s="13"/>
    </row>
    <row r="494">
      <c r="B494" s="12"/>
      <c r="C494" s="13"/>
      <c r="D494" s="13"/>
    </row>
    <row r="495">
      <c r="B495" s="12"/>
      <c r="C495" s="13"/>
      <c r="D495" s="13"/>
    </row>
    <row r="496">
      <c r="B496" s="12"/>
      <c r="C496" s="13"/>
      <c r="D496" s="13"/>
    </row>
    <row r="497">
      <c r="B497" s="12"/>
      <c r="C497" s="13"/>
      <c r="D497" s="13"/>
    </row>
    <row r="498">
      <c r="B498" s="12"/>
      <c r="C498" s="13"/>
      <c r="D498" s="13"/>
    </row>
    <row r="499">
      <c r="B499" s="12"/>
      <c r="C499" s="13"/>
      <c r="D499" s="13"/>
    </row>
    <row r="500">
      <c r="B500" s="12"/>
      <c r="C500" s="13"/>
      <c r="D500" s="13"/>
    </row>
    <row r="501">
      <c r="B501" s="12"/>
      <c r="C501" s="13"/>
      <c r="D501" s="13"/>
    </row>
    <row r="502">
      <c r="B502" s="12"/>
      <c r="C502" s="13"/>
      <c r="D502" s="13"/>
    </row>
    <row r="503">
      <c r="B503" s="12"/>
      <c r="C503" s="13"/>
      <c r="D503" s="13"/>
    </row>
    <row r="504">
      <c r="B504" s="12"/>
      <c r="C504" s="13"/>
      <c r="D504" s="13"/>
    </row>
    <row r="505">
      <c r="B505" s="12"/>
      <c r="C505" s="13"/>
      <c r="D505" s="13"/>
    </row>
    <row r="506">
      <c r="B506" s="12"/>
      <c r="C506" s="13"/>
      <c r="D506" s="13"/>
    </row>
    <row r="507">
      <c r="B507" s="12"/>
      <c r="C507" s="13"/>
      <c r="D507" s="13"/>
    </row>
    <row r="508">
      <c r="B508" s="12"/>
      <c r="C508" s="13"/>
      <c r="D508" s="13"/>
    </row>
    <row r="509">
      <c r="B509" s="12"/>
      <c r="C509" s="13"/>
      <c r="D509" s="13"/>
    </row>
    <row r="510">
      <c r="B510" s="12"/>
      <c r="C510" s="13"/>
      <c r="D510" s="13"/>
    </row>
    <row r="511">
      <c r="B511" s="12"/>
      <c r="C511" s="13"/>
      <c r="D511" s="13"/>
    </row>
    <row r="512">
      <c r="B512" s="12"/>
      <c r="C512" s="13"/>
      <c r="D512" s="13"/>
    </row>
    <row r="513">
      <c r="B513" s="12"/>
      <c r="C513" s="13"/>
      <c r="D513" s="13"/>
    </row>
    <row r="514">
      <c r="B514" s="12"/>
      <c r="C514" s="13"/>
      <c r="D514" s="13"/>
    </row>
    <row r="515">
      <c r="B515" s="12"/>
      <c r="C515" s="13"/>
      <c r="D515" s="13"/>
    </row>
    <row r="516">
      <c r="B516" s="12"/>
      <c r="C516" s="13"/>
      <c r="D516" s="13"/>
    </row>
    <row r="517">
      <c r="B517" s="12"/>
      <c r="C517" s="13"/>
      <c r="D517" s="13"/>
    </row>
    <row r="518">
      <c r="B518" s="12"/>
      <c r="C518" s="13"/>
      <c r="D518" s="13"/>
    </row>
    <row r="519">
      <c r="B519" s="12"/>
      <c r="C519" s="13"/>
      <c r="D519" s="13"/>
    </row>
    <row r="520">
      <c r="B520" s="12"/>
      <c r="C520" s="13"/>
      <c r="D520" s="13"/>
    </row>
    <row r="521">
      <c r="B521" s="12"/>
      <c r="C521" s="13"/>
      <c r="D521" s="13"/>
    </row>
    <row r="522">
      <c r="B522" s="12"/>
      <c r="C522" s="13"/>
      <c r="D522" s="13"/>
    </row>
    <row r="523">
      <c r="B523" s="12"/>
      <c r="C523" s="13"/>
      <c r="D523" s="13"/>
    </row>
    <row r="524">
      <c r="B524" s="12"/>
      <c r="C524" s="13"/>
      <c r="D524" s="13"/>
    </row>
    <row r="525">
      <c r="B525" s="12"/>
      <c r="C525" s="13"/>
      <c r="D525" s="13"/>
    </row>
    <row r="526">
      <c r="B526" s="12"/>
      <c r="C526" s="13"/>
      <c r="D526" s="13"/>
    </row>
    <row r="527">
      <c r="B527" s="12"/>
      <c r="C527" s="13"/>
      <c r="D527" s="13"/>
    </row>
    <row r="528">
      <c r="B528" s="12"/>
      <c r="C528" s="13"/>
      <c r="D528" s="13"/>
    </row>
    <row r="529">
      <c r="B529" s="12"/>
      <c r="C529" s="13"/>
      <c r="D529" s="13"/>
    </row>
    <row r="530">
      <c r="B530" s="12"/>
      <c r="C530" s="13"/>
      <c r="D530" s="13"/>
    </row>
    <row r="531">
      <c r="B531" s="12"/>
      <c r="C531" s="13"/>
      <c r="D531" s="13"/>
    </row>
    <row r="532">
      <c r="B532" s="12"/>
      <c r="C532" s="13"/>
      <c r="D532" s="13"/>
    </row>
    <row r="533">
      <c r="B533" s="12"/>
      <c r="C533" s="13"/>
      <c r="D533" s="13"/>
    </row>
    <row r="534">
      <c r="B534" s="12"/>
      <c r="C534" s="13"/>
      <c r="D534" s="13"/>
    </row>
    <row r="535">
      <c r="B535" s="12"/>
      <c r="C535" s="13"/>
      <c r="D535" s="13"/>
    </row>
    <row r="536">
      <c r="B536" s="12"/>
      <c r="C536" s="13"/>
      <c r="D536" s="13"/>
    </row>
    <row r="537">
      <c r="B537" s="12"/>
      <c r="C537" s="13"/>
      <c r="D537" s="13"/>
    </row>
    <row r="538">
      <c r="B538" s="12"/>
      <c r="C538" s="13"/>
      <c r="D538" s="13"/>
    </row>
    <row r="539">
      <c r="B539" s="12"/>
      <c r="C539" s="13"/>
      <c r="D539" s="13"/>
    </row>
    <row r="540">
      <c r="B540" s="12"/>
      <c r="C540" s="13"/>
      <c r="D540" s="13"/>
    </row>
    <row r="541">
      <c r="B541" s="12"/>
      <c r="C541" s="13"/>
      <c r="D541" s="13"/>
    </row>
    <row r="542">
      <c r="B542" s="12"/>
      <c r="C542" s="13"/>
      <c r="D542" s="13"/>
    </row>
    <row r="543">
      <c r="B543" s="12"/>
      <c r="C543" s="13"/>
      <c r="D543" s="13"/>
    </row>
    <row r="544">
      <c r="B544" s="12"/>
      <c r="C544" s="13"/>
      <c r="D544" s="13"/>
    </row>
    <row r="545">
      <c r="B545" s="12"/>
      <c r="C545" s="13"/>
      <c r="D545" s="13"/>
    </row>
    <row r="546">
      <c r="B546" s="12"/>
      <c r="C546" s="13"/>
      <c r="D546" s="13"/>
    </row>
    <row r="547">
      <c r="B547" s="12"/>
      <c r="C547" s="13"/>
      <c r="D547" s="13"/>
    </row>
    <row r="548">
      <c r="B548" s="12"/>
      <c r="C548" s="13"/>
      <c r="D548" s="13"/>
    </row>
    <row r="549">
      <c r="B549" s="12"/>
      <c r="C549" s="13"/>
      <c r="D549" s="13"/>
    </row>
    <row r="550">
      <c r="B550" s="12"/>
      <c r="C550" s="13"/>
      <c r="D550" s="13"/>
    </row>
    <row r="551">
      <c r="B551" s="12"/>
      <c r="C551" s="13"/>
      <c r="D551" s="13"/>
    </row>
    <row r="552">
      <c r="B552" s="12"/>
      <c r="C552" s="13"/>
      <c r="D552" s="13"/>
    </row>
    <row r="553">
      <c r="B553" s="12"/>
      <c r="C553" s="13"/>
      <c r="D553" s="13"/>
    </row>
    <row r="554">
      <c r="B554" s="12"/>
      <c r="C554" s="13"/>
      <c r="D554" s="13"/>
    </row>
    <row r="555">
      <c r="B555" s="12"/>
      <c r="C555" s="13"/>
      <c r="D555" s="13"/>
    </row>
    <row r="556">
      <c r="B556" s="12"/>
      <c r="C556" s="13"/>
      <c r="D556" s="13"/>
    </row>
    <row r="557">
      <c r="B557" s="12"/>
      <c r="C557" s="13"/>
      <c r="D557" s="13"/>
    </row>
    <row r="558">
      <c r="B558" s="12"/>
      <c r="C558" s="13"/>
      <c r="D558" s="13"/>
    </row>
    <row r="559">
      <c r="B559" s="12"/>
      <c r="C559" s="13"/>
      <c r="D559" s="13"/>
    </row>
    <row r="560">
      <c r="B560" s="12"/>
      <c r="C560" s="13"/>
      <c r="D560" s="13"/>
    </row>
    <row r="561">
      <c r="B561" s="12"/>
      <c r="C561" s="13"/>
      <c r="D561" s="13"/>
    </row>
    <row r="562">
      <c r="B562" s="12"/>
      <c r="C562" s="13"/>
      <c r="D562" s="13"/>
    </row>
    <row r="563">
      <c r="B563" s="12"/>
      <c r="C563" s="13"/>
      <c r="D563" s="13"/>
    </row>
    <row r="564">
      <c r="B564" s="12"/>
      <c r="C564" s="13"/>
      <c r="D564" s="13"/>
    </row>
    <row r="565">
      <c r="B565" s="12"/>
      <c r="C565" s="13"/>
      <c r="D565" s="13"/>
    </row>
    <row r="566">
      <c r="B566" s="12"/>
      <c r="C566" s="13"/>
      <c r="D566" s="13"/>
    </row>
    <row r="567">
      <c r="B567" s="12"/>
      <c r="C567" s="13"/>
      <c r="D567" s="13"/>
    </row>
    <row r="568">
      <c r="B568" s="12"/>
      <c r="C568" s="13"/>
      <c r="D568" s="13"/>
    </row>
    <row r="569">
      <c r="B569" s="12"/>
      <c r="C569" s="13"/>
      <c r="D569" s="13"/>
    </row>
    <row r="570">
      <c r="B570" s="12"/>
      <c r="C570" s="13"/>
      <c r="D570" s="13"/>
    </row>
    <row r="571">
      <c r="B571" s="12"/>
      <c r="C571" s="13"/>
      <c r="D571" s="13"/>
    </row>
    <row r="572">
      <c r="B572" s="12"/>
      <c r="C572" s="13"/>
      <c r="D572" s="13"/>
    </row>
    <row r="573">
      <c r="B573" s="12"/>
      <c r="C573" s="13"/>
      <c r="D573" s="13"/>
    </row>
    <row r="574">
      <c r="B574" s="12"/>
      <c r="C574" s="13"/>
      <c r="D574" s="13"/>
    </row>
    <row r="575">
      <c r="B575" s="12"/>
      <c r="C575" s="13"/>
      <c r="D575" s="13"/>
    </row>
    <row r="576">
      <c r="B576" s="12"/>
      <c r="C576" s="13"/>
      <c r="D576" s="13"/>
    </row>
    <row r="577">
      <c r="B577" s="12"/>
      <c r="C577" s="13"/>
      <c r="D577" s="13"/>
    </row>
    <row r="578">
      <c r="B578" s="12"/>
      <c r="C578" s="13"/>
      <c r="D578" s="13"/>
    </row>
    <row r="579">
      <c r="B579" s="12"/>
      <c r="C579" s="13"/>
      <c r="D579" s="13"/>
    </row>
    <row r="580">
      <c r="B580" s="12"/>
      <c r="C580" s="13"/>
      <c r="D580" s="13"/>
    </row>
    <row r="581">
      <c r="B581" s="12"/>
      <c r="C581" s="13"/>
      <c r="D581" s="13"/>
    </row>
    <row r="582">
      <c r="B582" s="12"/>
      <c r="C582" s="13"/>
      <c r="D582" s="13"/>
    </row>
    <row r="583">
      <c r="B583" s="12"/>
      <c r="C583" s="13"/>
      <c r="D583" s="13"/>
    </row>
    <row r="584">
      <c r="B584" s="12"/>
      <c r="C584" s="13"/>
      <c r="D584" s="13"/>
    </row>
    <row r="585">
      <c r="B585" s="12"/>
      <c r="C585" s="13"/>
      <c r="D585" s="13"/>
    </row>
    <row r="586">
      <c r="B586" s="12"/>
      <c r="C586" s="13"/>
      <c r="D586" s="13"/>
    </row>
    <row r="587">
      <c r="B587" s="12"/>
      <c r="C587" s="13"/>
      <c r="D587" s="13"/>
    </row>
    <row r="588">
      <c r="B588" s="12"/>
      <c r="C588" s="13"/>
      <c r="D588" s="13"/>
    </row>
    <row r="589">
      <c r="B589" s="12"/>
      <c r="C589" s="13"/>
      <c r="D589" s="13"/>
    </row>
    <row r="590">
      <c r="B590" s="12"/>
      <c r="C590" s="13"/>
      <c r="D590" s="13"/>
    </row>
    <row r="591">
      <c r="B591" s="12"/>
      <c r="C591" s="13"/>
      <c r="D591" s="13"/>
    </row>
    <row r="592">
      <c r="B592" s="12"/>
      <c r="C592" s="13"/>
      <c r="D592" s="13"/>
    </row>
    <row r="593">
      <c r="B593" s="12"/>
      <c r="C593" s="13"/>
      <c r="D593" s="13"/>
    </row>
    <row r="594">
      <c r="B594" s="12"/>
      <c r="C594" s="13"/>
      <c r="D594" s="13"/>
    </row>
    <row r="595">
      <c r="B595" s="12"/>
      <c r="C595" s="13"/>
      <c r="D595" s="13"/>
    </row>
    <row r="596">
      <c r="B596" s="12"/>
      <c r="C596" s="13"/>
      <c r="D596" s="13"/>
    </row>
    <row r="597">
      <c r="B597" s="12"/>
      <c r="C597" s="13"/>
      <c r="D597" s="13"/>
    </row>
    <row r="598">
      <c r="B598" s="12"/>
      <c r="C598" s="13"/>
      <c r="D598" s="13"/>
    </row>
    <row r="599">
      <c r="B599" s="12"/>
      <c r="C599" s="13"/>
      <c r="D599" s="13"/>
    </row>
    <row r="600">
      <c r="B600" s="12"/>
      <c r="C600" s="13"/>
      <c r="D600" s="13"/>
    </row>
    <row r="601">
      <c r="B601" s="12"/>
      <c r="C601" s="13"/>
      <c r="D601" s="13"/>
    </row>
    <row r="602">
      <c r="B602" s="12"/>
      <c r="C602" s="13"/>
      <c r="D602" s="13"/>
    </row>
    <row r="603">
      <c r="B603" s="12"/>
      <c r="C603" s="13"/>
      <c r="D603" s="13"/>
    </row>
    <row r="604">
      <c r="B604" s="12"/>
      <c r="C604" s="13"/>
      <c r="D604" s="13"/>
    </row>
    <row r="605">
      <c r="B605" s="12"/>
      <c r="C605" s="13"/>
      <c r="D605" s="13"/>
    </row>
    <row r="606">
      <c r="B606" s="12"/>
      <c r="C606" s="13"/>
      <c r="D606" s="13"/>
    </row>
    <row r="607">
      <c r="B607" s="12"/>
      <c r="C607" s="13"/>
      <c r="D607" s="13"/>
    </row>
    <row r="608">
      <c r="B608" s="12"/>
      <c r="C608" s="13"/>
      <c r="D608" s="13"/>
    </row>
    <row r="609">
      <c r="B609" s="12"/>
      <c r="C609" s="13"/>
      <c r="D609" s="13"/>
    </row>
    <row r="610">
      <c r="B610" s="12"/>
      <c r="C610" s="13"/>
      <c r="D610" s="13"/>
    </row>
    <row r="611">
      <c r="B611" s="12"/>
      <c r="C611" s="13"/>
      <c r="D611" s="13"/>
    </row>
    <row r="612">
      <c r="B612" s="12"/>
      <c r="C612" s="13"/>
      <c r="D612" s="13"/>
    </row>
    <row r="613">
      <c r="B613" s="12"/>
      <c r="C613" s="13"/>
      <c r="D613" s="13"/>
    </row>
    <row r="614">
      <c r="B614" s="12"/>
      <c r="C614" s="13"/>
      <c r="D614" s="13"/>
    </row>
    <row r="615">
      <c r="B615" s="12"/>
      <c r="C615" s="13"/>
      <c r="D615" s="13"/>
    </row>
    <row r="616">
      <c r="B616" s="12"/>
      <c r="C616" s="13"/>
      <c r="D616" s="13"/>
    </row>
    <row r="617">
      <c r="B617" s="12"/>
      <c r="C617" s="13"/>
      <c r="D617" s="13"/>
    </row>
    <row r="618">
      <c r="B618" s="12"/>
      <c r="C618" s="13"/>
      <c r="D618" s="13"/>
    </row>
    <row r="619">
      <c r="B619" s="12"/>
      <c r="C619" s="13"/>
      <c r="D619" s="13"/>
    </row>
    <row r="620">
      <c r="B620" s="12"/>
      <c r="C620" s="13"/>
      <c r="D620" s="13"/>
    </row>
    <row r="621">
      <c r="B621" s="12"/>
      <c r="C621" s="13"/>
      <c r="D621" s="13"/>
    </row>
    <row r="622">
      <c r="B622" s="12"/>
      <c r="C622" s="13"/>
      <c r="D622" s="13"/>
    </row>
    <row r="623">
      <c r="B623" s="12"/>
      <c r="C623" s="13"/>
      <c r="D623" s="13"/>
    </row>
    <row r="624">
      <c r="B624" s="12"/>
      <c r="C624" s="13"/>
      <c r="D624" s="13"/>
    </row>
    <row r="625">
      <c r="B625" s="12"/>
      <c r="C625" s="13"/>
      <c r="D625" s="13"/>
    </row>
    <row r="626">
      <c r="B626" s="12"/>
      <c r="C626" s="13"/>
      <c r="D626" s="13"/>
    </row>
    <row r="627">
      <c r="B627" s="12"/>
      <c r="C627" s="13"/>
      <c r="D627" s="13"/>
    </row>
    <row r="628">
      <c r="B628" s="12"/>
      <c r="C628" s="13"/>
      <c r="D628" s="13"/>
    </row>
    <row r="629">
      <c r="B629" s="12"/>
      <c r="C629" s="13"/>
      <c r="D629" s="13"/>
    </row>
    <row r="630">
      <c r="B630" s="12"/>
      <c r="C630" s="13"/>
      <c r="D630" s="13"/>
    </row>
    <row r="631">
      <c r="B631" s="12"/>
      <c r="C631" s="13"/>
      <c r="D631" s="13"/>
    </row>
    <row r="632">
      <c r="B632" s="12"/>
      <c r="C632" s="13"/>
      <c r="D632" s="13"/>
    </row>
    <row r="633">
      <c r="B633" s="12"/>
      <c r="C633" s="13"/>
      <c r="D633" s="13"/>
    </row>
    <row r="634">
      <c r="B634" s="12"/>
      <c r="C634" s="13"/>
      <c r="D634" s="13"/>
    </row>
    <row r="635">
      <c r="B635" s="12"/>
      <c r="C635" s="13"/>
      <c r="D635" s="13"/>
    </row>
    <row r="636">
      <c r="B636" s="12"/>
      <c r="C636" s="13"/>
      <c r="D636" s="13"/>
    </row>
    <row r="637">
      <c r="B637" s="12"/>
      <c r="C637" s="13"/>
      <c r="D637" s="13"/>
    </row>
    <row r="638">
      <c r="B638" s="12"/>
      <c r="C638" s="13"/>
      <c r="D638" s="13"/>
    </row>
    <row r="639">
      <c r="B639" s="12"/>
      <c r="C639" s="13"/>
      <c r="D639" s="13"/>
    </row>
    <row r="640">
      <c r="B640" s="12"/>
      <c r="C640" s="13"/>
      <c r="D640" s="13"/>
    </row>
    <row r="641">
      <c r="B641" s="12"/>
      <c r="C641" s="13"/>
      <c r="D641" s="13"/>
    </row>
    <row r="642">
      <c r="B642" s="12"/>
      <c r="C642" s="13"/>
      <c r="D642" s="13"/>
    </row>
    <row r="643">
      <c r="B643" s="12"/>
      <c r="C643" s="13"/>
      <c r="D643" s="13"/>
    </row>
    <row r="644">
      <c r="B644" s="12"/>
      <c r="C644" s="13"/>
      <c r="D644" s="13"/>
    </row>
    <row r="645">
      <c r="B645" s="12"/>
      <c r="C645" s="13"/>
      <c r="D645" s="13"/>
    </row>
    <row r="646">
      <c r="B646" s="12"/>
      <c r="C646" s="13"/>
      <c r="D646" s="13"/>
    </row>
    <row r="647">
      <c r="B647" s="12"/>
      <c r="C647" s="13"/>
      <c r="D647" s="13"/>
    </row>
    <row r="648">
      <c r="B648" s="12"/>
      <c r="C648" s="13"/>
      <c r="D648" s="13"/>
    </row>
    <row r="649">
      <c r="B649" s="12"/>
      <c r="C649" s="13"/>
      <c r="D649" s="13"/>
    </row>
    <row r="650">
      <c r="B650" s="12"/>
      <c r="C650" s="13"/>
      <c r="D650" s="13"/>
    </row>
    <row r="651">
      <c r="B651" s="12"/>
      <c r="C651" s="13"/>
      <c r="D651" s="13"/>
    </row>
    <row r="652">
      <c r="B652" s="12"/>
      <c r="C652" s="13"/>
      <c r="D652" s="13"/>
    </row>
    <row r="653">
      <c r="B653" s="12"/>
      <c r="C653" s="13"/>
      <c r="D653" s="13"/>
    </row>
    <row r="654">
      <c r="B654" s="12"/>
      <c r="C654" s="13"/>
      <c r="D654" s="13"/>
    </row>
    <row r="655">
      <c r="B655" s="12"/>
      <c r="C655" s="13"/>
      <c r="D655" s="13"/>
    </row>
    <row r="656">
      <c r="B656" s="12"/>
      <c r="C656" s="13"/>
      <c r="D656" s="13"/>
    </row>
    <row r="657">
      <c r="B657" s="12"/>
      <c r="C657" s="13"/>
      <c r="D657" s="13"/>
    </row>
    <row r="658">
      <c r="B658" s="12"/>
      <c r="C658" s="13"/>
      <c r="D658" s="13"/>
    </row>
    <row r="659">
      <c r="B659" s="12"/>
      <c r="C659" s="13"/>
      <c r="D659" s="13"/>
    </row>
    <row r="660">
      <c r="B660" s="12"/>
      <c r="C660" s="13"/>
      <c r="D660" s="13"/>
    </row>
    <row r="661">
      <c r="B661" s="12"/>
      <c r="C661" s="13"/>
      <c r="D661" s="13"/>
    </row>
    <row r="662">
      <c r="B662" s="12"/>
      <c r="C662" s="13"/>
      <c r="D662" s="13"/>
    </row>
    <row r="663">
      <c r="B663" s="12"/>
      <c r="C663" s="13"/>
      <c r="D663" s="13"/>
    </row>
    <row r="664">
      <c r="B664" s="12"/>
      <c r="C664" s="13"/>
      <c r="D664" s="13"/>
    </row>
    <row r="665">
      <c r="B665" s="12"/>
      <c r="C665" s="13"/>
      <c r="D665" s="13"/>
    </row>
    <row r="666">
      <c r="B666" s="12"/>
      <c r="C666" s="13"/>
      <c r="D666" s="13"/>
    </row>
    <row r="667">
      <c r="B667" s="12"/>
      <c r="C667" s="13"/>
      <c r="D667" s="13"/>
    </row>
    <row r="668">
      <c r="B668" s="12"/>
      <c r="C668" s="13"/>
      <c r="D668" s="13"/>
    </row>
    <row r="669">
      <c r="B669" s="12"/>
      <c r="C669" s="13"/>
      <c r="D669" s="13"/>
    </row>
    <row r="670">
      <c r="B670" s="12"/>
      <c r="C670" s="13"/>
      <c r="D670" s="13"/>
    </row>
    <row r="671">
      <c r="B671" s="12"/>
      <c r="C671" s="13"/>
      <c r="D671" s="13"/>
    </row>
    <row r="672">
      <c r="B672" s="12"/>
      <c r="C672" s="13"/>
      <c r="D672" s="13"/>
    </row>
    <row r="673">
      <c r="B673" s="12"/>
      <c r="C673" s="13"/>
      <c r="D673" s="13"/>
    </row>
    <row r="674">
      <c r="B674" s="12"/>
      <c r="C674" s="13"/>
      <c r="D674" s="13"/>
    </row>
    <row r="675">
      <c r="B675" s="12"/>
      <c r="C675" s="13"/>
      <c r="D675" s="13"/>
    </row>
    <row r="676">
      <c r="B676" s="12"/>
      <c r="C676" s="13"/>
      <c r="D676" s="13"/>
    </row>
    <row r="677">
      <c r="B677" s="12"/>
      <c r="C677" s="13"/>
      <c r="D677" s="13"/>
    </row>
    <row r="678">
      <c r="B678" s="12"/>
      <c r="C678" s="13"/>
      <c r="D678" s="13"/>
    </row>
    <row r="679">
      <c r="B679" s="12"/>
      <c r="C679" s="13"/>
      <c r="D679" s="13"/>
    </row>
    <row r="680">
      <c r="B680" s="12"/>
      <c r="C680" s="13"/>
      <c r="D680" s="13"/>
    </row>
    <row r="681">
      <c r="B681" s="12"/>
      <c r="C681" s="13"/>
      <c r="D681" s="13"/>
    </row>
    <row r="682">
      <c r="B682" s="12"/>
      <c r="C682" s="13"/>
      <c r="D682" s="13"/>
    </row>
    <row r="683">
      <c r="B683" s="12"/>
      <c r="C683" s="13"/>
      <c r="D683" s="13"/>
    </row>
    <row r="684">
      <c r="B684" s="12"/>
      <c r="C684" s="13"/>
      <c r="D684" s="13"/>
    </row>
    <row r="685">
      <c r="B685" s="12"/>
      <c r="C685" s="13"/>
      <c r="D685" s="13"/>
    </row>
    <row r="686">
      <c r="B686" s="12"/>
      <c r="C686" s="13"/>
      <c r="D686" s="13"/>
    </row>
    <row r="687">
      <c r="B687" s="12"/>
      <c r="C687" s="13"/>
      <c r="D687" s="13"/>
    </row>
    <row r="688">
      <c r="B688" s="12"/>
      <c r="C688" s="13"/>
      <c r="D688" s="13"/>
    </row>
    <row r="689">
      <c r="B689" s="12"/>
      <c r="C689" s="13"/>
      <c r="D689" s="13"/>
    </row>
    <row r="690">
      <c r="B690" s="12"/>
      <c r="C690" s="13"/>
      <c r="D690" s="13"/>
    </row>
    <row r="691">
      <c r="B691" s="12"/>
      <c r="C691" s="13"/>
      <c r="D691" s="13"/>
    </row>
    <row r="692">
      <c r="B692" s="12"/>
      <c r="C692" s="13"/>
      <c r="D692" s="13"/>
    </row>
    <row r="693">
      <c r="B693" s="12"/>
      <c r="C693" s="13"/>
      <c r="D693" s="13"/>
    </row>
    <row r="694">
      <c r="B694" s="12"/>
      <c r="C694" s="13"/>
      <c r="D694" s="13"/>
    </row>
    <row r="695">
      <c r="B695" s="12"/>
      <c r="C695" s="13"/>
      <c r="D695" s="13"/>
    </row>
    <row r="696">
      <c r="B696" s="12"/>
      <c r="C696" s="13"/>
      <c r="D696" s="13"/>
    </row>
    <row r="697">
      <c r="B697" s="12"/>
      <c r="C697" s="13"/>
      <c r="D697" s="13"/>
    </row>
    <row r="698">
      <c r="B698" s="12"/>
      <c r="C698" s="13"/>
      <c r="D698" s="13"/>
    </row>
    <row r="699">
      <c r="B699" s="12"/>
      <c r="C699" s="13"/>
      <c r="D699" s="13"/>
    </row>
    <row r="700">
      <c r="B700" s="12"/>
      <c r="C700" s="13"/>
      <c r="D700" s="13"/>
    </row>
    <row r="701">
      <c r="B701" s="12"/>
      <c r="C701" s="13"/>
      <c r="D701" s="13"/>
    </row>
    <row r="702">
      <c r="B702" s="12"/>
      <c r="C702" s="13"/>
      <c r="D702" s="13"/>
    </row>
    <row r="703">
      <c r="B703" s="12"/>
      <c r="C703" s="13"/>
      <c r="D703" s="13"/>
    </row>
    <row r="704">
      <c r="B704" s="12"/>
      <c r="C704" s="13"/>
      <c r="D704" s="13"/>
    </row>
    <row r="705">
      <c r="B705" s="12"/>
      <c r="C705" s="13"/>
      <c r="D705" s="13"/>
    </row>
    <row r="706">
      <c r="B706" s="12"/>
      <c r="C706" s="13"/>
      <c r="D706" s="13"/>
    </row>
    <row r="707">
      <c r="B707" s="12"/>
      <c r="C707" s="13"/>
      <c r="D707" s="13"/>
    </row>
    <row r="708">
      <c r="B708" s="12"/>
      <c r="C708" s="13"/>
      <c r="D708" s="13"/>
    </row>
    <row r="709">
      <c r="B709" s="12"/>
      <c r="C709" s="13"/>
      <c r="D709" s="13"/>
    </row>
    <row r="710">
      <c r="B710" s="12"/>
      <c r="C710" s="13"/>
      <c r="D710" s="13"/>
    </row>
    <row r="711">
      <c r="B711" s="12"/>
      <c r="C711" s="13"/>
      <c r="D711" s="13"/>
    </row>
    <row r="712">
      <c r="B712" s="12"/>
      <c r="C712" s="13"/>
      <c r="D712" s="13"/>
    </row>
    <row r="713">
      <c r="B713" s="12"/>
      <c r="C713" s="13"/>
      <c r="D713" s="13"/>
    </row>
    <row r="714">
      <c r="B714" s="12"/>
      <c r="C714" s="13"/>
      <c r="D714" s="13"/>
    </row>
    <row r="715">
      <c r="B715" s="12"/>
      <c r="C715" s="13"/>
      <c r="D715" s="13"/>
    </row>
    <row r="716">
      <c r="B716" s="12"/>
      <c r="C716" s="13"/>
      <c r="D716" s="13"/>
    </row>
    <row r="717">
      <c r="B717" s="12"/>
      <c r="C717" s="13"/>
      <c r="D717" s="13"/>
    </row>
    <row r="718">
      <c r="B718" s="12"/>
      <c r="C718" s="13"/>
      <c r="D718" s="13"/>
    </row>
    <row r="719">
      <c r="B719" s="12"/>
      <c r="C719" s="13"/>
      <c r="D719" s="13"/>
    </row>
    <row r="720">
      <c r="B720" s="12"/>
      <c r="C720" s="13"/>
      <c r="D720" s="13"/>
    </row>
    <row r="721">
      <c r="B721" s="12"/>
      <c r="C721" s="13"/>
      <c r="D721" s="13"/>
    </row>
    <row r="722">
      <c r="B722" s="12"/>
      <c r="C722" s="13"/>
      <c r="D722" s="13"/>
    </row>
    <row r="723">
      <c r="B723" s="12"/>
      <c r="C723" s="13"/>
      <c r="D723" s="13"/>
    </row>
    <row r="724">
      <c r="B724" s="12"/>
      <c r="C724" s="13"/>
      <c r="D724" s="13"/>
    </row>
    <row r="725">
      <c r="B725" s="12"/>
      <c r="C725" s="13"/>
      <c r="D725" s="13"/>
    </row>
    <row r="726">
      <c r="B726" s="12"/>
      <c r="C726" s="13"/>
      <c r="D726" s="13"/>
    </row>
    <row r="727">
      <c r="B727" s="12"/>
      <c r="C727" s="13"/>
      <c r="D727" s="13"/>
    </row>
    <row r="728">
      <c r="B728" s="12"/>
      <c r="C728" s="13"/>
      <c r="D728" s="13"/>
    </row>
    <row r="729">
      <c r="B729" s="12"/>
      <c r="C729" s="13"/>
      <c r="D729" s="13"/>
    </row>
    <row r="730">
      <c r="B730" s="12"/>
      <c r="C730" s="13"/>
      <c r="D730" s="13"/>
    </row>
    <row r="731">
      <c r="B731" s="12"/>
      <c r="C731" s="13"/>
      <c r="D731" s="13"/>
    </row>
    <row r="732">
      <c r="B732" s="12"/>
      <c r="C732" s="13"/>
      <c r="D732" s="13"/>
    </row>
    <row r="733">
      <c r="B733" s="12"/>
      <c r="C733" s="13"/>
      <c r="D733" s="13"/>
    </row>
    <row r="734">
      <c r="B734" s="12"/>
      <c r="C734" s="13"/>
      <c r="D734" s="13"/>
    </row>
    <row r="735">
      <c r="B735" s="12"/>
      <c r="C735" s="13"/>
      <c r="D735" s="13"/>
    </row>
    <row r="736">
      <c r="B736" s="12"/>
      <c r="C736" s="13"/>
      <c r="D736" s="13"/>
    </row>
    <row r="737">
      <c r="B737" s="12"/>
      <c r="C737" s="13"/>
      <c r="D737" s="13"/>
    </row>
    <row r="738">
      <c r="B738" s="12"/>
      <c r="C738" s="13"/>
      <c r="D738" s="13"/>
    </row>
    <row r="739">
      <c r="B739" s="12"/>
      <c r="C739" s="13"/>
      <c r="D739" s="13"/>
    </row>
    <row r="740">
      <c r="B740" s="12"/>
      <c r="C740" s="13"/>
      <c r="D740" s="13"/>
    </row>
    <row r="741">
      <c r="B741" s="12"/>
      <c r="C741" s="13"/>
      <c r="D741" s="13"/>
    </row>
    <row r="742">
      <c r="B742" s="12"/>
      <c r="C742" s="13"/>
      <c r="D742" s="13"/>
    </row>
    <row r="743">
      <c r="B743" s="12"/>
      <c r="C743" s="13"/>
      <c r="D743" s="13"/>
    </row>
    <row r="744">
      <c r="B744" s="12"/>
      <c r="C744" s="13"/>
      <c r="D744" s="13"/>
    </row>
    <row r="745">
      <c r="B745" s="12"/>
      <c r="C745" s="13"/>
      <c r="D745" s="13"/>
    </row>
    <row r="746">
      <c r="B746" s="12"/>
      <c r="C746" s="13"/>
      <c r="D746" s="13"/>
    </row>
    <row r="747">
      <c r="B747" s="12"/>
      <c r="C747" s="13"/>
      <c r="D747" s="13"/>
    </row>
    <row r="748">
      <c r="B748" s="12"/>
      <c r="C748" s="13"/>
      <c r="D748" s="13"/>
    </row>
    <row r="749">
      <c r="B749" s="12"/>
      <c r="C749" s="13"/>
      <c r="D749" s="13"/>
    </row>
    <row r="750">
      <c r="B750" s="12"/>
      <c r="C750" s="13"/>
      <c r="D750" s="13"/>
    </row>
    <row r="751">
      <c r="B751" s="12"/>
      <c r="C751" s="13"/>
      <c r="D751" s="13"/>
    </row>
    <row r="752">
      <c r="B752" s="12"/>
      <c r="C752" s="13"/>
      <c r="D752" s="13"/>
    </row>
    <row r="753">
      <c r="B753" s="12"/>
      <c r="C753" s="13"/>
      <c r="D753" s="13"/>
    </row>
    <row r="754">
      <c r="B754" s="12"/>
      <c r="C754" s="13"/>
      <c r="D754" s="13"/>
    </row>
    <row r="755">
      <c r="B755" s="12"/>
      <c r="C755" s="13"/>
      <c r="D755" s="13"/>
    </row>
    <row r="756">
      <c r="B756" s="12"/>
      <c r="C756" s="13"/>
      <c r="D756" s="13"/>
    </row>
    <row r="757">
      <c r="B757" s="12"/>
      <c r="C757" s="13"/>
      <c r="D757" s="13"/>
    </row>
    <row r="758">
      <c r="B758" s="12"/>
      <c r="C758" s="13"/>
      <c r="D758" s="13"/>
    </row>
    <row r="759">
      <c r="B759" s="12"/>
      <c r="C759" s="13"/>
      <c r="D759" s="13"/>
    </row>
    <row r="760">
      <c r="B760" s="12"/>
      <c r="C760" s="13"/>
      <c r="D760" s="13"/>
    </row>
    <row r="761">
      <c r="B761" s="12"/>
      <c r="C761" s="13"/>
      <c r="D761" s="13"/>
    </row>
    <row r="762">
      <c r="B762" s="12"/>
      <c r="C762" s="13"/>
      <c r="D762" s="13"/>
    </row>
    <row r="763">
      <c r="B763" s="12"/>
      <c r="C763" s="13"/>
      <c r="D763" s="13"/>
    </row>
    <row r="764">
      <c r="B764" s="12"/>
      <c r="C764" s="13"/>
      <c r="D764" s="13"/>
    </row>
    <row r="765">
      <c r="B765" s="12"/>
      <c r="C765" s="13"/>
      <c r="D765" s="13"/>
    </row>
    <row r="766">
      <c r="B766" s="12"/>
      <c r="C766" s="13"/>
      <c r="D766" s="13"/>
    </row>
    <row r="767">
      <c r="B767" s="12"/>
      <c r="C767" s="13"/>
      <c r="D767" s="13"/>
    </row>
    <row r="768">
      <c r="B768" s="12"/>
      <c r="C768" s="13"/>
      <c r="D768" s="13"/>
    </row>
    <row r="769">
      <c r="B769" s="12"/>
      <c r="C769" s="13"/>
      <c r="D769" s="13"/>
    </row>
    <row r="770">
      <c r="B770" s="12"/>
      <c r="C770" s="13"/>
      <c r="D770" s="13"/>
    </row>
    <row r="771">
      <c r="B771" s="12"/>
      <c r="C771" s="13"/>
      <c r="D771" s="13"/>
    </row>
    <row r="772">
      <c r="B772" s="12"/>
      <c r="C772" s="13"/>
      <c r="D772" s="13"/>
    </row>
    <row r="773">
      <c r="B773" s="12"/>
      <c r="C773" s="13"/>
      <c r="D773" s="13"/>
    </row>
    <row r="774">
      <c r="B774" s="12"/>
      <c r="C774" s="13"/>
      <c r="D774" s="13"/>
    </row>
    <row r="775">
      <c r="B775" s="12"/>
      <c r="C775" s="13"/>
      <c r="D775" s="13"/>
    </row>
    <row r="776">
      <c r="B776" s="12"/>
      <c r="C776" s="13"/>
      <c r="D776" s="13"/>
    </row>
    <row r="777">
      <c r="B777" s="12"/>
      <c r="C777" s="13"/>
      <c r="D777" s="13"/>
    </row>
    <row r="778">
      <c r="B778" s="12"/>
      <c r="C778" s="13"/>
      <c r="D778" s="13"/>
    </row>
    <row r="779">
      <c r="B779" s="12"/>
      <c r="C779" s="13"/>
      <c r="D779" s="13"/>
    </row>
    <row r="780">
      <c r="B780" s="12"/>
      <c r="C780" s="13"/>
      <c r="D780" s="13"/>
    </row>
    <row r="781">
      <c r="B781" s="12"/>
      <c r="C781" s="13"/>
      <c r="D781" s="13"/>
    </row>
    <row r="782">
      <c r="B782" s="12"/>
      <c r="C782" s="13"/>
      <c r="D782" s="13"/>
    </row>
    <row r="783">
      <c r="B783" s="12"/>
      <c r="C783" s="13"/>
      <c r="D783" s="13"/>
    </row>
    <row r="784">
      <c r="B784" s="12"/>
      <c r="C784" s="13"/>
      <c r="D784" s="13"/>
    </row>
    <row r="785">
      <c r="B785" s="12"/>
      <c r="C785" s="13"/>
      <c r="D785" s="13"/>
    </row>
    <row r="786">
      <c r="B786" s="12"/>
      <c r="C786" s="13"/>
      <c r="D786" s="13"/>
    </row>
    <row r="787">
      <c r="B787" s="12"/>
      <c r="C787" s="13"/>
      <c r="D787" s="13"/>
    </row>
    <row r="788">
      <c r="B788" s="12"/>
      <c r="C788" s="13"/>
      <c r="D788" s="13"/>
    </row>
    <row r="789">
      <c r="B789" s="12"/>
      <c r="C789" s="13"/>
      <c r="D789" s="13"/>
    </row>
    <row r="790">
      <c r="B790" s="12"/>
      <c r="C790" s="13"/>
      <c r="D790" s="13"/>
    </row>
    <row r="791">
      <c r="B791" s="12"/>
      <c r="C791" s="13"/>
      <c r="D791" s="13"/>
    </row>
    <row r="792">
      <c r="B792" s="12"/>
      <c r="C792" s="13"/>
      <c r="D792" s="13"/>
    </row>
    <row r="793">
      <c r="B793" s="12"/>
      <c r="C793" s="13"/>
      <c r="D793" s="13"/>
    </row>
    <row r="794">
      <c r="B794" s="12"/>
      <c r="C794" s="13"/>
      <c r="D794" s="13"/>
    </row>
    <row r="795">
      <c r="B795" s="12"/>
      <c r="C795" s="13"/>
      <c r="D795" s="13"/>
    </row>
    <row r="796">
      <c r="B796" s="12"/>
      <c r="C796" s="13"/>
      <c r="D796" s="13"/>
    </row>
    <row r="797">
      <c r="B797" s="12"/>
      <c r="C797" s="13"/>
      <c r="D797" s="13"/>
    </row>
    <row r="798">
      <c r="B798" s="12"/>
      <c r="C798" s="13"/>
      <c r="D798" s="13"/>
    </row>
    <row r="799">
      <c r="B799" s="12"/>
      <c r="C799" s="13"/>
      <c r="D799" s="13"/>
    </row>
    <row r="800">
      <c r="B800" s="12"/>
      <c r="C800" s="13"/>
      <c r="D800" s="13"/>
    </row>
    <row r="801">
      <c r="B801" s="12"/>
      <c r="C801" s="13"/>
      <c r="D801" s="13"/>
    </row>
    <row r="802">
      <c r="B802" s="12"/>
      <c r="C802" s="13"/>
      <c r="D802" s="13"/>
    </row>
    <row r="803">
      <c r="B803" s="12"/>
      <c r="C803" s="13"/>
      <c r="D803" s="13"/>
    </row>
    <row r="804">
      <c r="B804" s="12"/>
      <c r="C804" s="13"/>
      <c r="D804" s="13"/>
    </row>
    <row r="805">
      <c r="B805" s="12"/>
      <c r="C805" s="13"/>
      <c r="D805" s="13"/>
    </row>
    <row r="806">
      <c r="B806" s="12"/>
      <c r="C806" s="13"/>
      <c r="D806" s="13"/>
    </row>
    <row r="807">
      <c r="B807" s="12"/>
      <c r="C807" s="13"/>
      <c r="D807" s="13"/>
    </row>
    <row r="808">
      <c r="B808" s="12"/>
      <c r="C808" s="13"/>
      <c r="D808" s="13"/>
    </row>
    <row r="809">
      <c r="B809" s="12"/>
      <c r="C809" s="13"/>
      <c r="D809" s="13"/>
    </row>
    <row r="810">
      <c r="B810" s="12"/>
      <c r="C810" s="13"/>
      <c r="D810" s="13"/>
    </row>
    <row r="811">
      <c r="B811" s="12"/>
      <c r="C811" s="13"/>
      <c r="D811" s="13"/>
    </row>
    <row r="812">
      <c r="B812" s="12"/>
      <c r="C812" s="13"/>
      <c r="D812" s="13"/>
    </row>
    <row r="813">
      <c r="B813" s="12"/>
      <c r="C813" s="13"/>
      <c r="D813" s="13"/>
    </row>
    <row r="814">
      <c r="B814" s="12"/>
      <c r="C814" s="13"/>
      <c r="D814" s="13"/>
    </row>
    <row r="815">
      <c r="B815" s="12"/>
      <c r="C815" s="13"/>
      <c r="D815" s="13"/>
    </row>
    <row r="816">
      <c r="B816" s="12"/>
      <c r="C816" s="13"/>
      <c r="D816" s="13"/>
    </row>
    <row r="817">
      <c r="B817" s="12"/>
      <c r="C817" s="13"/>
      <c r="D817" s="13"/>
    </row>
    <row r="818">
      <c r="B818" s="12"/>
      <c r="C818" s="13"/>
      <c r="D818" s="13"/>
    </row>
    <row r="819">
      <c r="B819" s="12"/>
      <c r="C819" s="13"/>
      <c r="D819" s="13"/>
    </row>
    <row r="820">
      <c r="B820" s="12"/>
      <c r="C820" s="13"/>
      <c r="D820" s="13"/>
    </row>
    <row r="821">
      <c r="B821" s="12"/>
      <c r="C821" s="13"/>
      <c r="D821" s="13"/>
    </row>
    <row r="822">
      <c r="B822" s="12"/>
      <c r="C822" s="13"/>
      <c r="D822" s="13"/>
    </row>
    <row r="823">
      <c r="B823" s="12"/>
      <c r="C823" s="13"/>
      <c r="D823" s="13"/>
    </row>
    <row r="824">
      <c r="B824" s="12"/>
      <c r="C824" s="13"/>
      <c r="D824" s="13"/>
    </row>
    <row r="825">
      <c r="B825" s="12"/>
      <c r="C825" s="13"/>
      <c r="D825" s="13"/>
    </row>
    <row r="826">
      <c r="B826" s="12"/>
      <c r="C826" s="13"/>
      <c r="D826" s="13"/>
    </row>
    <row r="827">
      <c r="B827" s="12"/>
      <c r="C827" s="13"/>
      <c r="D827" s="13"/>
    </row>
    <row r="828">
      <c r="B828" s="12"/>
      <c r="C828" s="13"/>
      <c r="D828" s="13"/>
    </row>
    <row r="829">
      <c r="B829" s="12"/>
      <c r="C829" s="13"/>
      <c r="D829" s="13"/>
    </row>
    <row r="830">
      <c r="B830" s="12"/>
      <c r="C830" s="13"/>
      <c r="D830" s="13"/>
    </row>
    <row r="831">
      <c r="B831" s="12"/>
      <c r="C831" s="13"/>
      <c r="D831" s="13"/>
    </row>
    <row r="832">
      <c r="B832" s="12"/>
      <c r="C832" s="13"/>
      <c r="D832" s="13"/>
    </row>
    <row r="833">
      <c r="B833" s="12"/>
      <c r="C833" s="13"/>
      <c r="D833" s="13"/>
    </row>
    <row r="834">
      <c r="B834" s="12"/>
      <c r="C834" s="13"/>
      <c r="D834" s="13"/>
    </row>
    <row r="835">
      <c r="B835" s="12"/>
      <c r="C835" s="13"/>
      <c r="D835" s="13"/>
    </row>
    <row r="836">
      <c r="B836" s="12"/>
      <c r="C836" s="13"/>
      <c r="D836" s="13"/>
    </row>
    <row r="837">
      <c r="B837" s="12"/>
      <c r="C837" s="13"/>
      <c r="D837" s="13"/>
    </row>
    <row r="838">
      <c r="B838" s="12"/>
      <c r="C838" s="13"/>
      <c r="D838" s="13"/>
    </row>
    <row r="839">
      <c r="B839" s="12"/>
      <c r="C839" s="13"/>
      <c r="D839" s="13"/>
    </row>
    <row r="840">
      <c r="B840" s="12"/>
      <c r="C840" s="13"/>
      <c r="D840" s="13"/>
    </row>
    <row r="841">
      <c r="B841" s="12"/>
      <c r="C841" s="13"/>
      <c r="D841" s="13"/>
    </row>
    <row r="842">
      <c r="B842" s="12"/>
      <c r="C842" s="13"/>
      <c r="D842" s="13"/>
    </row>
    <row r="843">
      <c r="B843" s="12"/>
      <c r="C843" s="13"/>
      <c r="D843" s="13"/>
    </row>
    <row r="844">
      <c r="B844" s="12"/>
      <c r="C844" s="13"/>
      <c r="D844" s="13"/>
    </row>
    <row r="845">
      <c r="B845" s="12"/>
      <c r="C845" s="13"/>
      <c r="D845" s="13"/>
    </row>
    <row r="846">
      <c r="B846" s="12"/>
      <c r="C846" s="13"/>
      <c r="D846" s="13"/>
    </row>
    <row r="847">
      <c r="B847" s="12"/>
      <c r="C847" s="13"/>
      <c r="D847" s="13"/>
    </row>
    <row r="848">
      <c r="B848" s="12"/>
      <c r="C848" s="13"/>
      <c r="D848" s="13"/>
    </row>
    <row r="849">
      <c r="B849" s="12"/>
      <c r="C849" s="13"/>
      <c r="D849" s="13"/>
    </row>
    <row r="850">
      <c r="B850" s="12"/>
      <c r="C850" s="13"/>
      <c r="D850" s="13"/>
    </row>
    <row r="851">
      <c r="B851" s="12"/>
      <c r="C851" s="13"/>
      <c r="D851" s="13"/>
    </row>
    <row r="852">
      <c r="B852" s="12"/>
      <c r="C852" s="13"/>
      <c r="D852" s="13"/>
    </row>
    <row r="853">
      <c r="B853" s="12"/>
      <c r="C853" s="13"/>
      <c r="D853" s="13"/>
    </row>
    <row r="854">
      <c r="B854" s="12"/>
      <c r="C854" s="13"/>
      <c r="D854" s="13"/>
    </row>
    <row r="855">
      <c r="B855" s="12"/>
      <c r="C855" s="13"/>
      <c r="D855" s="13"/>
    </row>
    <row r="856">
      <c r="B856" s="12"/>
      <c r="C856" s="13"/>
      <c r="D856" s="13"/>
    </row>
    <row r="857">
      <c r="B857" s="12"/>
      <c r="C857" s="13"/>
      <c r="D857" s="13"/>
    </row>
    <row r="858">
      <c r="B858" s="12"/>
      <c r="C858" s="13"/>
      <c r="D858" s="13"/>
    </row>
    <row r="859">
      <c r="B859" s="12"/>
      <c r="C859" s="13"/>
      <c r="D859" s="13"/>
    </row>
    <row r="860">
      <c r="B860" s="12"/>
      <c r="C860" s="13"/>
      <c r="D860" s="13"/>
    </row>
    <row r="861">
      <c r="B861" s="12"/>
      <c r="C861" s="13"/>
      <c r="D861" s="13"/>
    </row>
    <row r="862">
      <c r="B862" s="12"/>
      <c r="C862" s="13"/>
      <c r="D862" s="13"/>
    </row>
    <row r="863">
      <c r="B863" s="12"/>
      <c r="C863" s="13"/>
      <c r="D863" s="13"/>
    </row>
    <row r="864">
      <c r="B864" s="12"/>
      <c r="C864" s="13"/>
      <c r="D864" s="13"/>
    </row>
    <row r="865">
      <c r="B865" s="12"/>
      <c r="C865" s="13"/>
      <c r="D865" s="13"/>
    </row>
    <row r="866">
      <c r="B866" s="12"/>
      <c r="C866" s="13"/>
      <c r="D866" s="13"/>
    </row>
    <row r="867">
      <c r="B867" s="12"/>
      <c r="C867" s="13"/>
      <c r="D867" s="13"/>
    </row>
    <row r="868">
      <c r="B868" s="12"/>
      <c r="C868" s="13"/>
      <c r="D868" s="13"/>
    </row>
    <row r="869">
      <c r="B869" s="12"/>
      <c r="C869" s="13"/>
      <c r="D869" s="13"/>
    </row>
    <row r="870">
      <c r="B870" s="12"/>
      <c r="C870" s="13"/>
      <c r="D870" s="13"/>
    </row>
    <row r="871">
      <c r="B871" s="12"/>
      <c r="C871" s="13"/>
      <c r="D871" s="13"/>
    </row>
    <row r="872">
      <c r="B872" s="12"/>
      <c r="C872" s="13"/>
      <c r="D872" s="13"/>
    </row>
    <row r="873">
      <c r="B873" s="12"/>
      <c r="C873" s="13"/>
      <c r="D873" s="13"/>
    </row>
    <row r="874">
      <c r="B874" s="12"/>
      <c r="C874" s="13"/>
      <c r="D874" s="13"/>
    </row>
    <row r="875">
      <c r="B875" s="12"/>
      <c r="C875" s="13"/>
      <c r="D875" s="13"/>
    </row>
    <row r="876">
      <c r="B876" s="12"/>
      <c r="C876" s="13"/>
      <c r="D876" s="13"/>
    </row>
    <row r="877">
      <c r="B877" s="12"/>
      <c r="C877" s="13"/>
      <c r="D877" s="13"/>
    </row>
    <row r="878">
      <c r="B878" s="12"/>
      <c r="C878" s="13"/>
      <c r="D878" s="13"/>
    </row>
    <row r="879">
      <c r="B879" s="12"/>
      <c r="C879" s="13"/>
      <c r="D879" s="13"/>
    </row>
    <row r="880">
      <c r="B880" s="12"/>
      <c r="C880" s="13"/>
      <c r="D880" s="13"/>
    </row>
    <row r="881">
      <c r="B881" s="12"/>
      <c r="C881" s="13"/>
      <c r="D881" s="13"/>
    </row>
    <row r="882">
      <c r="B882" s="12"/>
      <c r="C882" s="13"/>
      <c r="D882" s="13"/>
    </row>
    <row r="883">
      <c r="B883" s="12"/>
      <c r="C883" s="13"/>
      <c r="D883" s="13"/>
    </row>
    <row r="884">
      <c r="B884" s="12"/>
      <c r="C884" s="13"/>
      <c r="D884" s="13"/>
    </row>
    <row r="885">
      <c r="B885" s="12"/>
      <c r="C885" s="13"/>
      <c r="D885" s="13"/>
    </row>
    <row r="886">
      <c r="B886" s="12"/>
      <c r="C886" s="13"/>
      <c r="D886" s="13"/>
    </row>
    <row r="887">
      <c r="B887" s="12"/>
      <c r="C887" s="13"/>
      <c r="D887" s="13"/>
    </row>
    <row r="888">
      <c r="B888" s="12"/>
      <c r="C888" s="13"/>
      <c r="D888" s="13"/>
    </row>
    <row r="889">
      <c r="B889" s="12"/>
      <c r="C889" s="13"/>
      <c r="D889" s="13"/>
    </row>
    <row r="890">
      <c r="B890" s="12"/>
      <c r="C890" s="13"/>
      <c r="D890" s="13"/>
    </row>
    <row r="891">
      <c r="B891" s="12"/>
      <c r="C891" s="13"/>
      <c r="D891" s="13"/>
    </row>
    <row r="892">
      <c r="B892" s="12"/>
      <c r="C892" s="13"/>
      <c r="D892" s="13"/>
    </row>
    <row r="893">
      <c r="B893" s="12"/>
      <c r="C893" s="13"/>
      <c r="D893" s="13"/>
    </row>
    <row r="894">
      <c r="B894" s="12"/>
      <c r="C894" s="13"/>
      <c r="D894" s="13"/>
    </row>
    <row r="895">
      <c r="B895" s="12"/>
      <c r="C895" s="13"/>
      <c r="D895" s="13"/>
    </row>
    <row r="896">
      <c r="B896" s="12"/>
      <c r="C896" s="13"/>
      <c r="D896" s="13"/>
    </row>
    <row r="897">
      <c r="B897" s="12"/>
      <c r="C897" s="13"/>
      <c r="D897" s="13"/>
    </row>
    <row r="898">
      <c r="B898" s="12"/>
      <c r="C898" s="13"/>
      <c r="D898" s="13"/>
    </row>
    <row r="899">
      <c r="B899" s="12"/>
      <c r="C899" s="13"/>
      <c r="D899" s="13"/>
    </row>
    <row r="900">
      <c r="B900" s="12"/>
      <c r="C900" s="13"/>
      <c r="D900" s="13"/>
    </row>
    <row r="901">
      <c r="B901" s="12"/>
      <c r="C901" s="13"/>
      <c r="D901" s="13"/>
    </row>
    <row r="902">
      <c r="B902" s="12"/>
      <c r="C902" s="13"/>
      <c r="D902" s="13"/>
    </row>
    <row r="903">
      <c r="B903" s="12"/>
      <c r="C903" s="13"/>
      <c r="D903" s="13"/>
    </row>
    <row r="904">
      <c r="B904" s="12"/>
      <c r="C904" s="13"/>
      <c r="D904" s="13"/>
    </row>
    <row r="905">
      <c r="B905" s="12"/>
      <c r="C905" s="13"/>
      <c r="D905" s="13"/>
    </row>
    <row r="906">
      <c r="B906" s="12"/>
      <c r="C906" s="13"/>
      <c r="D906" s="13"/>
    </row>
    <row r="907">
      <c r="B907" s="12"/>
      <c r="C907" s="13"/>
      <c r="D907" s="13"/>
    </row>
    <row r="908">
      <c r="B908" s="12"/>
      <c r="C908" s="13"/>
      <c r="D908" s="13"/>
    </row>
    <row r="909">
      <c r="B909" s="12"/>
      <c r="C909" s="13"/>
      <c r="D909" s="13"/>
    </row>
    <row r="910">
      <c r="B910" s="12"/>
      <c r="C910" s="13"/>
      <c r="D910" s="13"/>
    </row>
    <row r="911">
      <c r="B911" s="12"/>
      <c r="C911" s="13"/>
      <c r="D911" s="13"/>
    </row>
    <row r="912">
      <c r="B912" s="12"/>
      <c r="C912" s="13"/>
      <c r="D912" s="13"/>
    </row>
    <row r="913">
      <c r="B913" s="12"/>
      <c r="C913" s="13"/>
      <c r="D913" s="13"/>
    </row>
    <row r="914">
      <c r="B914" s="12"/>
      <c r="C914" s="13"/>
      <c r="D914" s="13"/>
    </row>
    <row r="915">
      <c r="B915" s="12"/>
      <c r="C915" s="13"/>
      <c r="D915" s="13"/>
    </row>
    <row r="916">
      <c r="B916" s="12"/>
      <c r="C916" s="13"/>
      <c r="D916" s="13"/>
    </row>
    <row r="917">
      <c r="B917" s="12"/>
      <c r="C917" s="13"/>
      <c r="D917" s="13"/>
    </row>
    <row r="918">
      <c r="B918" s="12"/>
      <c r="C918" s="13"/>
      <c r="D918" s="13"/>
    </row>
    <row r="919">
      <c r="B919" s="12"/>
      <c r="C919" s="13"/>
      <c r="D919" s="13"/>
    </row>
    <row r="920">
      <c r="B920" s="12"/>
      <c r="C920" s="13"/>
      <c r="D920" s="13"/>
    </row>
    <row r="921">
      <c r="B921" s="12"/>
      <c r="C921" s="13"/>
      <c r="D921" s="13"/>
    </row>
    <row r="922">
      <c r="B922" s="12"/>
      <c r="C922" s="13"/>
      <c r="D922" s="13"/>
    </row>
    <row r="923">
      <c r="B923" s="12"/>
      <c r="C923" s="13"/>
      <c r="D923" s="13"/>
    </row>
    <row r="924">
      <c r="B924" s="12"/>
      <c r="C924" s="13"/>
      <c r="D924" s="13"/>
    </row>
    <row r="925">
      <c r="B925" s="12"/>
      <c r="C925" s="13"/>
      <c r="D925" s="13"/>
    </row>
    <row r="926">
      <c r="B926" s="12"/>
      <c r="C926" s="13"/>
      <c r="D926" s="13"/>
    </row>
    <row r="927">
      <c r="B927" s="12"/>
      <c r="C927" s="13"/>
      <c r="D927" s="13"/>
    </row>
    <row r="928">
      <c r="B928" s="12"/>
      <c r="C928" s="13"/>
      <c r="D928" s="13"/>
    </row>
    <row r="929">
      <c r="B929" s="12"/>
      <c r="C929" s="13"/>
      <c r="D929" s="13"/>
    </row>
    <row r="930">
      <c r="B930" s="12"/>
      <c r="C930" s="13"/>
      <c r="D930" s="13"/>
    </row>
    <row r="931">
      <c r="B931" s="12"/>
      <c r="C931" s="13"/>
      <c r="D931" s="13"/>
    </row>
    <row r="932">
      <c r="B932" s="12"/>
      <c r="C932" s="13"/>
      <c r="D932" s="13"/>
    </row>
    <row r="933">
      <c r="B933" s="12"/>
      <c r="C933" s="13"/>
      <c r="D933" s="13"/>
    </row>
    <row r="934">
      <c r="B934" s="12"/>
      <c r="C934" s="13"/>
      <c r="D934" s="13"/>
    </row>
    <row r="935">
      <c r="B935" s="12"/>
      <c r="C935" s="13"/>
      <c r="D935" s="13"/>
    </row>
    <row r="936">
      <c r="B936" s="12"/>
      <c r="C936" s="13"/>
      <c r="D936" s="13"/>
    </row>
    <row r="937">
      <c r="B937" s="12"/>
      <c r="C937" s="13"/>
      <c r="D937" s="13"/>
    </row>
    <row r="938">
      <c r="B938" s="12"/>
      <c r="C938" s="13"/>
      <c r="D938" s="13"/>
    </row>
    <row r="939">
      <c r="B939" s="12"/>
      <c r="C939" s="13"/>
      <c r="D939" s="13"/>
    </row>
    <row r="940">
      <c r="B940" s="12"/>
      <c r="C940" s="13"/>
      <c r="D940" s="13"/>
    </row>
    <row r="941">
      <c r="B941" s="12"/>
      <c r="C941" s="13"/>
      <c r="D941" s="13"/>
    </row>
    <row r="942">
      <c r="B942" s="12"/>
      <c r="C942" s="13"/>
      <c r="D942" s="13"/>
    </row>
    <row r="943">
      <c r="B943" s="12"/>
      <c r="C943" s="13"/>
      <c r="D943" s="13"/>
    </row>
    <row r="944">
      <c r="B944" s="12"/>
      <c r="C944" s="13"/>
      <c r="D944" s="13"/>
    </row>
    <row r="945">
      <c r="B945" s="12"/>
      <c r="C945" s="13"/>
      <c r="D945" s="13"/>
    </row>
    <row r="946">
      <c r="B946" s="12"/>
      <c r="C946" s="13"/>
      <c r="D946" s="13"/>
    </row>
    <row r="947">
      <c r="B947" s="12"/>
      <c r="C947" s="13"/>
      <c r="D947" s="13"/>
    </row>
    <row r="948">
      <c r="B948" s="12"/>
      <c r="C948" s="13"/>
      <c r="D948" s="13"/>
    </row>
    <row r="949">
      <c r="B949" s="12"/>
      <c r="C949" s="13"/>
      <c r="D949" s="13"/>
    </row>
    <row r="950">
      <c r="B950" s="12"/>
      <c r="C950" s="13"/>
      <c r="D950" s="13"/>
    </row>
    <row r="951">
      <c r="B951" s="12"/>
      <c r="C951" s="13"/>
      <c r="D951" s="13"/>
    </row>
    <row r="952">
      <c r="B952" s="12"/>
      <c r="C952" s="13"/>
      <c r="D952" s="13"/>
    </row>
    <row r="953">
      <c r="B953" s="12"/>
      <c r="C953" s="13"/>
      <c r="D953" s="13"/>
    </row>
    <row r="954">
      <c r="B954" s="12"/>
      <c r="C954" s="13"/>
      <c r="D954" s="13"/>
    </row>
    <row r="955">
      <c r="B955" s="12"/>
      <c r="C955" s="13"/>
      <c r="D955" s="13"/>
    </row>
    <row r="956">
      <c r="B956" s="12"/>
      <c r="C956" s="13"/>
      <c r="D956" s="13"/>
    </row>
    <row r="957">
      <c r="B957" s="12"/>
      <c r="C957" s="13"/>
      <c r="D957" s="13"/>
    </row>
    <row r="958">
      <c r="B958" s="12"/>
      <c r="C958" s="13"/>
      <c r="D958" s="13"/>
    </row>
    <row r="959">
      <c r="B959" s="12"/>
      <c r="C959" s="13"/>
      <c r="D959" s="13"/>
    </row>
    <row r="960">
      <c r="B960" s="12"/>
      <c r="C960" s="13"/>
      <c r="D960" s="13"/>
    </row>
    <row r="961">
      <c r="B961" s="12"/>
      <c r="C961" s="13"/>
      <c r="D961" s="13"/>
    </row>
    <row r="962">
      <c r="B962" s="12"/>
      <c r="C962" s="13"/>
      <c r="D962" s="13"/>
    </row>
    <row r="963">
      <c r="B963" s="12"/>
      <c r="C963" s="13"/>
      <c r="D963" s="13"/>
    </row>
    <row r="964">
      <c r="B964" s="12"/>
      <c r="C964" s="13"/>
      <c r="D964" s="13"/>
    </row>
    <row r="965">
      <c r="B965" s="12"/>
      <c r="C965" s="13"/>
      <c r="D965" s="13"/>
    </row>
    <row r="966">
      <c r="B966" s="12"/>
      <c r="C966" s="13"/>
      <c r="D966" s="13"/>
    </row>
    <row r="967">
      <c r="B967" s="12"/>
      <c r="C967" s="13"/>
      <c r="D967" s="13"/>
    </row>
    <row r="968">
      <c r="B968" s="12"/>
      <c r="C968" s="13"/>
      <c r="D968" s="13"/>
    </row>
    <row r="969">
      <c r="B969" s="12"/>
      <c r="C969" s="13"/>
      <c r="D969" s="13"/>
    </row>
    <row r="970">
      <c r="B970" s="12"/>
      <c r="C970" s="13"/>
      <c r="D970" s="13"/>
    </row>
    <row r="971">
      <c r="B971" s="12"/>
      <c r="C971" s="13"/>
      <c r="D971" s="13"/>
    </row>
    <row r="972">
      <c r="B972" s="12"/>
      <c r="C972" s="13"/>
      <c r="D972" s="13"/>
    </row>
    <row r="973">
      <c r="B973" s="12"/>
      <c r="C973" s="13"/>
      <c r="D973" s="13"/>
    </row>
    <row r="974">
      <c r="B974" s="12"/>
      <c r="C974" s="13"/>
      <c r="D974" s="13"/>
    </row>
    <row r="975">
      <c r="B975" s="12"/>
      <c r="C975" s="13"/>
      <c r="D975" s="13"/>
    </row>
    <row r="976">
      <c r="B976" s="12"/>
      <c r="C976" s="13"/>
      <c r="D976" s="13"/>
    </row>
    <row r="977">
      <c r="B977" s="12"/>
      <c r="C977" s="13"/>
      <c r="D977" s="13"/>
    </row>
    <row r="978">
      <c r="B978" s="12"/>
      <c r="C978" s="13"/>
      <c r="D978" s="13"/>
    </row>
    <row r="979">
      <c r="B979" s="12"/>
      <c r="C979" s="13"/>
      <c r="D979" s="13"/>
    </row>
    <row r="980">
      <c r="B980" s="12"/>
      <c r="C980" s="13"/>
      <c r="D980" s="13"/>
    </row>
    <row r="981">
      <c r="B981" s="12"/>
      <c r="C981" s="13"/>
      <c r="D981" s="13"/>
    </row>
    <row r="982">
      <c r="B982" s="12"/>
      <c r="C982" s="13"/>
      <c r="D982" s="13"/>
    </row>
    <row r="983">
      <c r="B983" s="12"/>
      <c r="C983" s="13"/>
      <c r="D983" s="13"/>
    </row>
    <row r="984">
      <c r="B984" s="12"/>
      <c r="C984" s="13"/>
      <c r="D984" s="13"/>
    </row>
    <row r="985">
      <c r="B985" s="12"/>
      <c r="C985" s="13"/>
      <c r="D985" s="13"/>
    </row>
    <row r="986">
      <c r="B986" s="12"/>
      <c r="C986" s="13"/>
      <c r="D986" s="13"/>
    </row>
    <row r="987">
      <c r="B987" s="12"/>
      <c r="C987" s="13"/>
      <c r="D987" s="13"/>
    </row>
    <row r="988">
      <c r="B988" s="12"/>
      <c r="C988" s="13"/>
      <c r="D988" s="13"/>
    </row>
    <row r="989">
      <c r="B989" s="12"/>
      <c r="C989" s="13"/>
      <c r="D989" s="13"/>
    </row>
    <row r="990">
      <c r="B990" s="12"/>
      <c r="C990" s="13"/>
      <c r="D990" s="13"/>
    </row>
    <row r="991">
      <c r="B991" s="12"/>
      <c r="C991" s="13"/>
      <c r="D991" s="13"/>
    </row>
    <row r="992">
      <c r="B992" s="12"/>
      <c r="C992" s="13"/>
      <c r="D992" s="13"/>
    </row>
    <row r="993">
      <c r="B993" s="12"/>
      <c r="C993" s="13"/>
      <c r="D993" s="13"/>
    </row>
    <row r="994">
      <c r="B994" s="12"/>
      <c r="C994" s="13"/>
      <c r="D994" s="13"/>
    </row>
    <row r="995">
      <c r="B995" s="12"/>
      <c r="C995" s="13"/>
      <c r="D995" s="13"/>
    </row>
    <row r="996">
      <c r="B996" s="12"/>
      <c r="C996" s="13"/>
      <c r="D996" s="13"/>
    </row>
    <row r="997">
      <c r="B997" s="12"/>
      <c r="C997" s="13"/>
      <c r="D997" s="13"/>
    </row>
    <row r="998">
      <c r="B998" s="12"/>
      <c r="C998" s="13"/>
      <c r="D998" s="13"/>
    </row>
    <row r="999">
      <c r="B999" s="12"/>
      <c r="C999" s="13"/>
      <c r="D999" s="13"/>
    </row>
    <row r="1000">
      <c r="B1000" s="12"/>
      <c r="C1000" s="13"/>
      <c r="D1000" s="13"/>
    </row>
  </sheetData>
  <autoFilter ref="$A$1:$I$421">
    <sortState ref="A1:I421">
      <sortCondition descending="1" ref="B1:B421"/>
      <sortCondition descending="1" ref="I1:I421"/>
      <sortCondition ref="A1:A421"/>
      <sortCondition descending="1" ref="D1:D421"/>
    </sortState>
  </autoFilter>
  <customSheetViews>
    <customSheetView guid="{F7118C3B-BFE1-4935-81FF-2F58F5FC18E2}" filter="1" showAutoFilter="1">
      <autoFilter ref="$A$1:$I$69">
        <sortState ref="A1:I69">
          <sortCondition descending="1" ref="B1:B69"/>
        </sortState>
      </autoFilter>
    </customSheetView>
  </customSheetView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63"/>
  </cols>
  <sheetData>
    <row r="1">
      <c r="A1" s="14" t="s">
        <v>423</v>
      </c>
      <c r="B1" s="14" t="s">
        <v>424</v>
      </c>
      <c r="C1" s="14" t="s">
        <v>425</v>
      </c>
      <c r="D1" s="14" t="s">
        <v>426</v>
      </c>
      <c r="E1" s="15"/>
      <c r="F1" s="15"/>
      <c r="G1" s="14"/>
      <c r="H1" s="15"/>
      <c r="I1" s="15"/>
      <c r="J1" s="15"/>
    </row>
    <row r="2">
      <c r="A2" s="2" t="s">
        <v>183</v>
      </c>
      <c r="B2" s="2" t="s">
        <v>126</v>
      </c>
      <c r="C2" s="16" t="s">
        <v>427</v>
      </c>
      <c r="E2" s="17"/>
    </row>
    <row r="3">
      <c r="A3" s="2" t="s">
        <v>295</v>
      </c>
      <c r="B3" s="2" t="s">
        <v>183</v>
      </c>
      <c r="C3" s="16" t="s">
        <v>428</v>
      </c>
      <c r="E3" s="17"/>
    </row>
    <row r="4">
      <c r="A4" s="2" t="s">
        <v>102</v>
      </c>
      <c r="B4" s="2" t="s">
        <v>295</v>
      </c>
      <c r="C4" s="16" t="s">
        <v>429</v>
      </c>
      <c r="E4" s="17"/>
    </row>
    <row r="5">
      <c r="A5" s="2" t="s">
        <v>126</v>
      </c>
      <c r="B5" s="2" t="s">
        <v>102</v>
      </c>
      <c r="C5" s="16" t="s">
        <v>430</v>
      </c>
      <c r="E5" s="17"/>
    </row>
    <row r="6">
      <c r="A6" s="2" t="s">
        <v>369</v>
      </c>
      <c r="B6" s="2" t="s">
        <v>126</v>
      </c>
      <c r="C6" s="16" t="s">
        <v>431</v>
      </c>
      <c r="E6" s="17"/>
    </row>
    <row r="7">
      <c r="A7" s="2" t="s">
        <v>118</v>
      </c>
      <c r="B7" s="2" t="s">
        <v>369</v>
      </c>
      <c r="C7" s="16" t="s">
        <v>432</v>
      </c>
      <c r="E7" s="17"/>
    </row>
    <row r="8">
      <c r="A8" s="2" t="s">
        <v>268</v>
      </c>
      <c r="B8" s="2" t="s">
        <v>118</v>
      </c>
      <c r="C8" s="16" t="s">
        <v>433</v>
      </c>
      <c r="E8" s="17"/>
    </row>
    <row r="9">
      <c r="A9" s="2" t="s">
        <v>296</v>
      </c>
      <c r="B9" s="2" t="s">
        <v>118</v>
      </c>
      <c r="C9" s="16" t="s">
        <v>434</v>
      </c>
      <c r="E9" s="17"/>
    </row>
    <row r="10">
      <c r="A10" s="2" t="s">
        <v>253</v>
      </c>
      <c r="B10" s="2" t="s">
        <v>296</v>
      </c>
      <c r="C10" s="16" t="s">
        <v>435</v>
      </c>
      <c r="E10" s="17"/>
    </row>
    <row r="11">
      <c r="A11" s="2" t="s">
        <v>183</v>
      </c>
      <c r="B11" s="2" t="s">
        <v>253</v>
      </c>
      <c r="C11" s="16" t="s">
        <v>428</v>
      </c>
      <c r="E11" s="17"/>
    </row>
    <row r="12">
      <c r="A12" s="2" t="s">
        <v>295</v>
      </c>
      <c r="B12" s="2" t="s">
        <v>183</v>
      </c>
      <c r="C12" s="16" t="s">
        <v>436</v>
      </c>
      <c r="E12" s="17"/>
    </row>
    <row r="13">
      <c r="A13" s="2" t="s">
        <v>102</v>
      </c>
      <c r="B13" s="2" t="s">
        <v>295</v>
      </c>
      <c r="C13" s="16" t="s">
        <v>428</v>
      </c>
      <c r="E13" s="17"/>
    </row>
    <row r="14">
      <c r="A14" s="2" t="s">
        <v>95</v>
      </c>
      <c r="B14" s="2" t="s">
        <v>102</v>
      </c>
      <c r="C14" s="16" t="s">
        <v>437</v>
      </c>
      <c r="E14" s="17"/>
    </row>
    <row r="15">
      <c r="A15" s="2" t="s">
        <v>369</v>
      </c>
      <c r="B15" s="2" t="s">
        <v>95</v>
      </c>
      <c r="C15" s="16" t="s">
        <v>433</v>
      </c>
      <c r="E15" s="17"/>
    </row>
    <row r="16">
      <c r="A16" s="2" t="s">
        <v>238</v>
      </c>
      <c r="B16" s="2" t="s">
        <v>144</v>
      </c>
      <c r="C16" s="16" t="s">
        <v>438</v>
      </c>
      <c r="E16" s="17"/>
    </row>
    <row r="17">
      <c r="A17" s="2" t="s">
        <v>70</v>
      </c>
      <c r="B17" s="2" t="s">
        <v>238</v>
      </c>
      <c r="C17" s="16" t="s">
        <v>439</v>
      </c>
      <c r="E17" s="17"/>
    </row>
    <row r="18">
      <c r="A18" s="2" t="s">
        <v>31</v>
      </c>
      <c r="B18" s="2" t="s">
        <v>70</v>
      </c>
      <c r="C18" s="16" t="s">
        <v>440</v>
      </c>
      <c r="E18" s="17"/>
    </row>
    <row r="19">
      <c r="A19" s="2" t="s">
        <v>239</v>
      </c>
      <c r="B19" s="2" t="s">
        <v>31</v>
      </c>
      <c r="C19" s="16" t="s">
        <v>433</v>
      </c>
      <c r="E19" s="17"/>
    </row>
    <row r="20">
      <c r="A20" s="2" t="s">
        <v>273</v>
      </c>
      <c r="B20" s="2" t="s">
        <v>31</v>
      </c>
      <c r="C20" s="16" t="s">
        <v>441</v>
      </c>
      <c r="E20" s="17"/>
    </row>
    <row r="21">
      <c r="A21" s="2" t="s">
        <v>114</v>
      </c>
      <c r="B21" s="2" t="s">
        <v>273</v>
      </c>
      <c r="C21" s="16" t="s">
        <v>433</v>
      </c>
      <c r="E21" s="17"/>
    </row>
    <row r="22">
      <c r="A22" s="2" t="s">
        <v>26</v>
      </c>
      <c r="B22" s="2" t="s">
        <v>273</v>
      </c>
      <c r="C22" s="16" t="s">
        <v>433</v>
      </c>
      <c r="E22" s="17"/>
    </row>
    <row r="23">
      <c r="A23" s="2" t="s">
        <v>36</v>
      </c>
      <c r="B23" s="2" t="s">
        <v>273</v>
      </c>
      <c r="C23" s="16" t="s">
        <v>442</v>
      </c>
      <c r="E23" s="17"/>
    </row>
    <row r="24">
      <c r="A24" s="2" t="s">
        <v>144</v>
      </c>
      <c r="B24" s="2" t="s">
        <v>36</v>
      </c>
      <c r="C24" s="16" t="s">
        <v>443</v>
      </c>
      <c r="E24" s="17"/>
    </row>
    <row r="25">
      <c r="A25" s="2" t="s">
        <v>238</v>
      </c>
      <c r="B25" s="2" t="s">
        <v>144</v>
      </c>
      <c r="C25" s="16" t="s">
        <v>444</v>
      </c>
      <c r="E25" s="17"/>
    </row>
    <row r="26">
      <c r="A26" s="2" t="s">
        <v>239</v>
      </c>
      <c r="B26" s="2" t="s">
        <v>238</v>
      </c>
      <c r="C26" s="16" t="s">
        <v>445</v>
      </c>
      <c r="E26" s="17"/>
    </row>
    <row r="27">
      <c r="A27" s="2" t="s">
        <v>31</v>
      </c>
      <c r="B27" s="2" t="s">
        <v>239</v>
      </c>
      <c r="C27" s="16" t="s">
        <v>446</v>
      </c>
      <c r="E27" s="17"/>
    </row>
    <row r="28">
      <c r="A28" s="2" t="s">
        <v>105</v>
      </c>
      <c r="B28" s="2" t="s">
        <v>31</v>
      </c>
      <c r="C28" s="16" t="s">
        <v>447</v>
      </c>
      <c r="E28" s="17"/>
    </row>
    <row r="29">
      <c r="A29" s="2" t="s">
        <v>114</v>
      </c>
      <c r="B29" s="2" t="s">
        <v>105</v>
      </c>
      <c r="C29" s="16" t="s">
        <v>448</v>
      </c>
      <c r="E29" s="17"/>
    </row>
    <row r="30">
      <c r="A30" s="2" t="s">
        <v>70</v>
      </c>
      <c r="B30" s="2" t="s">
        <v>114</v>
      </c>
      <c r="C30" s="16" t="s">
        <v>449</v>
      </c>
      <c r="E30" s="17"/>
    </row>
    <row r="31">
      <c r="A31" s="2" t="s">
        <v>416</v>
      </c>
      <c r="B31" s="2" t="s">
        <v>296</v>
      </c>
      <c r="C31" s="16" t="s">
        <v>450</v>
      </c>
      <c r="E31" s="17"/>
    </row>
    <row r="32">
      <c r="A32" s="2" t="s">
        <v>183</v>
      </c>
      <c r="B32" s="2" t="s">
        <v>416</v>
      </c>
      <c r="C32" s="16" t="s">
        <v>451</v>
      </c>
      <c r="E32" s="17"/>
    </row>
    <row r="33">
      <c r="A33" s="2" t="s">
        <v>335</v>
      </c>
      <c r="B33" s="2" t="s">
        <v>183</v>
      </c>
      <c r="C33" s="16" t="s">
        <v>452</v>
      </c>
      <c r="E33" s="17"/>
    </row>
    <row r="34">
      <c r="A34" s="2" t="s">
        <v>102</v>
      </c>
      <c r="B34" s="2" t="s">
        <v>335</v>
      </c>
      <c r="C34" s="16" t="s">
        <v>453</v>
      </c>
      <c r="E34" s="17"/>
    </row>
    <row r="35">
      <c r="A35" s="2" t="s">
        <v>269</v>
      </c>
      <c r="B35" s="2" t="s">
        <v>102</v>
      </c>
      <c r="C35" s="16" t="s">
        <v>454</v>
      </c>
      <c r="E35" s="17"/>
    </row>
    <row r="36">
      <c r="A36" s="2" t="s">
        <v>268</v>
      </c>
      <c r="B36" s="2" t="s">
        <v>269</v>
      </c>
      <c r="C36" s="16" t="s">
        <v>455</v>
      </c>
      <c r="E36" s="17"/>
    </row>
    <row r="37">
      <c r="A37" s="2" t="s">
        <v>325</v>
      </c>
      <c r="B37" s="2" t="s">
        <v>268</v>
      </c>
      <c r="C37" s="16" t="s">
        <v>456</v>
      </c>
      <c r="E37" s="17"/>
    </row>
    <row r="38">
      <c r="A38" s="2" t="s">
        <v>369</v>
      </c>
      <c r="B38" s="2" t="s">
        <v>325</v>
      </c>
      <c r="C38" s="16" t="s">
        <v>457</v>
      </c>
      <c r="E38" s="17"/>
    </row>
    <row r="39">
      <c r="A39" s="2" t="s">
        <v>417</v>
      </c>
      <c r="B39" s="2" t="s">
        <v>369</v>
      </c>
      <c r="C39" s="16" t="s">
        <v>440</v>
      </c>
      <c r="E39" s="17"/>
    </row>
    <row r="40">
      <c r="A40" s="2" t="s">
        <v>296</v>
      </c>
      <c r="B40" s="2" t="s">
        <v>417</v>
      </c>
      <c r="C40" s="16" t="s">
        <v>458</v>
      </c>
      <c r="E40" s="17"/>
    </row>
    <row r="41">
      <c r="A41" s="2" t="s">
        <v>416</v>
      </c>
      <c r="B41" s="2" t="s">
        <v>296</v>
      </c>
      <c r="C41" s="16" t="s">
        <v>459</v>
      </c>
      <c r="E41" s="17"/>
    </row>
    <row r="42">
      <c r="A42" s="2" t="s">
        <v>183</v>
      </c>
      <c r="B42" s="2" t="s">
        <v>416</v>
      </c>
      <c r="C42" s="16" t="s">
        <v>434</v>
      </c>
      <c r="E42" s="17"/>
    </row>
    <row r="43">
      <c r="A43" s="2" t="s">
        <v>335</v>
      </c>
      <c r="B43" s="2" t="s">
        <v>183</v>
      </c>
      <c r="C43" s="16" t="s">
        <v>460</v>
      </c>
      <c r="E43" s="17"/>
    </row>
    <row r="44">
      <c r="A44" s="2" t="s">
        <v>102</v>
      </c>
      <c r="B44" s="2" t="s">
        <v>335</v>
      </c>
      <c r="C44" s="16" t="s">
        <v>429</v>
      </c>
      <c r="E44" s="17"/>
    </row>
    <row r="45">
      <c r="A45" s="2" t="s">
        <v>269</v>
      </c>
      <c r="B45" s="2" t="s">
        <v>102</v>
      </c>
      <c r="C45" s="16" t="s">
        <v>433</v>
      </c>
      <c r="E45" s="17"/>
    </row>
    <row r="46">
      <c r="A46" s="2" t="s">
        <v>72</v>
      </c>
      <c r="B46" s="2" t="s">
        <v>26</v>
      </c>
      <c r="C46" s="16" t="s">
        <v>461</v>
      </c>
      <c r="E46" s="17"/>
    </row>
    <row r="47">
      <c r="A47" s="2" t="s">
        <v>36</v>
      </c>
      <c r="B47" s="2" t="s">
        <v>72</v>
      </c>
      <c r="C47" s="16" t="s">
        <v>433</v>
      </c>
      <c r="E47" s="17"/>
    </row>
    <row r="48">
      <c r="A48" s="2" t="s">
        <v>238</v>
      </c>
      <c r="B48" s="2" t="s">
        <v>72</v>
      </c>
      <c r="C48" s="16" t="s">
        <v>462</v>
      </c>
      <c r="E48" s="17"/>
    </row>
    <row r="49">
      <c r="A49" s="2" t="s">
        <v>52</v>
      </c>
      <c r="B49" s="2" t="s">
        <v>238</v>
      </c>
      <c r="C49" s="16" t="s">
        <v>463</v>
      </c>
      <c r="E49" s="17"/>
    </row>
    <row r="50">
      <c r="A50" s="2" t="s">
        <v>31</v>
      </c>
      <c r="B50" s="2" t="s">
        <v>52</v>
      </c>
      <c r="C50" s="16" t="s">
        <v>430</v>
      </c>
      <c r="E50" s="17"/>
    </row>
    <row r="51">
      <c r="A51" s="2" t="s">
        <v>61</v>
      </c>
      <c r="B51" s="2" t="s">
        <v>31</v>
      </c>
      <c r="C51" s="16" t="s">
        <v>464</v>
      </c>
      <c r="E51" s="17"/>
    </row>
    <row r="52">
      <c r="A52" s="2" t="s">
        <v>114</v>
      </c>
      <c r="B52" s="2" t="s">
        <v>61</v>
      </c>
      <c r="C52" s="16" t="s">
        <v>465</v>
      </c>
      <c r="E52" s="17"/>
    </row>
    <row r="53">
      <c r="A53" s="2" t="s">
        <v>17</v>
      </c>
      <c r="B53" s="2" t="s">
        <v>114</v>
      </c>
      <c r="C53" s="16" t="s">
        <v>433</v>
      </c>
      <c r="E53" s="17"/>
    </row>
    <row r="54">
      <c r="A54" s="2" t="s">
        <v>74</v>
      </c>
      <c r="B54" s="2" t="s">
        <v>114</v>
      </c>
      <c r="C54" s="16" t="s">
        <v>451</v>
      </c>
      <c r="E54" s="17"/>
    </row>
    <row r="55">
      <c r="A55" s="2" t="s">
        <v>26</v>
      </c>
      <c r="B55" s="2" t="s">
        <v>74</v>
      </c>
      <c r="C55" s="16" t="s">
        <v>466</v>
      </c>
      <c r="E55" s="17"/>
    </row>
    <row r="56">
      <c r="A56" s="2" t="s">
        <v>52</v>
      </c>
      <c r="B56" s="2" t="s">
        <v>26</v>
      </c>
      <c r="C56" s="16" t="s">
        <v>467</v>
      </c>
      <c r="E56" s="17"/>
    </row>
    <row r="57">
      <c r="A57" s="2" t="s">
        <v>36</v>
      </c>
      <c r="B57" s="2" t="s">
        <v>52</v>
      </c>
      <c r="C57" s="16" t="s">
        <v>468</v>
      </c>
      <c r="E57" s="17"/>
    </row>
    <row r="58">
      <c r="A58" s="2" t="s">
        <v>61</v>
      </c>
      <c r="B58" s="2" t="s">
        <v>36</v>
      </c>
      <c r="C58" s="16" t="s">
        <v>469</v>
      </c>
      <c r="E58" s="17"/>
    </row>
    <row r="59">
      <c r="A59" s="2" t="s">
        <v>238</v>
      </c>
      <c r="B59" s="2" t="s">
        <v>61</v>
      </c>
      <c r="C59" s="16" t="s">
        <v>470</v>
      </c>
      <c r="E59" s="17"/>
    </row>
    <row r="60">
      <c r="A60" s="2" t="s">
        <v>72</v>
      </c>
      <c r="B60" s="2" t="s">
        <v>238</v>
      </c>
      <c r="C60" s="16" t="s">
        <v>440</v>
      </c>
      <c r="E60" s="17"/>
    </row>
    <row r="61">
      <c r="A61" s="2" t="s">
        <v>31</v>
      </c>
      <c r="B61" s="2" t="s">
        <v>72</v>
      </c>
      <c r="C61" s="16" t="s">
        <v>461</v>
      </c>
      <c r="E61" s="17"/>
    </row>
    <row r="62">
      <c r="A62" s="2" t="s">
        <v>295</v>
      </c>
      <c r="B62" s="2" t="s">
        <v>325</v>
      </c>
      <c r="C62" s="16" t="s">
        <v>449</v>
      </c>
      <c r="E62" s="17"/>
    </row>
    <row r="63">
      <c r="A63" s="2" t="s">
        <v>417</v>
      </c>
      <c r="B63" s="2" t="s">
        <v>295</v>
      </c>
      <c r="C63" s="16" t="s">
        <v>471</v>
      </c>
      <c r="E63" s="17"/>
    </row>
    <row r="64">
      <c r="A64" s="2" t="s">
        <v>126</v>
      </c>
      <c r="B64" s="2" t="s">
        <v>417</v>
      </c>
      <c r="C64" s="16" t="s">
        <v>472</v>
      </c>
      <c r="E64" s="17"/>
    </row>
    <row r="65">
      <c r="A65" s="2" t="s">
        <v>416</v>
      </c>
      <c r="B65" s="2" t="s">
        <v>126</v>
      </c>
      <c r="C65" s="16" t="s">
        <v>433</v>
      </c>
      <c r="E65" s="17"/>
    </row>
    <row r="66">
      <c r="A66" s="2" t="s">
        <v>335</v>
      </c>
      <c r="B66" s="2" t="s">
        <v>126</v>
      </c>
      <c r="C66" s="16" t="s">
        <v>473</v>
      </c>
      <c r="E66" s="17"/>
    </row>
    <row r="67">
      <c r="A67" s="2" t="s">
        <v>253</v>
      </c>
      <c r="B67" s="2" t="s">
        <v>335</v>
      </c>
      <c r="C67" s="16" t="s">
        <v>474</v>
      </c>
      <c r="E67" s="17"/>
    </row>
    <row r="68">
      <c r="A68" s="2" t="s">
        <v>269</v>
      </c>
      <c r="B68" s="2" t="s">
        <v>253</v>
      </c>
      <c r="C68" s="16" t="s">
        <v>475</v>
      </c>
      <c r="E68" s="17"/>
    </row>
    <row r="69">
      <c r="A69" s="2" t="s">
        <v>95</v>
      </c>
      <c r="B69" s="2" t="s">
        <v>269</v>
      </c>
      <c r="C69" s="16" t="s">
        <v>441</v>
      </c>
      <c r="E69" s="17"/>
    </row>
    <row r="70">
      <c r="A70" s="2" t="s">
        <v>325</v>
      </c>
      <c r="B70" s="2" t="s">
        <v>95</v>
      </c>
      <c r="C70" s="16" t="s">
        <v>433</v>
      </c>
      <c r="E70" s="17"/>
    </row>
    <row r="71">
      <c r="A71" s="2" t="s">
        <v>417</v>
      </c>
      <c r="B71" s="2" t="s">
        <v>95</v>
      </c>
      <c r="C71" s="16" t="s">
        <v>476</v>
      </c>
      <c r="E71" s="17"/>
    </row>
    <row r="72">
      <c r="A72" s="2" t="s">
        <v>118</v>
      </c>
      <c r="B72" s="2" t="s">
        <v>417</v>
      </c>
      <c r="C72" s="16" t="s">
        <v>477</v>
      </c>
      <c r="E72" s="17"/>
    </row>
    <row r="73">
      <c r="A73" s="2" t="s">
        <v>416</v>
      </c>
      <c r="B73" s="2" t="s">
        <v>118</v>
      </c>
      <c r="C73" s="16" t="s">
        <v>433</v>
      </c>
      <c r="E73" s="17"/>
    </row>
    <row r="74">
      <c r="A74" s="2" t="s">
        <v>335</v>
      </c>
      <c r="B74" s="2" t="s">
        <v>118</v>
      </c>
      <c r="C74" s="16" t="s">
        <v>433</v>
      </c>
      <c r="E74" s="17"/>
    </row>
    <row r="75">
      <c r="A75" s="2" t="s">
        <v>70</v>
      </c>
      <c r="B75" s="2" t="s">
        <v>17</v>
      </c>
      <c r="C75" s="16" t="s">
        <v>478</v>
      </c>
      <c r="E75" s="17"/>
    </row>
    <row r="76">
      <c r="A76" s="2" t="s">
        <v>52</v>
      </c>
      <c r="B76" s="2" t="s">
        <v>70</v>
      </c>
      <c r="C76" s="16" t="s">
        <v>469</v>
      </c>
      <c r="E76" s="17"/>
    </row>
    <row r="77">
      <c r="A77" s="2" t="s">
        <v>144</v>
      </c>
      <c r="B77" s="2" t="s">
        <v>52</v>
      </c>
      <c r="C77" s="16" t="s">
        <v>479</v>
      </c>
      <c r="E77" s="17"/>
    </row>
    <row r="78">
      <c r="A78" s="2" t="s">
        <v>61</v>
      </c>
      <c r="B78" s="2" t="s">
        <v>144</v>
      </c>
      <c r="C78" s="16" t="s">
        <v>438</v>
      </c>
      <c r="E78" s="17"/>
    </row>
    <row r="79">
      <c r="A79" s="2" t="s">
        <v>105</v>
      </c>
      <c r="B79" s="2" t="s">
        <v>61</v>
      </c>
      <c r="C79" s="16" t="s">
        <v>433</v>
      </c>
      <c r="E79" s="17"/>
    </row>
    <row r="80">
      <c r="A80" s="2" t="s">
        <v>273</v>
      </c>
      <c r="B80" s="2" t="s">
        <v>61</v>
      </c>
      <c r="C80" s="16" t="s">
        <v>461</v>
      </c>
      <c r="E80" s="17"/>
    </row>
    <row r="81">
      <c r="A81" s="2" t="s">
        <v>74</v>
      </c>
      <c r="B81" s="2" t="s">
        <v>273</v>
      </c>
      <c r="C81" s="16" t="s">
        <v>480</v>
      </c>
      <c r="E81" s="17"/>
    </row>
    <row r="82">
      <c r="A82" s="2" t="s">
        <v>70</v>
      </c>
      <c r="B82" s="2" t="s">
        <v>74</v>
      </c>
      <c r="C82" s="16" t="s">
        <v>481</v>
      </c>
      <c r="E82" s="17"/>
    </row>
    <row r="83">
      <c r="A83" s="2" t="s">
        <v>72</v>
      </c>
      <c r="B83" s="2" t="s">
        <v>70</v>
      </c>
      <c r="C83" s="16" t="s">
        <v>433</v>
      </c>
      <c r="E83" s="17"/>
    </row>
    <row r="84">
      <c r="A84" s="2" t="s">
        <v>52</v>
      </c>
      <c r="B84" s="2" t="s">
        <v>70</v>
      </c>
      <c r="C84" s="16" t="s">
        <v>482</v>
      </c>
      <c r="E84" s="17"/>
    </row>
    <row r="85">
      <c r="A85" s="2" t="s">
        <v>239</v>
      </c>
      <c r="B85" s="2" t="s">
        <v>52</v>
      </c>
      <c r="C85" s="16" t="s">
        <v>483</v>
      </c>
      <c r="E85" s="17"/>
    </row>
    <row r="86">
      <c r="A86" s="2" t="s">
        <v>61</v>
      </c>
      <c r="B86" s="2" t="s">
        <v>239</v>
      </c>
      <c r="C86" s="16" t="s">
        <v>432</v>
      </c>
      <c r="E86" s="17"/>
    </row>
    <row r="87">
      <c r="A87" s="2" t="s">
        <v>273</v>
      </c>
      <c r="B87" s="2" t="s">
        <v>61</v>
      </c>
      <c r="C87" s="16" t="s">
        <v>484</v>
      </c>
      <c r="E87" s="17"/>
    </row>
    <row r="88">
      <c r="A88" s="2" t="s">
        <v>17</v>
      </c>
      <c r="B88" s="2" t="s">
        <v>273</v>
      </c>
      <c r="C88" s="16" t="s">
        <v>433</v>
      </c>
      <c r="E88" s="17"/>
    </row>
    <row r="89">
      <c r="A89" s="2" t="s">
        <v>52</v>
      </c>
      <c r="B89" s="2" t="s">
        <v>273</v>
      </c>
      <c r="C89" s="16" t="s">
        <v>485</v>
      </c>
      <c r="E89" s="17"/>
    </row>
    <row r="90">
      <c r="A90" s="2" t="s">
        <v>144</v>
      </c>
      <c r="B90" s="2" t="s">
        <v>52</v>
      </c>
      <c r="C90" s="16" t="s">
        <v>484</v>
      </c>
      <c r="E90" s="17"/>
    </row>
    <row r="91">
      <c r="A91" s="2" t="s">
        <v>70</v>
      </c>
      <c r="B91" s="2" t="s">
        <v>126</v>
      </c>
      <c r="C91" s="16" t="s">
        <v>486</v>
      </c>
      <c r="E91" s="17"/>
    </row>
    <row r="92">
      <c r="A92" s="2" t="s">
        <v>295</v>
      </c>
      <c r="B92" s="2" t="s">
        <v>70</v>
      </c>
      <c r="C92" s="16" t="s">
        <v>453</v>
      </c>
      <c r="E92" s="17"/>
    </row>
    <row r="93">
      <c r="A93" s="2" t="s">
        <v>144</v>
      </c>
      <c r="B93" s="2" t="s">
        <v>295</v>
      </c>
      <c r="C93" s="16" t="s">
        <v>468</v>
      </c>
      <c r="E93" s="17"/>
    </row>
    <row r="94">
      <c r="A94" s="2" t="s">
        <v>253</v>
      </c>
      <c r="B94" s="2" t="s">
        <v>144</v>
      </c>
      <c r="C94" s="16" t="s">
        <v>485</v>
      </c>
      <c r="E94" s="17"/>
    </row>
    <row r="95">
      <c r="A95" s="2" t="s">
        <v>273</v>
      </c>
      <c r="B95" s="2" t="s">
        <v>253</v>
      </c>
      <c r="C95" s="16" t="s">
        <v>433</v>
      </c>
      <c r="E95" s="17"/>
    </row>
    <row r="96">
      <c r="A96" s="2" t="s">
        <v>144</v>
      </c>
      <c r="B96" s="2" t="s">
        <v>253</v>
      </c>
      <c r="C96" s="16" t="s">
        <v>487</v>
      </c>
      <c r="E96" s="17"/>
    </row>
    <row r="97">
      <c r="A97" s="2" t="s">
        <v>95</v>
      </c>
      <c r="B97" s="2" t="s">
        <v>144</v>
      </c>
      <c r="C97" s="16" t="s">
        <v>433</v>
      </c>
      <c r="E97" s="17"/>
    </row>
    <row r="98">
      <c r="A98" s="2" t="s">
        <v>295</v>
      </c>
      <c r="B98" s="2" t="s">
        <v>144</v>
      </c>
      <c r="C98" s="16" t="s">
        <v>488</v>
      </c>
      <c r="E98" s="17"/>
    </row>
    <row r="99">
      <c r="A99" s="2" t="s">
        <v>70</v>
      </c>
      <c r="B99" s="2" t="s">
        <v>295</v>
      </c>
      <c r="C99" s="16" t="s">
        <v>489</v>
      </c>
      <c r="E99" s="17"/>
    </row>
    <row r="100">
      <c r="A100" s="2" t="s">
        <v>126</v>
      </c>
      <c r="B100" s="2" t="s">
        <v>70</v>
      </c>
      <c r="C100" s="16" t="s">
        <v>490</v>
      </c>
      <c r="E100" s="17"/>
    </row>
    <row r="101">
      <c r="A101" s="2" t="s">
        <v>105</v>
      </c>
      <c r="B101" s="2" t="s">
        <v>126</v>
      </c>
      <c r="C101" s="16" t="s">
        <v>433</v>
      </c>
      <c r="E101" s="17"/>
    </row>
    <row r="102">
      <c r="A102" s="2" t="s">
        <v>273</v>
      </c>
      <c r="B102" s="2" t="s">
        <v>126</v>
      </c>
      <c r="C102" s="16" t="s">
        <v>448</v>
      </c>
      <c r="E102" s="17"/>
    </row>
    <row r="103">
      <c r="A103" s="2" t="s">
        <v>295</v>
      </c>
      <c r="B103" s="2" t="s">
        <v>273</v>
      </c>
      <c r="C103" s="16" t="s">
        <v>432</v>
      </c>
      <c r="E103" s="17"/>
    </row>
    <row r="104">
      <c r="A104" s="2" t="s">
        <v>70</v>
      </c>
      <c r="B104" s="2" t="s">
        <v>295</v>
      </c>
      <c r="C104" s="16" t="s">
        <v>454</v>
      </c>
      <c r="E104" s="18"/>
    </row>
    <row r="105">
      <c r="A105" s="2" t="s">
        <v>95</v>
      </c>
      <c r="B105" s="2" t="s">
        <v>70</v>
      </c>
      <c r="C105" s="16" t="s">
        <v>491</v>
      </c>
      <c r="E105" s="17"/>
    </row>
    <row r="106">
      <c r="A106" s="2" t="s">
        <v>144</v>
      </c>
      <c r="B106" s="2" t="s">
        <v>199</v>
      </c>
      <c r="C106" s="16" t="s">
        <v>477</v>
      </c>
      <c r="E106" s="17"/>
    </row>
    <row r="107">
      <c r="A107" s="2" t="s">
        <v>256</v>
      </c>
      <c r="B107" s="2" t="s">
        <v>144</v>
      </c>
      <c r="C107" s="16" t="s">
        <v>433</v>
      </c>
      <c r="E107" s="17"/>
    </row>
    <row r="108">
      <c r="A108" s="2" t="s">
        <v>212</v>
      </c>
      <c r="B108" s="2" t="s">
        <v>144</v>
      </c>
      <c r="C108" s="16" t="s">
        <v>492</v>
      </c>
      <c r="E108" s="17"/>
    </row>
    <row r="109">
      <c r="A109" s="2" t="s">
        <v>273</v>
      </c>
      <c r="B109" s="2" t="s">
        <v>212</v>
      </c>
      <c r="C109" s="16" t="s">
        <v>433</v>
      </c>
      <c r="E109" s="17"/>
    </row>
    <row r="110">
      <c r="A110" s="2" t="s">
        <v>105</v>
      </c>
      <c r="B110" s="2" t="s">
        <v>212</v>
      </c>
      <c r="C110" s="16" t="s">
        <v>493</v>
      </c>
      <c r="E110" s="17"/>
    </row>
    <row r="111">
      <c r="A111" s="2" t="s">
        <v>202</v>
      </c>
      <c r="B111" s="2" t="s">
        <v>105</v>
      </c>
      <c r="C111" s="16" t="s">
        <v>493</v>
      </c>
      <c r="E111" s="17"/>
    </row>
    <row r="112">
      <c r="A112" s="2" t="s">
        <v>70</v>
      </c>
      <c r="B112" s="2" t="s">
        <v>202</v>
      </c>
      <c r="C112" s="16" t="s">
        <v>494</v>
      </c>
      <c r="E112" s="17"/>
    </row>
    <row r="113">
      <c r="A113" s="2" t="s">
        <v>180</v>
      </c>
      <c r="B113" s="2" t="s">
        <v>70</v>
      </c>
      <c r="C113" s="16" t="s">
        <v>495</v>
      </c>
      <c r="E113" s="17"/>
    </row>
    <row r="114">
      <c r="A114" s="2" t="s">
        <v>203</v>
      </c>
      <c r="B114" s="2" t="s">
        <v>180</v>
      </c>
      <c r="C114" s="16" t="s">
        <v>496</v>
      </c>
      <c r="E114" s="17"/>
    </row>
    <row r="115">
      <c r="A115" s="2" t="s">
        <v>199</v>
      </c>
      <c r="B115" s="2" t="s">
        <v>203</v>
      </c>
      <c r="C115" s="16" t="s">
        <v>475</v>
      </c>
      <c r="E115" s="17"/>
    </row>
    <row r="116">
      <c r="A116" s="2" t="s">
        <v>144</v>
      </c>
      <c r="B116" s="2" t="s">
        <v>199</v>
      </c>
      <c r="C116" s="16" t="s">
        <v>497</v>
      </c>
      <c r="E116" s="17"/>
    </row>
    <row r="117">
      <c r="A117" s="2" t="s">
        <v>256</v>
      </c>
      <c r="B117" s="2" t="s">
        <v>144</v>
      </c>
      <c r="C117" s="16" t="s">
        <v>498</v>
      </c>
      <c r="E117" s="17"/>
    </row>
    <row r="118">
      <c r="A118" s="2" t="s">
        <v>105</v>
      </c>
      <c r="B118" s="2" t="s">
        <v>256</v>
      </c>
      <c r="C118" s="16" t="s">
        <v>482</v>
      </c>
      <c r="E118" s="17"/>
    </row>
    <row r="119">
      <c r="A119" s="2" t="s">
        <v>212</v>
      </c>
      <c r="B119" s="2" t="s">
        <v>105</v>
      </c>
      <c r="C119" s="16" t="s">
        <v>433</v>
      </c>
      <c r="E119" s="17"/>
    </row>
    <row r="120">
      <c r="A120" s="2" t="s">
        <v>202</v>
      </c>
      <c r="B120" s="2" t="s">
        <v>105</v>
      </c>
      <c r="C120" s="16" t="s">
        <v>465</v>
      </c>
      <c r="E120" s="17"/>
    </row>
    <row r="121">
      <c r="A121" s="2" t="s">
        <v>70</v>
      </c>
      <c r="B121" s="2" t="s">
        <v>202</v>
      </c>
      <c r="C121" s="16" t="s">
        <v>480</v>
      </c>
      <c r="E121" s="17"/>
    </row>
    <row r="122">
      <c r="A122" s="2" t="s">
        <v>265</v>
      </c>
      <c r="B122" s="2" t="s">
        <v>9</v>
      </c>
      <c r="C122" s="16" t="s">
        <v>433</v>
      </c>
      <c r="E122" s="17"/>
    </row>
    <row r="123">
      <c r="A123" s="2" t="s">
        <v>156</v>
      </c>
      <c r="B123" s="2" t="s">
        <v>9</v>
      </c>
      <c r="C123" s="16" t="s">
        <v>433</v>
      </c>
      <c r="E123" s="17"/>
    </row>
    <row r="124">
      <c r="A124" s="2" t="s">
        <v>296</v>
      </c>
      <c r="B124" s="2" t="s">
        <v>9</v>
      </c>
      <c r="C124" s="16" t="s">
        <v>433</v>
      </c>
      <c r="E124" s="17"/>
    </row>
    <row r="125">
      <c r="A125" s="2" t="s">
        <v>188</v>
      </c>
      <c r="B125" s="2" t="s">
        <v>9</v>
      </c>
      <c r="C125" s="16" t="s">
        <v>479</v>
      </c>
      <c r="E125" s="17"/>
    </row>
    <row r="126">
      <c r="A126" s="2" t="s">
        <v>222</v>
      </c>
      <c r="B126" s="2" t="s">
        <v>188</v>
      </c>
      <c r="C126" s="16" t="s">
        <v>435</v>
      </c>
      <c r="E126" s="17"/>
    </row>
    <row r="127">
      <c r="A127" s="2" t="s">
        <v>369</v>
      </c>
      <c r="B127" s="2" t="s">
        <v>222</v>
      </c>
      <c r="C127" s="16" t="s">
        <v>433</v>
      </c>
      <c r="E127" s="17"/>
    </row>
    <row r="128">
      <c r="A128" s="2" t="s">
        <v>265</v>
      </c>
      <c r="B128" s="2" t="s">
        <v>222</v>
      </c>
      <c r="C128" s="16" t="s">
        <v>488</v>
      </c>
      <c r="E128" s="17"/>
    </row>
    <row r="129">
      <c r="A129" s="2" t="s">
        <v>353</v>
      </c>
      <c r="B129" s="2" t="s">
        <v>265</v>
      </c>
      <c r="C129" s="16" t="s">
        <v>487</v>
      </c>
      <c r="E129" s="17"/>
    </row>
    <row r="130">
      <c r="A130" s="2" t="s">
        <v>156</v>
      </c>
      <c r="B130" s="2" t="s">
        <v>353</v>
      </c>
      <c r="C130" s="16" t="s">
        <v>427</v>
      </c>
      <c r="E130" s="17"/>
    </row>
    <row r="131">
      <c r="A131" s="2" t="s">
        <v>326</v>
      </c>
      <c r="B131" s="2" t="s">
        <v>156</v>
      </c>
      <c r="C131" s="16" t="s">
        <v>433</v>
      </c>
      <c r="E131" s="17"/>
    </row>
    <row r="132">
      <c r="A132" s="2" t="s">
        <v>334</v>
      </c>
      <c r="B132" s="2" t="s">
        <v>156</v>
      </c>
      <c r="C132" s="16" t="s">
        <v>499</v>
      </c>
      <c r="E132" s="17"/>
    </row>
    <row r="133">
      <c r="A133" s="2" t="s">
        <v>296</v>
      </c>
      <c r="B133" s="2" t="s">
        <v>334</v>
      </c>
      <c r="C133" s="16" t="s">
        <v>462</v>
      </c>
      <c r="E133" s="17"/>
    </row>
    <row r="134">
      <c r="A134" s="2" t="s">
        <v>9</v>
      </c>
      <c r="B134" s="2" t="s">
        <v>296</v>
      </c>
      <c r="C134" s="16" t="s">
        <v>500</v>
      </c>
      <c r="E134" s="17"/>
    </row>
    <row r="135">
      <c r="A135" s="2" t="s">
        <v>55</v>
      </c>
      <c r="B135" s="2" t="s">
        <v>287</v>
      </c>
      <c r="C135" s="16" t="s">
        <v>501</v>
      </c>
      <c r="E135" s="17"/>
    </row>
    <row r="136">
      <c r="A136" s="2" t="s">
        <v>197</v>
      </c>
      <c r="B136" s="2" t="s">
        <v>55</v>
      </c>
      <c r="C136" s="16" t="s">
        <v>502</v>
      </c>
      <c r="E136" s="17"/>
    </row>
    <row r="137">
      <c r="A137" s="2" t="s">
        <v>260</v>
      </c>
      <c r="B137" s="2" t="s">
        <v>197</v>
      </c>
      <c r="C137" s="16" t="s">
        <v>463</v>
      </c>
      <c r="E137" s="17"/>
    </row>
    <row r="138">
      <c r="A138" s="2" t="s">
        <v>118</v>
      </c>
      <c r="B138" s="2" t="s">
        <v>260</v>
      </c>
      <c r="C138" s="16" t="s">
        <v>450</v>
      </c>
      <c r="E138" s="17"/>
    </row>
    <row r="139">
      <c r="A139" s="2" t="s">
        <v>240</v>
      </c>
      <c r="B139" s="2" t="s">
        <v>118</v>
      </c>
      <c r="C139" s="16" t="s">
        <v>433</v>
      </c>
      <c r="E139" s="17"/>
    </row>
    <row r="140">
      <c r="A140" s="2" t="s">
        <v>94</v>
      </c>
      <c r="B140" s="2" t="s">
        <v>118</v>
      </c>
      <c r="C140" s="16" t="s">
        <v>480</v>
      </c>
      <c r="E140" s="17"/>
    </row>
    <row r="141">
      <c r="A141" s="2" t="s">
        <v>267</v>
      </c>
      <c r="B141" s="2" t="s">
        <v>94</v>
      </c>
      <c r="C141" s="16" t="s">
        <v>433</v>
      </c>
      <c r="E141" s="17"/>
    </row>
    <row r="142">
      <c r="A142" s="2" t="s">
        <v>209</v>
      </c>
      <c r="B142" s="2" t="s">
        <v>94</v>
      </c>
      <c r="C142" s="16" t="s">
        <v>503</v>
      </c>
      <c r="E142" s="17"/>
    </row>
    <row r="143">
      <c r="A143" s="2" t="s">
        <v>193</v>
      </c>
      <c r="B143" s="2" t="s">
        <v>209</v>
      </c>
      <c r="C143" s="16" t="s">
        <v>483</v>
      </c>
      <c r="E143" s="17"/>
    </row>
    <row r="144">
      <c r="A144" s="2" t="s">
        <v>287</v>
      </c>
      <c r="B144" s="2" t="s">
        <v>193</v>
      </c>
      <c r="C144" s="16" t="s">
        <v>446</v>
      </c>
      <c r="E144" s="17"/>
    </row>
    <row r="145">
      <c r="A145" s="2" t="s">
        <v>55</v>
      </c>
      <c r="B145" s="2" t="s">
        <v>287</v>
      </c>
      <c r="C145" s="16" t="s">
        <v>495</v>
      </c>
      <c r="E145" s="17"/>
    </row>
    <row r="146">
      <c r="A146" s="2" t="s">
        <v>197</v>
      </c>
      <c r="B146" s="2" t="s">
        <v>55</v>
      </c>
      <c r="C146" s="16" t="s">
        <v>474</v>
      </c>
      <c r="E146" s="17"/>
    </row>
    <row r="147">
      <c r="A147" s="2" t="s">
        <v>260</v>
      </c>
      <c r="B147" s="2" t="s">
        <v>197</v>
      </c>
      <c r="C147" s="16" t="s">
        <v>433</v>
      </c>
      <c r="E147" s="17"/>
    </row>
    <row r="148">
      <c r="A148" s="2" t="s">
        <v>240</v>
      </c>
      <c r="B148" s="2" t="s">
        <v>197</v>
      </c>
      <c r="C148" s="16" t="s">
        <v>485</v>
      </c>
      <c r="E148" s="17"/>
    </row>
    <row r="149">
      <c r="A149" s="2" t="s">
        <v>209</v>
      </c>
      <c r="B149" s="2" t="s">
        <v>240</v>
      </c>
      <c r="C149" s="16" t="s">
        <v>504</v>
      </c>
      <c r="E149" s="17"/>
    </row>
    <row r="150">
      <c r="A150" s="2" t="s">
        <v>94</v>
      </c>
      <c r="B150" s="2" t="s">
        <v>209</v>
      </c>
      <c r="C150" s="16" t="s">
        <v>462</v>
      </c>
      <c r="E150" s="17"/>
    </row>
    <row r="151">
      <c r="A151" s="2" t="s">
        <v>367</v>
      </c>
      <c r="B151" s="2" t="s">
        <v>36</v>
      </c>
      <c r="C151" s="16" t="s">
        <v>433</v>
      </c>
      <c r="E151" s="17"/>
    </row>
    <row r="152">
      <c r="A152" s="2" t="s">
        <v>247</v>
      </c>
      <c r="B152" s="2" t="s">
        <v>36</v>
      </c>
      <c r="C152" s="16" t="s">
        <v>433</v>
      </c>
      <c r="E152" s="17"/>
    </row>
    <row r="153">
      <c r="A153" s="2" t="s">
        <v>383</v>
      </c>
      <c r="B153" s="2" t="s">
        <v>36</v>
      </c>
      <c r="C153" s="16" t="s">
        <v>433</v>
      </c>
      <c r="E153" s="17"/>
    </row>
    <row r="154">
      <c r="A154" s="2" t="s">
        <v>175</v>
      </c>
      <c r="B154" s="2" t="s">
        <v>36</v>
      </c>
      <c r="C154" s="16" t="s">
        <v>505</v>
      </c>
      <c r="E154" s="17"/>
    </row>
    <row r="155">
      <c r="A155" s="2" t="s">
        <v>95</v>
      </c>
      <c r="B155" s="2" t="s">
        <v>175</v>
      </c>
      <c r="C155" s="16" t="s">
        <v>506</v>
      </c>
      <c r="E155" s="17"/>
    </row>
    <row r="156">
      <c r="A156" s="2" t="s">
        <v>272</v>
      </c>
      <c r="B156" s="2" t="s">
        <v>95</v>
      </c>
      <c r="C156" s="16" t="s">
        <v>433</v>
      </c>
      <c r="E156" s="17"/>
    </row>
    <row r="157">
      <c r="A157" s="2" t="s">
        <v>367</v>
      </c>
      <c r="B157" s="2" t="s">
        <v>95</v>
      </c>
      <c r="C157" s="16" t="s">
        <v>433</v>
      </c>
      <c r="E157" s="17"/>
    </row>
    <row r="158">
      <c r="A158" s="2" t="s">
        <v>247</v>
      </c>
      <c r="B158" s="2" t="s">
        <v>95</v>
      </c>
      <c r="C158" s="16" t="s">
        <v>507</v>
      </c>
      <c r="E158" s="17"/>
    </row>
    <row r="159">
      <c r="A159" s="2" t="s">
        <v>114</v>
      </c>
      <c r="B159" s="2" t="s">
        <v>247</v>
      </c>
      <c r="C159" s="16" t="s">
        <v>508</v>
      </c>
      <c r="E159" s="17"/>
    </row>
    <row r="160">
      <c r="A160" s="2" t="s">
        <v>383</v>
      </c>
      <c r="B160" s="2" t="s">
        <v>114</v>
      </c>
      <c r="C160" s="16" t="s">
        <v>433</v>
      </c>
      <c r="E160" s="17"/>
    </row>
    <row r="161">
      <c r="A161" s="2" t="s">
        <v>273</v>
      </c>
      <c r="B161" s="2" t="s">
        <v>326</v>
      </c>
      <c r="C161" s="16" t="s">
        <v>509</v>
      </c>
      <c r="E161" s="17"/>
    </row>
    <row r="162">
      <c r="A162" s="2" t="s">
        <v>334</v>
      </c>
      <c r="B162" s="2" t="s">
        <v>273</v>
      </c>
      <c r="C162" s="16" t="s">
        <v>433</v>
      </c>
      <c r="E162" s="17"/>
    </row>
    <row r="163">
      <c r="A163" s="2" t="s">
        <v>222</v>
      </c>
      <c r="B163" s="2" t="s">
        <v>273</v>
      </c>
      <c r="C163" s="16" t="s">
        <v>510</v>
      </c>
      <c r="E163" s="17"/>
    </row>
    <row r="164">
      <c r="A164" s="2" t="s">
        <v>70</v>
      </c>
      <c r="B164" s="2" t="s">
        <v>222</v>
      </c>
      <c r="C164" s="16" t="s">
        <v>511</v>
      </c>
      <c r="E164" s="17"/>
    </row>
    <row r="165">
      <c r="A165" s="2" t="s">
        <v>353</v>
      </c>
      <c r="B165" s="2" t="s">
        <v>70</v>
      </c>
      <c r="C165" s="16" t="s">
        <v>433</v>
      </c>
      <c r="E165" s="17"/>
    </row>
    <row r="166">
      <c r="A166" s="2" t="s">
        <v>9</v>
      </c>
      <c r="B166" s="2" t="s">
        <v>70</v>
      </c>
      <c r="C166" s="16" t="s">
        <v>493</v>
      </c>
      <c r="E166" s="17"/>
    </row>
    <row r="167">
      <c r="A167" s="2" t="s">
        <v>144</v>
      </c>
      <c r="B167" s="2" t="s">
        <v>9</v>
      </c>
      <c r="C167" s="16" t="s">
        <v>433</v>
      </c>
      <c r="E167" s="17"/>
    </row>
    <row r="168">
      <c r="A168" s="2" t="s">
        <v>105</v>
      </c>
      <c r="B168" s="2" t="s">
        <v>9</v>
      </c>
      <c r="C168" s="16" t="s">
        <v>479</v>
      </c>
      <c r="E168" s="17"/>
    </row>
    <row r="169">
      <c r="A169" s="2" t="s">
        <v>353</v>
      </c>
      <c r="B169" s="2" t="s">
        <v>105</v>
      </c>
      <c r="C169" s="16" t="s">
        <v>433</v>
      </c>
      <c r="E169" s="17"/>
    </row>
    <row r="170">
      <c r="A170" s="2" t="s">
        <v>334</v>
      </c>
      <c r="B170" s="2" t="s">
        <v>105</v>
      </c>
      <c r="C170" s="16" t="s">
        <v>512</v>
      </c>
      <c r="E170" s="17"/>
    </row>
    <row r="171">
      <c r="A171" s="2" t="s">
        <v>70</v>
      </c>
      <c r="B171" s="2" t="s">
        <v>334</v>
      </c>
      <c r="C171" s="16" t="s">
        <v>513</v>
      </c>
      <c r="E171" s="17"/>
    </row>
    <row r="172">
      <c r="A172" s="2" t="s">
        <v>222</v>
      </c>
      <c r="B172" s="2" t="s">
        <v>70</v>
      </c>
      <c r="C172" s="16" t="s">
        <v>454</v>
      </c>
      <c r="E172" s="17"/>
    </row>
    <row r="173">
      <c r="A173" s="2" t="s">
        <v>203</v>
      </c>
      <c r="B173" s="2" t="s">
        <v>222</v>
      </c>
      <c r="C173" s="16" t="s">
        <v>445</v>
      </c>
      <c r="E173" s="17"/>
    </row>
    <row r="174">
      <c r="A174" s="2" t="s">
        <v>353</v>
      </c>
      <c r="B174" s="2" t="s">
        <v>203</v>
      </c>
      <c r="C174" s="16" t="s">
        <v>514</v>
      </c>
      <c r="E174" s="17"/>
    </row>
    <row r="175">
      <c r="A175" s="2" t="s">
        <v>273</v>
      </c>
      <c r="B175" s="2" t="s">
        <v>353</v>
      </c>
      <c r="C175" s="16" t="s">
        <v>515</v>
      </c>
      <c r="E175" s="17"/>
    </row>
    <row r="176">
      <c r="A176" s="2" t="s">
        <v>114</v>
      </c>
      <c r="B176" s="2" t="s">
        <v>267</v>
      </c>
      <c r="C176" s="16" t="s">
        <v>516</v>
      </c>
      <c r="E176" s="17"/>
    </row>
    <row r="177">
      <c r="A177" s="2" t="s">
        <v>197</v>
      </c>
      <c r="B177" s="2" t="s">
        <v>114</v>
      </c>
      <c r="C177" s="16" t="s">
        <v>517</v>
      </c>
      <c r="E177" s="17"/>
    </row>
    <row r="178">
      <c r="A178" s="2" t="s">
        <v>26</v>
      </c>
      <c r="B178" s="2" t="s">
        <v>197</v>
      </c>
      <c r="C178" s="16" t="s">
        <v>518</v>
      </c>
      <c r="E178" s="17"/>
    </row>
    <row r="179">
      <c r="A179" s="2" t="s">
        <v>209</v>
      </c>
      <c r="B179" s="2" t="s">
        <v>26</v>
      </c>
      <c r="C179" s="16" t="s">
        <v>433</v>
      </c>
      <c r="E179" s="17"/>
    </row>
    <row r="180">
      <c r="A180" s="2" t="s">
        <v>118</v>
      </c>
      <c r="B180" s="2" t="s">
        <v>26</v>
      </c>
      <c r="C180" s="16" t="s">
        <v>433</v>
      </c>
      <c r="E180" s="17"/>
    </row>
    <row r="181">
      <c r="A181" s="2" t="s">
        <v>287</v>
      </c>
      <c r="B181" s="2" t="s">
        <v>26</v>
      </c>
      <c r="C181" s="16" t="s">
        <v>468</v>
      </c>
      <c r="E181" s="17"/>
    </row>
    <row r="182">
      <c r="A182" s="2" t="s">
        <v>238</v>
      </c>
      <c r="B182" s="2" t="s">
        <v>287</v>
      </c>
      <c r="C182" s="16" t="s">
        <v>480</v>
      </c>
      <c r="E182" s="17"/>
    </row>
    <row r="183">
      <c r="A183" s="2" t="s">
        <v>267</v>
      </c>
      <c r="B183" s="2" t="s">
        <v>238</v>
      </c>
      <c r="C183" s="16" t="s">
        <v>449</v>
      </c>
      <c r="E183" s="17"/>
    </row>
    <row r="184">
      <c r="A184" s="2" t="s">
        <v>36</v>
      </c>
      <c r="B184" s="2" t="s">
        <v>267</v>
      </c>
      <c r="C184" s="16" t="s">
        <v>519</v>
      </c>
      <c r="E184" s="17"/>
    </row>
    <row r="185">
      <c r="A185" s="2" t="s">
        <v>197</v>
      </c>
      <c r="B185" s="2" t="s">
        <v>36</v>
      </c>
      <c r="C185" s="16" t="s">
        <v>433</v>
      </c>
      <c r="E185" s="17"/>
    </row>
    <row r="186">
      <c r="A186" s="2" t="s">
        <v>287</v>
      </c>
      <c r="B186" s="2" t="s">
        <v>36</v>
      </c>
      <c r="C186" s="16" t="s">
        <v>466</v>
      </c>
      <c r="E186" s="17"/>
    </row>
    <row r="187">
      <c r="A187" s="2" t="s">
        <v>95</v>
      </c>
      <c r="B187" s="2" t="s">
        <v>287</v>
      </c>
      <c r="C187" s="16" t="s">
        <v>445</v>
      </c>
      <c r="E187" s="17"/>
    </row>
    <row r="188">
      <c r="A188" s="2" t="s">
        <v>209</v>
      </c>
      <c r="B188" s="2" t="s">
        <v>95</v>
      </c>
      <c r="C188" s="16" t="s">
        <v>520</v>
      </c>
      <c r="E188" s="17"/>
    </row>
    <row r="189">
      <c r="A189" s="2" t="s">
        <v>114</v>
      </c>
      <c r="B189" s="2" t="s">
        <v>209</v>
      </c>
      <c r="C189" s="16" t="s">
        <v>521</v>
      </c>
      <c r="E189" s="17"/>
    </row>
    <row r="190">
      <c r="A190" s="2" t="s">
        <v>26</v>
      </c>
      <c r="B190" s="2" t="s">
        <v>273</v>
      </c>
      <c r="C190" s="16" t="s">
        <v>491</v>
      </c>
      <c r="E190" s="17"/>
    </row>
    <row r="191">
      <c r="A191" s="2" t="s">
        <v>144</v>
      </c>
      <c r="B191" s="2" t="s">
        <v>26</v>
      </c>
      <c r="C191" s="16" t="s">
        <v>522</v>
      </c>
      <c r="E191" s="17"/>
    </row>
    <row r="192">
      <c r="A192" s="2" t="s">
        <v>36</v>
      </c>
      <c r="B192" s="2" t="s">
        <v>144</v>
      </c>
      <c r="C192" s="16" t="s">
        <v>523</v>
      </c>
      <c r="E192" s="17"/>
    </row>
    <row r="193">
      <c r="A193" s="2" t="s">
        <v>105</v>
      </c>
      <c r="B193" s="2" t="s">
        <v>36</v>
      </c>
      <c r="C193" s="16" t="s">
        <v>470</v>
      </c>
      <c r="E193" s="17"/>
    </row>
    <row r="194">
      <c r="A194" s="2" t="s">
        <v>238</v>
      </c>
      <c r="B194" s="2" t="s">
        <v>105</v>
      </c>
      <c r="C194" s="16" t="s">
        <v>432</v>
      </c>
      <c r="E194" s="17"/>
    </row>
    <row r="195">
      <c r="A195" s="2" t="s">
        <v>70</v>
      </c>
      <c r="B195" s="2" t="s">
        <v>238</v>
      </c>
      <c r="C195" s="16" t="s">
        <v>524</v>
      </c>
      <c r="E195" s="17"/>
    </row>
    <row r="196">
      <c r="A196" s="2" t="s">
        <v>95</v>
      </c>
      <c r="B196" s="2" t="s">
        <v>70</v>
      </c>
      <c r="C196" s="16" t="s">
        <v>430</v>
      </c>
      <c r="E196" s="17"/>
    </row>
    <row r="197">
      <c r="A197" s="2" t="s">
        <v>144</v>
      </c>
      <c r="B197" s="2" t="s">
        <v>95</v>
      </c>
      <c r="C197" s="16" t="s">
        <v>525</v>
      </c>
      <c r="E197" s="17"/>
    </row>
    <row r="198">
      <c r="A198" s="2" t="s">
        <v>114</v>
      </c>
      <c r="B198" s="2" t="s">
        <v>144</v>
      </c>
      <c r="C198" s="16" t="s">
        <v>428</v>
      </c>
      <c r="E198" s="17"/>
    </row>
    <row r="199">
      <c r="A199" s="2" t="s">
        <v>273</v>
      </c>
      <c r="B199" s="2" t="s">
        <v>114</v>
      </c>
      <c r="C199" s="16" t="s">
        <v>433</v>
      </c>
      <c r="E199" s="17"/>
    </row>
    <row r="200">
      <c r="A200" s="2" t="s">
        <v>105</v>
      </c>
      <c r="B200" s="2" t="s">
        <v>114</v>
      </c>
      <c r="C200" s="16" t="s">
        <v>516</v>
      </c>
      <c r="E200" s="17"/>
    </row>
    <row r="201">
      <c r="A201" s="2" t="s">
        <v>36</v>
      </c>
      <c r="B201" s="2" t="s">
        <v>105</v>
      </c>
      <c r="C201" s="16" t="s">
        <v>526</v>
      </c>
      <c r="E201" s="17"/>
    </row>
    <row r="202">
      <c r="A202" s="2" t="s">
        <v>70</v>
      </c>
      <c r="B202" s="2" t="s">
        <v>36</v>
      </c>
      <c r="C202" s="16" t="s">
        <v>505</v>
      </c>
      <c r="E202" s="17"/>
    </row>
    <row r="203">
      <c r="A203" s="2" t="s">
        <v>26</v>
      </c>
      <c r="B203" s="2" t="s">
        <v>70</v>
      </c>
      <c r="C203" s="16" t="s">
        <v>527</v>
      </c>
      <c r="E203" s="17"/>
    </row>
    <row r="204">
      <c r="A204" s="2" t="s">
        <v>144</v>
      </c>
      <c r="B204" s="2" t="s">
        <v>26</v>
      </c>
      <c r="C204" s="16" t="s">
        <v>433</v>
      </c>
    </row>
    <row r="205">
      <c r="A205" s="2" t="s">
        <v>52</v>
      </c>
      <c r="B205" s="2" t="s">
        <v>295</v>
      </c>
      <c r="C205" s="16" t="s">
        <v>528</v>
      </c>
    </row>
    <row r="206">
      <c r="A206" s="2" t="s">
        <v>126</v>
      </c>
      <c r="B206" s="2" t="s">
        <v>52</v>
      </c>
      <c r="C206" s="16" t="s">
        <v>504</v>
      </c>
    </row>
    <row r="207">
      <c r="A207" s="2" t="s">
        <v>63</v>
      </c>
      <c r="B207" s="2" t="s">
        <v>126</v>
      </c>
      <c r="C207" s="16" t="s">
        <v>487</v>
      </c>
    </row>
    <row r="208">
      <c r="A208" s="2" t="s">
        <v>253</v>
      </c>
      <c r="B208" s="2" t="s">
        <v>63</v>
      </c>
      <c r="C208" s="16" t="s">
        <v>529</v>
      </c>
    </row>
    <row r="209">
      <c r="A209" s="2" t="s">
        <v>163</v>
      </c>
      <c r="B209" s="2" t="s">
        <v>253</v>
      </c>
      <c r="C209" s="16" t="s">
        <v>433</v>
      </c>
    </row>
    <row r="210">
      <c r="A210" s="2" t="s">
        <v>125</v>
      </c>
      <c r="B210" s="2" t="s">
        <v>253</v>
      </c>
      <c r="C210" s="16" t="s">
        <v>527</v>
      </c>
    </row>
    <row r="211">
      <c r="A211" s="2" t="s">
        <v>118</v>
      </c>
      <c r="B211" s="2" t="s">
        <v>125</v>
      </c>
      <c r="C211" s="16" t="s">
        <v>433</v>
      </c>
    </row>
    <row r="212">
      <c r="A212" s="2" t="s">
        <v>126</v>
      </c>
      <c r="B212" s="2" t="s">
        <v>125</v>
      </c>
      <c r="C212" s="16" t="s">
        <v>459</v>
      </c>
    </row>
    <row r="213">
      <c r="A213" s="2" t="s">
        <v>61</v>
      </c>
      <c r="B213" s="2" t="s">
        <v>126</v>
      </c>
      <c r="C213" s="16" t="s">
        <v>433</v>
      </c>
    </row>
    <row r="214">
      <c r="A214" s="2" t="s">
        <v>52</v>
      </c>
      <c r="B214" s="2" t="s">
        <v>126</v>
      </c>
      <c r="C214" s="16" t="s">
        <v>476</v>
      </c>
    </row>
    <row r="215">
      <c r="A215" s="2" t="s">
        <v>87</v>
      </c>
      <c r="B215" s="2" t="s">
        <v>52</v>
      </c>
      <c r="C215" s="16" t="s">
        <v>433</v>
      </c>
    </row>
    <row r="216">
      <c r="A216" s="2" t="s">
        <v>253</v>
      </c>
      <c r="B216" s="2" t="s">
        <v>52</v>
      </c>
      <c r="C216" s="16" t="s">
        <v>485</v>
      </c>
    </row>
    <row r="217">
      <c r="A217" s="2" t="s">
        <v>63</v>
      </c>
      <c r="B217" s="2" t="s">
        <v>253</v>
      </c>
      <c r="C217" s="16" t="s">
        <v>530</v>
      </c>
    </row>
    <row r="218">
      <c r="A218" s="2" t="s">
        <v>295</v>
      </c>
      <c r="B218" s="2" t="s">
        <v>63</v>
      </c>
      <c r="C218" s="16" t="s">
        <v>499</v>
      </c>
    </row>
    <row r="219">
      <c r="A219" s="2" t="s">
        <v>61</v>
      </c>
      <c r="B219" s="2" t="s">
        <v>295</v>
      </c>
      <c r="C219" s="16" t="s">
        <v>493</v>
      </c>
    </row>
    <row r="220">
      <c r="A220" s="2" t="s">
        <v>87</v>
      </c>
      <c r="B220" s="2" t="s">
        <v>61</v>
      </c>
      <c r="C220" s="16" t="s">
        <v>531</v>
      </c>
    </row>
    <row r="221">
      <c r="A221" s="2" t="s">
        <v>209</v>
      </c>
      <c r="B221" s="2" t="s">
        <v>257</v>
      </c>
      <c r="C221" s="16" t="s">
        <v>435</v>
      </c>
    </row>
    <row r="222">
      <c r="A222" s="2" t="s">
        <v>9</v>
      </c>
      <c r="B222" s="2" t="s">
        <v>209</v>
      </c>
      <c r="C222" s="16" t="s">
        <v>532</v>
      </c>
    </row>
    <row r="223">
      <c r="A223" s="2" t="s">
        <v>287</v>
      </c>
      <c r="B223" s="2" t="s">
        <v>9</v>
      </c>
      <c r="C223" s="16" t="s">
        <v>433</v>
      </c>
    </row>
    <row r="224">
      <c r="A224" s="2" t="s">
        <v>350</v>
      </c>
      <c r="B224" s="2" t="s">
        <v>9</v>
      </c>
      <c r="C224" s="16" t="s">
        <v>433</v>
      </c>
    </row>
    <row r="225">
      <c r="A225" s="2" t="s">
        <v>165</v>
      </c>
      <c r="B225" s="2" t="s">
        <v>9</v>
      </c>
      <c r="C225" s="16" t="s">
        <v>533</v>
      </c>
    </row>
    <row r="226">
      <c r="A226" s="2" t="s">
        <v>334</v>
      </c>
      <c r="B226" s="2" t="s">
        <v>165</v>
      </c>
      <c r="C226" s="16" t="s">
        <v>534</v>
      </c>
    </row>
    <row r="227">
      <c r="A227" s="2" t="s">
        <v>197</v>
      </c>
      <c r="B227" s="2" t="s">
        <v>334</v>
      </c>
      <c r="C227" s="16" t="s">
        <v>535</v>
      </c>
    </row>
    <row r="228">
      <c r="A228" s="2" t="s">
        <v>222</v>
      </c>
      <c r="B228" s="2" t="s">
        <v>197</v>
      </c>
      <c r="C228" s="16" t="s">
        <v>460</v>
      </c>
    </row>
    <row r="229">
      <c r="A229" s="2" t="s">
        <v>209</v>
      </c>
      <c r="B229" s="2" t="s">
        <v>222</v>
      </c>
      <c r="C229" s="16" t="s">
        <v>536</v>
      </c>
    </row>
    <row r="230">
      <c r="A230" s="2" t="s">
        <v>131</v>
      </c>
      <c r="B230" s="2" t="s">
        <v>209</v>
      </c>
      <c r="C230" s="16" t="s">
        <v>491</v>
      </c>
    </row>
    <row r="231">
      <c r="A231" s="2" t="s">
        <v>350</v>
      </c>
      <c r="B231" s="2" t="s">
        <v>131</v>
      </c>
      <c r="C231" s="16" t="s">
        <v>433</v>
      </c>
    </row>
    <row r="232">
      <c r="A232" s="2" t="s">
        <v>287</v>
      </c>
      <c r="B232" s="2" t="s">
        <v>131</v>
      </c>
      <c r="C232" s="16" t="s">
        <v>537</v>
      </c>
    </row>
    <row r="233">
      <c r="A233" s="2" t="s">
        <v>257</v>
      </c>
      <c r="B233" s="2" t="s">
        <v>287</v>
      </c>
      <c r="C233" s="16" t="s">
        <v>538</v>
      </c>
    </row>
    <row r="234">
      <c r="A234" s="2" t="s">
        <v>225</v>
      </c>
      <c r="B234" s="2" t="s">
        <v>323</v>
      </c>
      <c r="C234" s="16" t="s">
        <v>466</v>
      </c>
    </row>
    <row r="235">
      <c r="A235" s="2" t="s">
        <v>105</v>
      </c>
      <c r="B235" s="2" t="s">
        <v>225</v>
      </c>
      <c r="C235" s="16" t="s">
        <v>533</v>
      </c>
    </row>
    <row r="236">
      <c r="A236" s="2" t="s">
        <v>31</v>
      </c>
      <c r="B236" s="2" t="s">
        <v>105</v>
      </c>
      <c r="C236" s="16" t="s">
        <v>539</v>
      </c>
    </row>
    <row r="237">
      <c r="A237" s="2" t="s">
        <v>144</v>
      </c>
      <c r="B237" s="2" t="s">
        <v>31</v>
      </c>
      <c r="C237" s="16" t="s">
        <v>486</v>
      </c>
    </row>
    <row r="238">
      <c r="A238" s="2" t="s">
        <v>33</v>
      </c>
      <c r="B238" s="2" t="s">
        <v>144</v>
      </c>
      <c r="C238" s="16" t="s">
        <v>540</v>
      </c>
    </row>
    <row r="239">
      <c r="A239" s="2" t="s">
        <v>273</v>
      </c>
      <c r="B239" s="2" t="s">
        <v>33</v>
      </c>
      <c r="C239" s="16" t="s">
        <v>541</v>
      </c>
    </row>
    <row r="240">
      <c r="A240" s="2" t="s">
        <v>236</v>
      </c>
      <c r="B240" s="2" t="s">
        <v>273</v>
      </c>
      <c r="C240" s="16" t="s">
        <v>542</v>
      </c>
    </row>
    <row r="241">
      <c r="A241" s="2" t="s">
        <v>70</v>
      </c>
      <c r="B241" s="2" t="s">
        <v>236</v>
      </c>
      <c r="C241" s="16" t="s">
        <v>488</v>
      </c>
    </row>
    <row r="242">
      <c r="A242" s="2" t="s">
        <v>49</v>
      </c>
      <c r="B242" s="2" t="s">
        <v>70</v>
      </c>
      <c r="C242" s="16" t="s">
        <v>543</v>
      </c>
    </row>
    <row r="243">
      <c r="A243" s="2" t="s">
        <v>323</v>
      </c>
      <c r="B243" s="2" t="s">
        <v>49</v>
      </c>
      <c r="C243" s="16" t="s">
        <v>433</v>
      </c>
    </row>
    <row r="244">
      <c r="A244" s="2" t="s">
        <v>105</v>
      </c>
      <c r="B244" s="2" t="s">
        <v>49</v>
      </c>
      <c r="C244" s="16" t="s">
        <v>528</v>
      </c>
    </row>
    <row r="245">
      <c r="A245" s="2" t="s">
        <v>225</v>
      </c>
      <c r="B245" s="2" t="s">
        <v>105</v>
      </c>
      <c r="C245" s="16" t="s">
        <v>544</v>
      </c>
    </row>
    <row r="246">
      <c r="A246" s="2" t="s">
        <v>144</v>
      </c>
      <c r="B246" s="2" t="s">
        <v>225</v>
      </c>
      <c r="C246" s="16" t="s">
        <v>491</v>
      </c>
    </row>
    <row r="247">
      <c r="A247" s="2" t="s">
        <v>31</v>
      </c>
      <c r="B247" s="2" t="s">
        <v>144</v>
      </c>
      <c r="C247" s="16" t="s">
        <v>489</v>
      </c>
    </row>
    <row r="248">
      <c r="A248" s="2" t="s">
        <v>70</v>
      </c>
      <c r="B248" s="2" t="s">
        <v>31</v>
      </c>
      <c r="C248" s="16" t="s">
        <v>501</v>
      </c>
    </row>
    <row r="249">
      <c r="A249" s="2" t="s">
        <v>33</v>
      </c>
      <c r="B249" s="2" t="s">
        <v>70</v>
      </c>
      <c r="C249" s="16" t="s">
        <v>528</v>
      </c>
    </row>
    <row r="250">
      <c r="A250" s="2" t="s">
        <v>357</v>
      </c>
      <c r="B250" s="2" t="s">
        <v>161</v>
      </c>
      <c r="C250" s="16" t="s">
        <v>433</v>
      </c>
    </row>
    <row r="251">
      <c r="A251" s="2" t="s">
        <v>416</v>
      </c>
      <c r="B251" s="2" t="s">
        <v>161</v>
      </c>
      <c r="C251" s="16" t="s">
        <v>433</v>
      </c>
    </row>
    <row r="252">
      <c r="A252" s="2" t="s">
        <v>335</v>
      </c>
      <c r="B252" s="2" t="s">
        <v>161</v>
      </c>
      <c r="C252" s="16" t="s">
        <v>458</v>
      </c>
    </row>
    <row r="253">
      <c r="A253" s="2" t="s">
        <v>36</v>
      </c>
      <c r="B253" s="2" t="s">
        <v>335</v>
      </c>
      <c r="C253" s="16" t="s">
        <v>493</v>
      </c>
    </row>
    <row r="254">
      <c r="A254" s="2" t="s">
        <v>262</v>
      </c>
      <c r="B254" s="2" t="s">
        <v>36</v>
      </c>
      <c r="C254" s="16" t="s">
        <v>433</v>
      </c>
    </row>
    <row r="255">
      <c r="A255" s="2" t="s">
        <v>148</v>
      </c>
      <c r="B255" s="2" t="s">
        <v>36</v>
      </c>
      <c r="C255" s="16" t="s">
        <v>545</v>
      </c>
    </row>
    <row r="256">
      <c r="A256" s="2" t="s">
        <v>26</v>
      </c>
      <c r="B256" s="2" t="s">
        <v>148</v>
      </c>
      <c r="C256" s="16" t="s">
        <v>503</v>
      </c>
    </row>
    <row r="257">
      <c r="A257" s="2" t="s">
        <v>357</v>
      </c>
      <c r="B257" s="2" t="s">
        <v>26</v>
      </c>
      <c r="C257" s="16" t="s">
        <v>433</v>
      </c>
    </row>
    <row r="258">
      <c r="A258" s="2" t="s">
        <v>416</v>
      </c>
      <c r="B258" s="2" t="s">
        <v>26</v>
      </c>
      <c r="C258" s="16" t="s">
        <v>433</v>
      </c>
    </row>
    <row r="259">
      <c r="A259" s="2" t="s">
        <v>335</v>
      </c>
      <c r="B259" s="2" t="s">
        <v>26</v>
      </c>
      <c r="C259" s="16" t="s">
        <v>433</v>
      </c>
    </row>
    <row r="260">
      <c r="A260" s="2" t="s">
        <v>257</v>
      </c>
      <c r="B260" s="2" t="s">
        <v>63</v>
      </c>
      <c r="C260" s="16" t="s">
        <v>433</v>
      </c>
    </row>
    <row r="261">
      <c r="A261" s="2" t="s">
        <v>9</v>
      </c>
      <c r="B261" s="2" t="s">
        <v>63</v>
      </c>
      <c r="C261" s="16" t="s">
        <v>508</v>
      </c>
    </row>
    <row r="262">
      <c r="A262" s="2" t="s">
        <v>52</v>
      </c>
      <c r="B262" s="2" t="s">
        <v>9</v>
      </c>
      <c r="C262" s="16" t="s">
        <v>433</v>
      </c>
    </row>
    <row r="263">
      <c r="A263" s="2" t="s">
        <v>61</v>
      </c>
      <c r="B263" s="2" t="s">
        <v>9</v>
      </c>
      <c r="C263" s="16" t="s">
        <v>546</v>
      </c>
    </row>
    <row r="264">
      <c r="A264" s="2" t="s">
        <v>334</v>
      </c>
      <c r="B264" s="2" t="s">
        <v>61</v>
      </c>
      <c r="C264" s="16" t="s">
        <v>499</v>
      </c>
    </row>
    <row r="265">
      <c r="A265" s="2" t="s">
        <v>163</v>
      </c>
      <c r="B265" s="2" t="s">
        <v>334</v>
      </c>
      <c r="C265" s="16" t="s">
        <v>487</v>
      </c>
    </row>
    <row r="266">
      <c r="A266" s="2" t="s">
        <v>222</v>
      </c>
      <c r="B266" s="2" t="s">
        <v>163</v>
      </c>
      <c r="C266" s="16" t="s">
        <v>433</v>
      </c>
    </row>
    <row r="267">
      <c r="A267" s="2" t="s">
        <v>131</v>
      </c>
      <c r="B267" s="2" t="s">
        <v>163</v>
      </c>
      <c r="C267" s="16" t="s">
        <v>547</v>
      </c>
    </row>
    <row r="268">
      <c r="A268" s="2" t="s">
        <v>52</v>
      </c>
      <c r="B268" s="2" t="s">
        <v>131</v>
      </c>
      <c r="C268" s="16" t="s">
        <v>458</v>
      </c>
    </row>
    <row r="269">
      <c r="A269" s="2" t="s">
        <v>257</v>
      </c>
      <c r="B269" s="2" t="s">
        <v>52</v>
      </c>
      <c r="C269" s="16" t="s">
        <v>548</v>
      </c>
    </row>
    <row r="270">
      <c r="A270" s="2" t="s">
        <v>125</v>
      </c>
      <c r="B270" s="2" t="s">
        <v>257</v>
      </c>
      <c r="C270" s="16" t="s">
        <v>428</v>
      </c>
    </row>
    <row r="271">
      <c r="A271" s="2" t="s">
        <v>9</v>
      </c>
      <c r="B271" s="2" t="s">
        <v>125</v>
      </c>
      <c r="C271" s="16" t="s">
        <v>433</v>
      </c>
    </row>
    <row r="272">
      <c r="A272" s="2" t="s">
        <v>334</v>
      </c>
      <c r="B272" s="2" t="s">
        <v>125</v>
      </c>
      <c r="C272" s="16" t="s">
        <v>433</v>
      </c>
    </row>
    <row r="273">
      <c r="A273" s="2" t="s">
        <v>49</v>
      </c>
      <c r="B273" s="2" t="s">
        <v>238</v>
      </c>
      <c r="C273" s="16" t="s">
        <v>525</v>
      </c>
    </row>
    <row r="274">
      <c r="A274" s="2" t="s">
        <v>65</v>
      </c>
      <c r="B274" s="2" t="s">
        <v>49</v>
      </c>
      <c r="C274" s="16" t="s">
        <v>502</v>
      </c>
    </row>
    <row r="275">
      <c r="A275" s="2" t="s">
        <v>31</v>
      </c>
      <c r="B275" s="2" t="s">
        <v>65</v>
      </c>
      <c r="C275" s="16" t="s">
        <v>433</v>
      </c>
    </row>
    <row r="276">
      <c r="A276" s="2" t="s">
        <v>236</v>
      </c>
      <c r="B276" s="2" t="s">
        <v>65</v>
      </c>
      <c r="C276" s="16" t="s">
        <v>433</v>
      </c>
    </row>
    <row r="277">
      <c r="A277" s="2" t="s">
        <v>33</v>
      </c>
      <c r="B277" s="2" t="s">
        <v>65</v>
      </c>
      <c r="C277" s="16" t="s">
        <v>549</v>
      </c>
    </row>
    <row r="278">
      <c r="A278" s="2" t="s">
        <v>161</v>
      </c>
      <c r="B278" s="2" t="s">
        <v>33</v>
      </c>
      <c r="C278" s="16" t="s">
        <v>433</v>
      </c>
    </row>
    <row r="279">
      <c r="A279" s="2" t="s">
        <v>36</v>
      </c>
      <c r="B279" s="2" t="s">
        <v>33</v>
      </c>
      <c r="C279" s="16" t="s">
        <v>550</v>
      </c>
    </row>
    <row r="280">
      <c r="A280" s="2" t="s">
        <v>49</v>
      </c>
      <c r="B280" s="2" t="s">
        <v>36</v>
      </c>
      <c r="C280" s="16" t="s">
        <v>551</v>
      </c>
    </row>
    <row r="281">
      <c r="A281" s="2" t="s">
        <v>26</v>
      </c>
      <c r="B281" s="2" t="s">
        <v>49</v>
      </c>
      <c r="C281" s="16" t="s">
        <v>433</v>
      </c>
    </row>
    <row r="282">
      <c r="A282" s="2" t="s">
        <v>238</v>
      </c>
      <c r="B282" s="2" t="s">
        <v>49</v>
      </c>
      <c r="C282" s="16" t="s">
        <v>501</v>
      </c>
    </row>
    <row r="283">
      <c r="A283" s="2" t="s">
        <v>31</v>
      </c>
      <c r="B283" s="2" t="s">
        <v>238</v>
      </c>
      <c r="C283" s="16" t="s">
        <v>439</v>
      </c>
    </row>
    <row r="284">
      <c r="A284" s="2" t="s">
        <v>65</v>
      </c>
      <c r="B284" s="2" t="s">
        <v>31</v>
      </c>
      <c r="C284" s="16" t="s">
        <v>433</v>
      </c>
    </row>
    <row r="285">
      <c r="A285" s="2" t="s">
        <v>161</v>
      </c>
      <c r="B285" s="2" t="s">
        <v>31</v>
      </c>
      <c r="C285" s="16" t="s">
        <v>542</v>
      </c>
    </row>
    <row r="286">
      <c r="A286" s="2" t="s">
        <v>236</v>
      </c>
      <c r="B286" s="2" t="s">
        <v>161</v>
      </c>
      <c r="C286" s="16" t="s">
        <v>433</v>
      </c>
    </row>
    <row r="287">
      <c r="A287" s="2" t="s">
        <v>33</v>
      </c>
      <c r="B287" s="2" t="s">
        <v>161</v>
      </c>
      <c r="C287" s="16" t="s">
        <v>463</v>
      </c>
    </row>
    <row r="288">
      <c r="A288" s="2" t="s">
        <v>36</v>
      </c>
      <c r="B288" s="2" t="s">
        <v>33</v>
      </c>
      <c r="C288" s="16" t="s">
        <v>444</v>
      </c>
    </row>
    <row r="289">
      <c r="A289" s="2" t="s">
        <v>61</v>
      </c>
      <c r="B289" s="2" t="s">
        <v>236</v>
      </c>
      <c r="C289" s="16" t="s">
        <v>532</v>
      </c>
    </row>
    <row r="290">
      <c r="A290" s="2" t="s">
        <v>33</v>
      </c>
      <c r="B290" s="2" t="s">
        <v>61</v>
      </c>
      <c r="C290" s="16" t="s">
        <v>515</v>
      </c>
    </row>
    <row r="291">
      <c r="A291" s="2" t="s">
        <v>52</v>
      </c>
      <c r="B291" s="2" t="s">
        <v>33</v>
      </c>
      <c r="C291" s="16" t="s">
        <v>453</v>
      </c>
    </row>
    <row r="292">
      <c r="A292" s="2" t="s">
        <v>49</v>
      </c>
      <c r="B292" s="2" t="s">
        <v>52</v>
      </c>
      <c r="C292" s="16" t="s">
        <v>539</v>
      </c>
    </row>
    <row r="293">
      <c r="A293" s="2" t="s">
        <v>63</v>
      </c>
      <c r="B293" s="2" t="s">
        <v>49</v>
      </c>
      <c r="C293" s="16" t="s">
        <v>552</v>
      </c>
    </row>
    <row r="294">
      <c r="A294" s="2" t="s">
        <v>31</v>
      </c>
      <c r="B294" s="2" t="s">
        <v>63</v>
      </c>
      <c r="C294" s="16" t="s">
        <v>468</v>
      </c>
    </row>
    <row r="295">
      <c r="A295" s="2" t="s">
        <v>163</v>
      </c>
      <c r="B295" s="2" t="s">
        <v>31</v>
      </c>
      <c r="C295" s="16" t="s">
        <v>531</v>
      </c>
    </row>
    <row r="296">
      <c r="A296" s="2" t="s">
        <v>236</v>
      </c>
      <c r="B296" s="2" t="s">
        <v>163</v>
      </c>
      <c r="C296" s="16" t="s">
        <v>428</v>
      </c>
    </row>
    <row r="297">
      <c r="A297" s="2" t="s">
        <v>125</v>
      </c>
      <c r="B297" s="2" t="s">
        <v>236</v>
      </c>
      <c r="C297" s="16" t="s">
        <v>500</v>
      </c>
    </row>
    <row r="298">
      <c r="A298" s="2" t="s">
        <v>33</v>
      </c>
      <c r="B298" s="2" t="s">
        <v>125</v>
      </c>
      <c r="C298" s="16" t="s">
        <v>428</v>
      </c>
    </row>
    <row r="299">
      <c r="A299" s="2" t="s">
        <v>52</v>
      </c>
      <c r="B299" s="2" t="s">
        <v>33</v>
      </c>
      <c r="C299" s="16" t="s">
        <v>553</v>
      </c>
    </row>
    <row r="300">
      <c r="A300" s="2" t="s">
        <v>49</v>
      </c>
      <c r="B300" s="2" t="s">
        <v>52</v>
      </c>
      <c r="C300" s="16" t="s">
        <v>545</v>
      </c>
    </row>
    <row r="301">
      <c r="A301" s="2" t="s">
        <v>61</v>
      </c>
      <c r="B301" s="2" t="s">
        <v>49</v>
      </c>
      <c r="C301" s="16" t="s">
        <v>507</v>
      </c>
    </row>
    <row r="302">
      <c r="A302" s="2" t="s">
        <v>31</v>
      </c>
      <c r="B302" s="2" t="s">
        <v>61</v>
      </c>
      <c r="C302" s="16" t="s">
        <v>532</v>
      </c>
    </row>
    <row r="303">
      <c r="A303" s="2" t="s">
        <v>63</v>
      </c>
      <c r="B303" s="2" t="s">
        <v>31</v>
      </c>
      <c r="C303" s="16" t="s">
        <v>433</v>
      </c>
    </row>
    <row r="304">
      <c r="A304" s="2" t="s">
        <v>61</v>
      </c>
      <c r="B304" s="2" t="s">
        <v>97</v>
      </c>
      <c r="C304" s="16" t="s">
        <v>464</v>
      </c>
    </row>
    <row r="305">
      <c r="A305" s="2" t="s">
        <v>398</v>
      </c>
      <c r="B305" s="2" t="s">
        <v>61</v>
      </c>
      <c r="C305" s="16" t="s">
        <v>442</v>
      </c>
    </row>
    <row r="306">
      <c r="A306" s="2" t="s">
        <v>52</v>
      </c>
      <c r="B306" s="2" t="s">
        <v>398</v>
      </c>
      <c r="C306" s="16" t="s">
        <v>487</v>
      </c>
    </row>
    <row r="307">
      <c r="A307" s="2" t="s">
        <v>130</v>
      </c>
      <c r="B307" s="2" t="s">
        <v>52</v>
      </c>
      <c r="C307" s="16" t="s">
        <v>437</v>
      </c>
    </row>
    <row r="308">
      <c r="A308" s="2" t="s">
        <v>75</v>
      </c>
      <c r="B308" s="2" t="s">
        <v>130</v>
      </c>
      <c r="C308" s="16" t="s">
        <v>433</v>
      </c>
    </row>
    <row r="309">
      <c r="A309" s="2" t="s">
        <v>125</v>
      </c>
      <c r="B309" s="2" t="s">
        <v>130</v>
      </c>
      <c r="C309" s="16" t="s">
        <v>433</v>
      </c>
    </row>
    <row r="310">
      <c r="A310" s="2" t="s">
        <v>34</v>
      </c>
      <c r="B310" s="2" t="s">
        <v>130</v>
      </c>
      <c r="C310" s="16" t="s">
        <v>504</v>
      </c>
    </row>
    <row r="311">
      <c r="A311" s="2" t="s">
        <v>311</v>
      </c>
      <c r="B311" s="2" t="s">
        <v>34</v>
      </c>
      <c r="C311" s="16" t="s">
        <v>519</v>
      </c>
    </row>
    <row r="312">
      <c r="A312" s="2" t="s">
        <v>336</v>
      </c>
      <c r="B312" s="2" t="s">
        <v>311</v>
      </c>
      <c r="C312" s="16" t="s">
        <v>433</v>
      </c>
    </row>
    <row r="313">
      <c r="A313" s="2" t="s">
        <v>52</v>
      </c>
      <c r="B313" s="2" t="s">
        <v>311</v>
      </c>
      <c r="C313" s="16" t="s">
        <v>466</v>
      </c>
    </row>
    <row r="314">
      <c r="A314" s="2" t="s">
        <v>134</v>
      </c>
      <c r="B314" s="2" t="s">
        <v>52</v>
      </c>
      <c r="C314" s="16" t="s">
        <v>523</v>
      </c>
    </row>
    <row r="315">
      <c r="A315" s="2" t="s">
        <v>61</v>
      </c>
      <c r="B315" s="2" t="s">
        <v>134</v>
      </c>
      <c r="C315" s="16" t="s">
        <v>543</v>
      </c>
    </row>
    <row r="316">
      <c r="A316" s="2" t="s">
        <v>242</v>
      </c>
      <c r="B316" s="2" t="s">
        <v>61</v>
      </c>
      <c r="C316" s="16" t="s">
        <v>554</v>
      </c>
    </row>
    <row r="317">
      <c r="A317" s="2" t="s">
        <v>227</v>
      </c>
      <c r="B317" s="2" t="s">
        <v>41</v>
      </c>
      <c r="C317" s="16" t="s">
        <v>433</v>
      </c>
    </row>
    <row r="318">
      <c r="A318" s="2" t="s">
        <v>407</v>
      </c>
      <c r="B318" s="2" t="s">
        <v>41</v>
      </c>
      <c r="C318" s="16" t="s">
        <v>433</v>
      </c>
    </row>
    <row r="319">
      <c r="A319" s="2" t="s">
        <v>337</v>
      </c>
      <c r="B319" s="2" t="s">
        <v>41</v>
      </c>
      <c r="C319" s="16" t="s">
        <v>433</v>
      </c>
    </row>
    <row r="320">
      <c r="A320" s="2" t="s">
        <v>153</v>
      </c>
      <c r="B320" s="2" t="s">
        <v>41</v>
      </c>
      <c r="C320" s="16" t="s">
        <v>555</v>
      </c>
    </row>
    <row r="321">
      <c r="A321" s="2" t="s">
        <v>388</v>
      </c>
      <c r="B321" s="2" t="s">
        <v>153</v>
      </c>
      <c r="C321" s="16" t="s">
        <v>543</v>
      </c>
    </row>
    <row r="322">
      <c r="A322" s="2" t="s">
        <v>91</v>
      </c>
      <c r="B322" s="2" t="s">
        <v>388</v>
      </c>
      <c r="C322" s="16" t="s">
        <v>480</v>
      </c>
    </row>
    <row r="323">
      <c r="A323" s="2" t="s">
        <v>174</v>
      </c>
      <c r="B323" s="2" t="s">
        <v>91</v>
      </c>
      <c r="C323" s="16" t="s">
        <v>453</v>
      </c>
    </row>
    <row r="324">
      <c r="A324" s="2" t="s">
        <v>399</v>
      </c>
      <c r="B324" s="2" t="s">
        <v>174</v>
      </c>
      <c r="C324" s="16" t="s">
        <v>433</v>
      </c>
    </row>
    <row r="325">
      <c r="A325" s="2" t="s">
        <v>227</v>
      </c>
      <c r="B325" s="2" t="s">
        <v>174</v>
      </c>
      <c r="C325" s="16" t="s">
        <v>498</v>
      </c>
    </row>
    <row r="326">
      <c r="A326" s="2" t="s">
        <v>316</v>
      </c>
      <c r="B326" s="2" t="s">
        <v>227</v>
      </c>
      <c r="C326" s="16" t="s">
        <v>556</v>
      </c>
    </row>
    <row r="327">
      <c r="A327" s="2" t="s">
        <v>337</v>
      </c>
      <c r="B327" s="2" t="s">
        <v>316</v>
      </c>
      <c r="C327" s="16" t="s">
        <v>549</v>
      </c>
    </row>
    <row r="328">
      <c r="A328" s="2" t="s">
        <v>103</v>
      </c>
      <c r="B328" s="2" t="s">
        <v>337</v>
      </c>
      <c r="C328" s="16" t="s">
        <v>457</v>
      </c>
    </row>
    <row r="329">
      <c r="A329" s="2" t="s">
        <v>311</v>
      </c>
      <c r="B329" s="2" t="s">
        <v>91</v>
      </c>
      <c r="C329" s="16" t="s">
        <v>433</v>
      </c>
    </row>
    <row r="330">
      <c r="A330" s="2" t="s">
        <v>134</v>
      </c>
      <c r="B330" s="2" t="s">
        <v>91</v>
      </c>
      <c r="C330" s="16" t="s">
        <v>553</v>
      </c>
    </row>
    <row r="331">
      <c r="A331" s="2" t="s">
        <v>153</v>
      </c>
      <c r="B331" s="2" t="s">
        <v>134</v>
      </c>
      <c r="C331" s="16" t="s">
        <v>433</v>
      </c>
    </row>
    <row r="332">
      <c r="A332" s="2" t="s">
        <v>399</v>
      </c>
      <c r="B332" s="2" t="s">
        <v>134</v>
      </c>
      <c r="C332" s="16" t="s">
        <v>486</v>
      </c>
    </row>
    <row r="333">
      <c r="A333" s="2" t="s">
        <v>242</v>
      </c>
      <c r="B333" s="2" t="s">
        <v>399</v>
      </c>
      <c r="C333" s="16" t="s">
        <v>541</v>
      </c>
    </row>
    <row r="334">
      <c r="A334" s="2" t="s">
        <v>407</v>
      </c>
      <c r="B334" s="2" t="s">
        <v>242</v>
      </c>
      <c r="C334" s="16" t="s">
        <v>433</v>
      </c>
    </row>
    <row r="335">
      <c r="A335" s="2" t="s">
        <v>227</v>
      </c>
      <c r="B335" s="2" t="s">
        <v>242</v>
      </c>
      <c r="C335" s="16" t="s">
        <v>470</v>
      </c>
    </row>
    <row r="336">
      <c r="A336" s="2" t="s">
        <v>398</v>
      </c>
      <c r="B336" s="2" t="s">
        <v>227</v>
      </c>
      <c r="C336" s="16" t="s">
        <v>433</v>
      </c>
    </row>
    <row r="337">
      <c r="A337" s="2" t="s">
        <v>130</v>
      </c>
      <c r="B337" s="2" t="s">
        <v>227</v>
      </c>
      <c r="C337" s="16" t="s">
        <v>433</v>
      </c>
    </row>
    <row r="338">
      <c r="A338" s="2" t="s">
        <v>97</v>
      </c>
      <c r="B338" s="2" t="s">
        <v>227</v>
      </c>
      <c r="C338" s="16" t="s">
        <v>451</v>
      </c>
    </row>
    <row r="339">
      <c r="A339" s="2" t="s">
        <v>337</v>
      </c>
      <c r="B339" s="2" t="s">
        <v>97</v>
      </c>
      <c r="C339" s="16" t="s">
        <v>433</v>
      </c>
    </row>
    <row r="340">
      <c r="A340" s="2" t="s">
        <v>91</v>
      </c>
      <c r="B340" s="2" t="s">
        <v>97</v>
      </c>
      <c r="C340" s="16" t="s">
        <v>507</v>
      </c>
    </row>
    <row r="341">
      <c r="A341" s="2" t="s">
        <v>134</v>
      </c>
      <c r="B341" s="2" t="s">
        <v>91</v>
      </c>
      <c r="C341" s="16" t="s">
        <v>555</v>
      </c>
    </row>
    <row r="342">
      <c r="A342" s="2" t="s">
        <v>153</v>
      </c>
      <c r="B342" s="2" t="s">
        <v>134</v>
      </c>
      <c r="C342" s="16" t="s">
        <v>488</v>
      </c>
    </row>
    <row r="343">
      <c r="A343" s="2" t="s">
        <v>242</v>
      </c>
      <c r="B343" s="2" t="s">
        <v>153</v>
      </c>
      <c r="C343" s="16" t="s">
        <v>557</v>
      </c>
    </row>
    <row r="344">
      <c r="A344" s="2" t="s">
        <v>227</v>
      </c>
      <c r="B344" s="2" t="s">
        <v>242</v>
      </c>
      <c r="C344" s="16" t="s">
        <v>433</v>
      </c>
    </row>
    <row r="345">
      <c r="A345" s="2" t="s">
        <v>61</v>
      </c>
      <c r="B345" s="2" t="s">
        <v>41</v>
      </c>
      <c r="C345" s="16" t="s">
        <v>433</v>
      </c>
    </row>
    <row r="346">
      <c r="A346" s="2" t="s">
        <v>52</v>
      </c>
      <c r="B346" s="2" t="s">
        <v>41</v>
      </c>
      <c r="C346" s="16" t="s">
        <v>494</v>
      </c>
    </row>
    <row r="347">
      <c r="A347" s="2" t="s">
        <v>388</v>
      </c>
      <c r="B347" s="2" t="s">
        <v>52</v>
      </c>
      <c r="C347" s="16" t="s">
        <v>433</v>
      </c>
    </row>
    <row r="348">
      <c r="A348" s="2" t="s">
        <v>76</v>
      </c>
      <c r="B348" s="2" t="s">
        <v>52</v>
      </c>
      <c r="C348" s="16" t="s">
        <v>433</v>
      </c>
    </row>
    <row r="349">
      <c r="A349" s="2" t="s">
        <v>174</v>
      </c>
      <c r="B349" s="2" t="s">
        <v>52</v>
      </c>
      <c r="C349" s="16" t="s">
        <v>432</v>
      </c>
    </row>
    <row r="350">
      <c r="A350" s="2" t="s">
        <v>125</v>
      </c>
      <c r="B350" s="2" t="s">
        <v>174</v>
      </c>
      <c r="C350" s="16" t="s">
        <v>558</v>
      </c>
    </row>
    <row r="351">
      <c r="A351" s="2" t="s">
        <v>316</v>
      </c>
      <c r="B351" s="2" t="s">
        <v>125</v>
      </c>
      <c r="C351" s="16" t="s">
        <v>433</v>
      </c>
    </row>
    <row r="352">
      <c r="A352" s="2" t="s">
        <v>103</v>
      </c>
      <c r="B352" s="2" t="s">
        <v>125</v>
      </c>
      <c r="C352" s="16" t="s">
        <v>453</v>
      </c>
    </row>
    <row r="353">
      <c r="A353" s="2" t="s">
        <v>75</v>
      </c>
      <c r="B353" s="2" t="s">
        <v>103</v>
      </c>
      <c r="C353" s="16" t="s">
        <v>433</v>
      </c>
    </row>
    <row r="354">
      <c r="A354" s="2" t="s">
        <v>34</v>
      </c>
      <c r="B354" s="2" t="s">
        <v>103</v>
      </c>
      <c r="C354" s="16" t="s">
        <v>500</v>
      </c>
    </row>
    <row r="355">
      <c r="A355" s="2" t="s">
        <v>41</v>
      </c>
      <c r="B355" s="2" t="s">
        <v>34</v>
      </c>
      <c r="C355" s="16" t="s">
        <v>504</v>
      </c>
    </row>
    <row r="356">
      <c r="A356" s="2" t="s">
        <v>61</v>
      </c>
      <c r="B356" s="2" t="s">
        <v>41</v>
      </c>
      <c r="C356" s="16" t="s">
        <v>480</v>
      </c>
    </row>
    <row r="357">
      <c r="A357" s="2" t="s">
        <v>388</v>
      </c>
      <c r="B357" s="2" t="s">
        <v>61</v>
      </c>
      <c r="C357" s="16" t="s">
        <v>433</v>
      </c>
    </row>
    <row r="358">
      <c r="A358" s="2" t="s">
        <v>174</v>
      </c>
      <c r="B358" s="2" t="s">
        <v>61</v>
      </c>
      <c r="C358" s="16" t="s">
        <v>529</v>
      </c>
    </row>
    <row r="359">
      <c r="A359" s="2" t="s">
        <v>125</v>
      </c>
      <c r="B359" s="2" t="s">
        <v>174</v>
      </c>
      <c r="C359" s="16" t="s">
        <v>433</v>
      </c>
    </row>
    <row r="360">
      <c r="A360" s="2" t="s">
        <v>52</v>
      </c>
      <c r="B360" s="2" t="s">
        <v>174</v>
      </c>
      <c r="C360" s="16" t="s">
        <v>494</v>
      </c>
    </row>
    <row r="361">
      <c r="A361" s="2" t="s">
        <v>311</v>
      </c>
      <c r="B361" s="2" t="s">
        <v>76</v>
      </c>
      <c r="C361" s="16" t="s">
        <v>473</v>
      </c>
    </row>
    <row r="362">
      <c r="A362" s="2" t="s">
        <v>41</v>
      </c>
      <c r="B362" s="2" t="s">
        <v>311</v>
      </c>
      <c r="C362" s="16" t="s">
        <v>559</v>
      </c>
    </row>
    <row r="363">
      <c r="A363" s="2" t="s">
        <v>134</v>
      </c>
      <c r="B363" s="2" t="s">
        <v>41</v>
      </c>
      <c r="C363" s="16" t="s">
        <v>560</v>
      </c>
    </row>
    <row r="364">
      <c r="A364" s="2" t="s">
        <v>174</v>
      </c>
      <c r="B364" s="2" t="s">
        <v>134</v>
      </c>
      <c r="C364" s="16" t="s">
        <v>466</v>
      </c>
    </row>
    <row r="365">
      <c r="A365" s="2" t="s">
        <v>97</v>
      </c>
      <c r="B365" s="2" t="s">
        <v>174</v>
      </c>
      <c r="C365" s="16" t="s">
        <v>561</v>
      </c>
    </row>
    <row r="366">
      <c r="A366" s="2" t="s">
        <v>316</v>
      </c>
      <c r="B366" s="2" t="s">
        <v>97</v>
      </c>
      <c r="C366" s="16" t="s">
        <v>439</v>
      </c>
    </row>
    <row r="367">
      <c r="A367" s="2" t="s">
        <v>398</v>
      </c>
      <c r="B367" s="2" t="s">
        <v>316</v>
      </c>
      <c r="C367" s="16" t="s">
        <v>562</v>
      </c>
    </row>
    <row r="368">
      <c r="A368" s="2" t="s">
        <v>103</v>
      </c>
      <c r="B368" s="2" t="s">
        <v>398</v>
      </c>
      <c r="C368" s="16" t="s">
        <v>521</v>
      </c>
    </row>
    <row r="369">
      <c r="A369" s="2" t="s">
        <v>242</v>
      </c>
      <c r="B369" s="2" t="s">
        <v>103</v>
      </c>
      <c r="C369" s="16" t="s">
        <v>563</v>
      </c>
    </row>
    <row r="370">
      <c r="A370" s="2" t="s">
        <v>76</v>
      </c>
      <c r="B370" s="2" t="s">
        <v>242</v>
      </c>
      <c r="C370" s="16" t="s">
        <v>564</v>
      </c>
    </row>
    <row r="371">
      <c r="A371" s="2" t="s">
        <v>130</v>
      </c>
      <c r="B371" s="2" t="s">
        <v>76</v>
      </c>
      <c r="C371" s="16" t="s">
        <v>449</v>
      </c>
    </row>
    <row r="372">
      <c r="A372" s="2" t="s">
        <v>41</v>
      </c>
      <c r="B372" s="2" t="s">
        <v>130</v>
      </c>
      <c r="C372" s="16" t="s">
        <v>477</v>
      </c>
    </row>
    <row r="373">
      <c r="A373" s="2" t="s">
        <v>97</v>
      </c>
      <c r="B373" s="2" t="s">
        <v>41</v>
      </c>
      <c r="C373" s="16" t="s">
        <v>433</v>
      </c>
    </row>
    <row r="374">
      <c r="A374" s="2" t="s">
        <v>311</v>
      </c>
      <c r="B374" s="2" t="s">
        <v>41</v>
      </c>
      <c r="C374" s="16" t="s">
        <v>498</v>
      </c>
    </row>
    <row r="375">
      <c r="A375" s="2" t="s">
        <v>174</v>
      </c>
      <c r="B375" s="2" t="s">
        <v>311</v>
      </c>
      <c r="C375" s="16" t="s">
        <v>561</v>
      </c>
    </row>
    <row r="376">
      <c r="A376" s="2" t="s">
        <v>153</v>
      </c>
      <c r="B376" s="2" t="s">
        <v>336</v>
      </c>
      <c r="C376" s="16" t="s">
        <v>565</v>
      </c>
    </row>
    <row r="377">
      <c r="A377" s="2" t="s">
        <v>34</v>
      </c>
      <c r="B377" s="2" t="s">
        <v>153</v>
      </c>
      <c r="C377" s="16" t="s">
        <v>441</v>
      </c>
    </row>
    <row r="378">
      <c r="A378" s="2" t="s">
        <v>399</v>
      </c>
      <c r="B378" s="2" t="s">
        <v>34</v>
      </c>
      <c r="C378" s="16" t="s">
        <v>433</v>
      </c>
    </row>
    <row r="379">
      <c r="A379" s="2" t="s">
        <v>91</v>
      </c>
      <c r="B379" s="2" t="s">
        <v>34</v>
      </c>
      <c r="C379" s="16" t="s">
        <v>537</v>
      </c>
    </row>
    <row r="380">
      <c r="A380" s="2" t="s">
        <v>75</v>
      </c>
      <c r="B380" s="2" t="s">
        <v>91</v>
      </c>
      <c r="C380" s="16" t="s">
        <v>433</v>
      </c>
    </row>
    <row r="381">
      <c r="A381" s="2" t="s">
        <v>125</v>
      </c>
      <c r="B381" s="2" t="s">
        <v>91</v>
      </c>
      <c r="C381" s="16" t="s">
        <v>434</v>
      </c>
    </row>
    <row r="382">
      <c r="A382" s="2" t="s">
        <v>337</v>
      </c>
      <c r="B382" s="2" t="s">
        <v>125</v>
      </c>
      <c r="C382" s="16" t="s">
        <v>566</v>
      </c>
    </row>
    <row r="383">
      <c r="A383" s="2" t="s">
        <v>61</v>
      </c>
      <c r="B383" s="2" t="s">
        <v>337</v>
      </c>
      <c r="C383" s="16" t="s">
        <v>527</v>
      </c>
    </row>
    <row r="384">
      <c r="A384" s="2" t="s">
        <v>407</v>
      </c>
      <c r="B384" s="2" t="s">
        <v>61</v>
      </c>
      <c r="C384" s="16" t="s">
        <v>433</v>
      </c>
    </row>
    <row r="385">
      <c r="A385" s="2" t="s">
        <v>227</v>
      </c>
      <c r="B385" s="2" t="s">
        <v>61</v>
      </c>
      <c r="C385" s="16" t="s">
        <v>433</v>
      </c>
    </row>
    <row r="386">
      <c r="A386" s="2" t="s">
        <v>153</v>
      </c>
      <c r="B386" s="2" t="s">
        <v>61</v>
      </c>
      <c r="C386" s="16" t="s">
        <v>567</v>
      </c>
    </row>
    <row r="387">
      <c r="A387" s="2" t="s">
        <v>52</v>
      </c>
      <c r="B387" s="2" t="s">
        <v>153</v>
      </c>
      <c r="C387" s="16" t="s">
        <v>561</v>
      </c>
    </row>
    <row r="388">
      <c r="A388" s="2" t="s">
        <v>399</v>
      </c>
      <c r="B388" s="2" t="s">
        <v>52</v>
      </c>
      <c r="C388" s="16" t="s">
        <v>433</v>
      </c>
    </row>
    <row r="389">
      <c r="A389" s="2" t="s">
        <v>230</v>
      </c>
      <c r="B389" s="2" t="s">
        <v>138</v>
      </c>
      <c r="C389" s="16" t="s">
        <v>433</v>
      </c>
    </row>
    <row r="390">
      <c r="A390" s="2" t="s">
        <v>59</v>
      </c>
      <c r="B390" s="2" t="s">
        <v>138</v>
      </c>
      <c r="C390" s="16" t="s">
        <v>450</v>
      </c>
    </row>
    <row r="391">
      <c r="A391" s="2" t="s">
        <v>92</v>
      </c>
      <c r="B391" s="2" t="s">
        <v>59</v>
      </c>
      <c r="C391" s="16" t="s">
        <v>451</v>
      </c>
    </row>
    <row r="392">
      <c r="A392" s="2" t="s">
        <v>237</v>
      </c>
      <c r="B392" s="2" t="s">
        <v>92</v>
      </c>
      <c r="C392" s="16" t="s">
        <v>541</v>
      </c>
    </row>
    <row r="393">
      <c r="A393" s="2" t="s">
        <v>241</v>
      </c>
      <c r="B393" s="2" t="s">
        <v>237</v>
      </c>
      <c r="C393" s="16" t="s">
        <v>467</v>
      </c>
    </row>
    <row r="394">
      <c r="A394" s="2" t="s">
        <v>366</v>
      </c>
      <c r="B394" s="2" t="s">
        <v>241</v>
      </c>
      <c r="C394" s="16" t="s">
        <v>433</v>
      </c>
    </row>
    <row r="395">
      <c r="A395" s="2" t="s">
        <v>363</v>
      </c>
      <c r="B395" s="2" t="s">
        <v>241</v>
      </c>
      <c r="C395" s="16" t="s">
        <v>557</v>
      </c>
    </row>
    <row r="396">
      <c r="A396" s="2" t="s">
        <v>339</v>
      </c>
      <c r="B396" s="2" t="s">
        <v>363</v>
      </c>
      <c r="C396" s="16" t="s">
        <v>433</v>
      </c>
    </row>
    <row r="397">
      <c r="A397" s="2" t="s">
        <v>38</v>
      </c>
      <c r="B397" s="2" t="s">
        <v>363</v>
      </c>
      <c r="C397" s="16" t="s">
        <v>568</v>
      </c>
    </row>
    <row r="398">
      <c r="A398" s="2" t="s">
        <v>280</v>
      </c>
      <c r="B398" s="2" t="s">
        <v>38</v>
      </c>
      <c r="C398" s="16" t="s">
        <v>513</v>
      </c>
    </row>
    <row r="399">
      <c r="A399" s="2" t="s">
        <v>381</v>
      </c>
      <c r="B399" s="2" t="s">
        <v>280</v>
      </c>
      <c r="C399" s="16" t="s">
        <v>431</v>
      </c>
    </row>
    <row r="400">
      <c r="A400" s="2" t="s">
        <v>230</v>
      </c>
      <c r="B400" s="2" t="s">
        <v>381</v>
      </c>
      <c r="C400" s="16" t="s">
        <v>501</v>
      </c>
    </row>
    <row r="401">
      <c r="A401" s="2" t="s">
        <v>138</v>
      </c>
      <c r="B401" s="2" t="s">
        <v>230</v>
      </c>
      <c r="C401" s="16" t="s">
        <v>436</v>
      </c>
    </row>
    <row r="402">
      <c r="A402" s="2" t="s">
        <v>59</v>
      </c>
      <c r="B402" s="2" t="s">
        <v>138</v>
      </c>
      <c r="C402" s="16" t="s">
        <v>556</v>
      </c>
    </row>
    <row r="403">
      <c r="A403" s="2" t="s">
        <v>92</v>
      </c>
      <c r="B403" s="2" t="s">
        <v>59</v>
      </c>
      <c r="C403" s="16" t="s">
        <v>554</v>
      </c>
    </row>
    <row r="404">
      <c r="A404" s="2" t="s">
        <v>89</v>
      </c>
      <c r="B404" s="2" t="s">
        <v>390</v>
      </c>
      <c r="C404" s="16" t="s">
        <v>470</v>
      </c>
    </row>
    <row r="405">
      <c r="A405" s="2" t="s">
        <v>324</v>
      </c>
      <c r="B405" s="2" t="s">
        <v>89</v>
      </c>
      <c r="C405" s="16" t="s">
        <v>433</v>
      </c>
    </row>
    <row r="406">
      <c r="A406" s="2" t="s">
        <v>60</v>
      </c>
      <c r="B406" s="2" t="s">
        <v>89</v>
      </c>
      <c r="C406" s="16" t="s">
        <v>503</v>
      </c>
    </row>
    <row r="407">
      <c r="A407" s="2" t="s">
        <v>315</v>
      </c>
      <c r="B407" s="2" t="s">
        <v>60</v>
      </c>
      <c r="C407" s="16" t="s">
        <v>493</v>
      </c>
    </row>
    <row r="408">
      <c r="A408" s="2" t="s">
        <v>22</v>
      </c>
      <c r="B408" s="2" t="s">
        <v>315</v>
      </c>
      <c r="C408" s="16" t="s">
        <v>531</v>
      </c>
    </row>
    <row r="409">
      <c r="A409" s="2" t="s">
        <v>377</v>
      </c>
      <c r="B409" s="2" t="s">
        <v>22</v>
      </c>
      <c r="C409" s="16" t="s">
        <v>569</v>
      </c>
    </row>
    <row r="410">
      <c r="A410" s="2" t="s">
        <v>302</v>
      </c>
      <c r="B410" s="2" t="s">
        <v>377</v>
      </c>
      <c r="C410" s="16" t="s">
        <v>455</v>
      </c>
    </row>
    <row r="411">
      <c r="A411" s="2" t="s">
        <v>72</v>
      </c>
      <c r="B411" s="2" t="s">
        <v>302</v>
      </c>
      <c r="C411" s="16" t="s">
        <v>503</v>
      </c>
    </row>
    <row r="412">
      <c r="A412" s="2" t="s">
        <v>277</v>
      </c>
      <c r="B412" s="2" t="s">
        <v>72</v>
      </c>
      <c r="C412" s="16" t="s">
        <v>503</v>
      </c>
    </row>
    <row r="413">
      <c r="A413" s="2" t="s">
        <v>421</v>
      </c>
      <c r="B413" s="2" t="s">
        <v>277</v>
      </c>
      <c r="C413" s="16" t="s">
        <v>433</v>
      </c>
    </row>
    <row r="414">
      <c r="A414" s="2" t="s">
        <v>194</v>
      </c>
      <c r="B414" s="2" t="s">
        <v>277</v>
      </c>
      <c r="C414" s="16" t="s">
        <v>528</v>
      </c>
    </row>
    <row r="415">
      <c r="A415" s="2" t="s">
        <v>390</v>
      </c>
      <c r="B415" s="2" t="s">
        <v>194</v>
      </c>
      <c r="C415" s="16" t="s">
        <v>454</v>
      </c>
    </row>
    <row r="416">
      <c r="A416" s="2" t="s">
        <v>89</v>
      </c>
      <c r="B416" s="2" t="s">
        <v>390</v>
      </c>
      <c r="C416" s="16" t="s">
        <v>534</v>
      </c>
    </row>
    <row r="417">
      <c r="A417" s="2" t="s">
        <v>22</v>
      </c>
      <c r="B417" s="2" t="s">
        <v>89</v>
      </c>
      <c r="C417" s="16" t="s">
        <v>487</v>
      </c>
    </row>
    <row r="418">
      <c r="A418" s="2" t="s">
        <v>315</v>
      </c>
      <c r="B418" s="2" t="s">
        <v>22</v>
      </c>
      <c r="C418" s="16" t="s">
        <v>433</v>
      </c>
    </row>
    <row r="419">
      <c r="A419" s="2" t="s">
        <v>230</v>
      </c>
      <c r="B419" s="2" t="s">
        <v>89</v>
      </c>
      <c r="C419" s="16" t="s">
        <v>570</v>
      </c>
    </row>
    <row r="420">
      <c r="A420" s="2" t="s">
        <v>72</v>
      </c>
      <c r="B420" s="2" t="s">
        <v>230</v>
      </c>
      <c r="C420" s="16" t="s">
        <v>468</v>
      </c>
    </row>
    <row r="421">
      <c r="A421" s="2" t="s">
        <v>59</v>
      </c>
      <c r="B421" s="2" t="s">
        <v>72</v>
      </c>
      <c r="C421" s="16" t="s">
        <v>571</v>
      </c>
    </row>
    <row r="422">
      <c r="A422" s="2" t="s">
        <v>194</v>
      </c>
      <c r="B422" s="2" t="s">
        <v>59</v>
      </c>
      <c r="C422" s="16" t="s">
        <v>448</v>
      </c>
    </row>
    <row r="423">
      <c r="A423" s="2" t="s">
        <v>237</v>
      </c>
      <c r="B423" s="2" t="s">
        <v>194</v>
      </c>
      <c r="C423" s="16" t="s">
        <v>483</v>
      </c>
    </row>
    <row r="424">
      <c r="A424" s="2" t="s">
        <v>315</v>
      </c>
      <c r="B424" s="2" t="s">
        <v>237</v>
      </c>
      <c r="C424" s="16" t="s">
        <v>465</v>
      </c>
    </row>
    <row r="425">
      <c r="A425" s="2" t="s">
        <v>366</v>
      </c>
      <c r="B425" s="2" t="s">
        <v>315</v>
      </c>
      <c r="C425" s="16" t="s">
        <v>476</v>
      </c>
    </row>
    <row r="426">
      <c r="A426" s="2" t="s">
        <v>377</v>
      </c>
      <c r="B426" s="2" t="s">
        <v>366</v>
      </c>
      <c r="C426" s="16" t="s">
        <v>452</v>
      </c>
    </row>
    <row r="427">
      <c r="A427" s="2" t="s">
        <v>363</v>
      </c>
      <c r="B427" s="2" t="s">
        <v>377</v>
      </c>
      <c r="C427" s="16" t="s">
        <v>433</v>
      </c>
    </row>
    <row r="428">
      <c r="A428" s="2" t="s">
        <v>230</v>
      </c>
      <c r="B428" s="2" t="s">
        <v>377</v>
      </c>
      <c r="C428" s="16" t="s">
        <v>557</v>
      </c>
    </row>
    <row r="429">
      <c r="A429" s="2" t="s">
        <v>421</v>
      </c>
      <c r="B429" s="2" t="s">
        <v>230</v>
      </c>
      <c r="C429" s="16" t="s">
        <v>433</v>
      </c>
    </row>
    <row r="430">
      <c r="A430" s="2" t="s">
        <v>72</v>
      </c>
      <c r="B430" s="2" t="s">
        <v>230</v>
      </c>
      <c r="C430" s="16" t="s">
        <v>537</v>
      </c>
    </row>
    <row r="431">
      <c r="A431" s="2" t="s">
        <v>59</v>
      </c>
      <c r="B431" s="2" t="s">
        <v>72</v>
      </c>
      <c r="C431" s="16" t="s">
        <v>501</v>
      </c>
    </row>
    <row r="432">
      <c r="A432" s="2" t="s">
        <v>89</v>
      </c>
      <c r="B432" s="2" t="s">
        <v>59</v>
      </c>
      <c r="C432" s="16" t="s">
        <v>433</v>
      </c>
    </row>
    <row r="433">
      <c r="A433" s="2" t="s">
        <v>194</v>
      </c>
      <c r="B433" s="2" t="s">
        <v>59</v>
      </c>
      <c r="C433" s="16" t="s">
        <v>455</v>
      </c>
    </row>
    <row r="434">
      <c r="A434" s="2" t="s">
        <v>237</v>
      </c>
      <c r="B434" s="2" t="s">
        <v>194</v>
      </c>
      <c r="C434" s="16" t="s">
        <v>503</v>
      </c>
    </row>
    <row r="435">
      <c r="A435" s="2" t="s">
        <v>92</v>
      </c>
      <c r="B435" s="2" t="s">
        <v>60</v>
      </c>
      <c r="C435" s="16" t="s">
        <v>470</v>
      </c>
    </row>
    <row r="436">
      <c r="A436" s="2" t="s">
        <v>390</v>
      </c>
      <c r="B436" s="2" t="s">
        <v>92</v>
      </c>
      <c r="C436" s="16" t="s">
        <v>429</v>
      </c>
    </row>
    <row r="437">
      <c r="A437" s="2" t="s">
        <v>38</v>
      </c>
      <c r="B437" s="2" t="s">
        <v>390</v>
      </c>
      <c r="C437" s="16" t="s">
        <v>503</v>
      </c>
    </row>
    <row r="438">
      <c r="A438" s="2" t="s">
        <v>22</v>
      </c>
      <c r="B438" s="2" t="s">
        <v>38</v>
      </c>
      <c r="C438" s="16" t="s">
        <v>557</v>
      </c>
    </row>
    <row r="439">
      <c r="A439" s="2" t="s">
        <v>138</v>
      </c>
      <c r="B439" s="2" t="s">
        <v>22</v>
      </c>
      <c r="C439" s="16" t="s">
        <v>441</v>
      </c>
    </row>
    <row r="440">
      <c r="A440" s="2" t="s">
        <v>324</v>
      </c>
      <c r="B440" s="2" t="s">
        <v>138</v>
      </c>
      <c r="C440" s="16" t="s">
        <v>433</v>
      </c>
    </row>
    <row r="441">
      <c r="A441" s="2" t="s">
        <v>302</v>
      </c>
      <c r="B441" s="2" t="s">
        <v>138</v>
      </c>
      <c r="C441" s="16" t="s">
        <v>572</v>
      </c>
    </row>
    <row r="442">
      <c r="A442" s="2" t="s">
        <v>241</v>
      </c>
      <c r="B442" s="2" t="s">
        <v>302</v>
      </c>
      <c r="C442" s="16" t="s">
        <v>540</v>
      </c>
    </row>
    <row r="443">
      <c r="A443" s="2" t="s">
        <v>277</v>
      </c>
      <c r="B443" s="2" t="s">
        <v>241</v>
      </c>
      <c r="C443" s="16" t="s">
        <v>477</v>
      </c>
    </row>
    <row r="444">
      <c r="A444" s="2" t="s">
        <v>339</v>
      </c>
      <c r="B444" s="2" t="s">
        <v>277</v>
      </c>
      <c r="C444" s="16" t="s">
        <v>570</v>
      </c>
    </row>
    <row r="445">
      <c r="A445" s="2" t="s">
        <v>60</v>
      </c>
      <c r="B445" s="2" t="s">
        <v>339</v>
      </c>
      <c r="C445" s="16" t="s">
        <v>481</v>
      </c>
    </row>
    <row r="446">
      <c r="A446" s="2" t="s">
        <v>381</v>
      </c>
      <c r="B446" s="2" t="s">
        <v>60</v>
      </c>
      <c r="C446" s="16" t="s">
        <v>433</v>
      </c>
    </row>
    <row r="447">
      <c r="A447" s="2" t="s">
        <v>92</v>
      </c>
      <c r="B447" s="2" t="s">
        <v>60</v>
      </c>
      <c r="C447" s="16" t="s">
        <v>573</v>
      </c>
    </row>
    <row r="448">
      <c r="A448" s="2" t="s">
        <v>390</v>
      </c>
      <c r="B448" s="2" t="s">
        <v>92</v>
      </c>
      <c r="C448" s="16" t="s">
        <v>574</v>
      </c>
    </row>
    <row r="449">
      <c r="A449" s="2" t="s">
        <v>38</v>
      </c>
      <c r="B449" s="2" t="s">
        <v>390</v>
      </c>
      <c r="C449" s="16" t="s">
        <v>532</v>
      </c>
    </row>
    <row r="450">
      <c r="A450" s="2" t="s">
        <v>22</v>
      </c>
      <c r="B450" s="2" t="s">
        <v>38</v>
      </c>
      <c r="C450" s="16" t="s">
        <v>575</v>
      </c>
    </row>
    <row r="451">
      <c r="A451" s="2" t="s">
        <v>230</v>
      </c>
      <c r="B451" s="2" t="s">
        <v>390</v>
      </c>
      <c r="C451" s="16" t="s">
        <v>503</v>
      </c>
    </row>
    <row r="452">
      <c r="A452" s="2" t="s">
        <v>60</v>
      </c>
      <c r="B452" s="2" t="s">
        <v>230</v>
      </c>
      <c r="C452" s="16" t="s">
        <v>565</v>
      </c>
    </row>
    <row r="453">
      <c r="A453" s="2" t="s">
        <v>237</v>
      </c>
      <c r="B453" s="2" t="s">
        <v>60</v>
      </c>
      <c r="C453" s="16" t="s">
        <v>433</v>
      </c>
    </row>
    <row r="454">
      <c r="A454" s="2" t="s">
        <v>366</v>
      </c>
      <c r="B454" s="2" t="s">
        <v>60</v>
      </c>
      <c r="C454" s="16" t="s">
        <v>433</v>
      </c>
    </row>
    <row r="455">
      <c r="A455" s="2" t="s">
        <v>59</v>
      </c>
      <c r="B455" s="2" t="s">
        <v>60</v>
      </c>
      <c r="C455" s="16" t="s">
        <v>543</v>
      </c>
    </row>
    <row r="456">
      <c r="A456" s="2" t="s">
        <v>22</v>
      </c>
      <c r="B456" s="2" t="s">
        <v>59</v>
      </c>
      <c r="C456" s="16" t="s">
        <v>523</v>
      </c>
    </row>
    <row r="457">
      <c r="A457" s="2" t="s">
        <v>363</v>
      </c>
      <c r="B457" s="2" t="s">
        <v>22</v>
      </c>
      <c r="C457" s="16" t="s">
        <v>433</v>
      </c>
    </row>
    <row r="458">
      <c r="A458" s="2" t="s">
        <v>230</v>
      </c>
      <c r="B458" s="2" t="s">
        <v>22</v>
      </c>
      <c r="C458" s="16" t="s">
        <v>433</v>
      </c>
    </row>
    <row r="459">
      <c r="A459" s="2" t="s">
        <v>59</v>
      </c>
      <c r="B459" s="2" t="s">
        <v>22</v>
      </c>
      <c r="C459" s="16" t="s">
        <v>504</v>
      </c>
    </row>
    <row r="460">
      <c r="A460" s="2" t="s">
        <v>324</v>
      </c>
      <c r="B460" s="2" t="s">
        <v>59</v>
      </c>
      <c r="C460" s="16" t="s">
        <v>433</v>
      </c>
    </row>
    <row r="461">
      <c r="A461" s="2" t="s">
        <v>302</v>
      </c>
      <c r="B461" s="2" t="s">
        <v>59</v>
      </c>
      <c r="C461" s="16" t="s">
        <v>495</v>
      </c>
    </row>
    <row r="462">
      <c r="A462" s="2" t="s">
        <v>366</v>
      </c>
      <c r="B462" s="2" t="s">
        <v>302</v>
      </c>
      <c r="C462" s="16" t="s">
        <v>530</v>
      </c>
    </row>
    <row r="463">
      <c r="A463" s="2" t="s">
        <v>277</v>
      </c>
      <c r="B463" s="2" t="s">
        <v>366</v>
      </c>
      <c r="C463" s="16" t="s">
        <v>498</v>
      </c>
    </row>
    <row r="464">
      <c r="A464" s="2" t="s">
        <v>89</v>
      </c>
      <c r="B464" s="2" t="s">
        <v>138</v>
      </c>
      <c r="C464" s="16" t="s">
        <v>496</v>
      </c>
    </row>
    <row r="465">
      <c r="A465" s="2" t="s">
        <v>92</v>
      </c>
      <c r="B465" s="2" t="s">
        <v>89</v>
      </c>
      <c r="C465" s="16" t="s">
        <v>441</v>
      </c>
    </row>
    <row r="466">
      <c r="A466" s="2" t="s">
        <v>72</v>
      </c>
      <c r="B466" s="2" t="s">
        <v>92</v>
      </c>
      <c r="C466" s="16" t="s">
        <v>465</v>
      </c>
    </row>
    <row r="467">
      <c r="A467" s="2" t="s">
        <v>38</v>
      </c>
      <c r="B467" s="2" t="s">
        <v>72</v>
      </c>
      <c r="C467" s="16" t="s">
        <v>482</v>
      </c>
    </row>
    <row r="468">
      <c r="A468" s="2" t="s">
        <v>315</v>
      </c>
      <c r="B468" s="2" t="s">
        <v>38</v>
      </c>
      <c r="C468" s="16" t="s">
        <v>433</v>
      </c>
    </row>
    <row r="469">
      <c r="A469" s="2" t="s">
        <v>377</v>
      </c>
      <c r="B469" s="2" t="s">
        <v>38</v>
      </c>
      <c r="C469" s="16" t="s">
        <v>447</v>
      </c>
    </row>
    <row r="470">
      <c r="A470" s="2" t="s">
        <v>241</v>
      </c>
      <c r="B470" s="2" t="s">
        <v>377</v>
      </c>
      <c r="C470" s="16" t="s">
        <v>561</v>
      </c>
    </row>
    <row r="471">
      <c r="A471" s="2" t="s">
        <v>421</v>
      </c>
      <c r="B471" s="2" t="s">
        <v>241</v>
      </c>
      <c r="C471" s="16" t="s">
        <v>433</v>
      </c>
    </row>
    <row r="472">
      <c r="A472" s="2" t="s">
        <v>194</v>
      </c>
      <c r="B472" s="2" t="s">
        <v>241</v>
      </c>
      <c r="C472" s="16" t="s">
        <v>553</v>
      </c>
    </row>
    <row r="473">
      <c r="A473" s="2" t="s">
        <v>339</v>
      </c>
      <c r="B473" s="2" t="s">
        <v>194</v>
      </c>
      <c r="C473" s="16" t="s">
        <v>553</v>
      </c>
    </row>
    <row r="474">
      <c r="A474" s="2" t="s">
        <v>89</v>
      </c>
      <c r="B474" s="2" t="s">
        <v>339</v>
      </c>
      <c r="C474" s="16" t="s">
        <v>477</v>
      </c>
    </row>
    <row r="475">
      <c r="A475" s="2" t="s">
        <v>138</v>
      </c>
      <c r="B475" s="2" t="s">
        <v>89</v>
      </c>
      <c r="C475" s="16" t="s">
        <v>494</v>
      </c>
    </row>
    <row r="476">
      <c r="A476" s="2" t="s">
        <v>72</v>
      </c>
      <c r="B476" s="2" t="s">
        <v>138</v>
      </c>
      <c r="C476" s="16" t="s">
        <v>487</v>
      </c>
    </row>
    <row r="477">
      <c r="A477" s="2" t="s">
        <v>92</v>
      </c>
      <c r="B477" s="2" t="s">
        <v>72</v>
      </c>
      <c r="C477" s="16" t="s">
        <v>529</v>
      </c>
    </row>
    <row r="478">
      <c r="A478" s="2" t="s">
        <v>81</v>
      </c>
      <c r="B478" s="2" t="s">
        <v>330</v>
      </c>
      <c r="C478" s="16" t="s">
        <v>543</v>
      </c>
    </row>
    <row r="479">
      <c r="A479" s="2" t="s">
        <v>184</v>
      </c>
      <c r="B479" s="2" t="s">
        <v>81</v>
      </c>
      <c r="C479" s="16" t="s">
        <v>465</v>
      </c>
    </row>
    <row r="480">
      <c r="A480" s="2" t="s">
        <v>107</v>
      </c>
      <c r="B480" s="2" t="s">
        <v>184</v>
      </c>
      <c r="C480" s="16" t="s">
        <v>433</v>
      </c>
    </row>
    <row r="481">
      <c r="A481" s="2" t="s">
        <v>249</v>
      </c>
      <c r="B481" s="2" t="s">
        <v>184</v>
      </c>
      <c r="C481" s="16" t="s">
        <v>433</v>
      </c>
    </row>
    <row r="482">
      <c r="A482" s="2" t="s">
        <v>110</v>
      </c>
      <c r="B482" s="2" t="s">
        <v>184</v>
      </c>
      <c r="C482" s="16" t="s">
        <v>473</v>
      </c>
    </row>
    <row r="483">
      <c r="A483" s="2" t="s">
        <v>177</v>
      </c>
      <c r="B483" s="2" t="s">
        <v>110</v>
      </c>
      <c r="C483" s="16" t="s">
        <v>576</v>
      </c>
    </row>
    <row r="484">
      <c r="A484" s="2" t="s">
        <v>218</v>
      </c>
      <c r="B484" s="2" t="s">
        <v>177</v>
      </c>
      <c r="C484" s="16" t="s">
        <v>437</v>
      </c>
    </row>
    <row r="485">
      <c r="A485" s="2" t="s">
        <v>385</v>
      </c>
      <c r="B485" s="2" t="s">
        <v>218</v>
      </c>
      <c r="C485" s="16" t="s">
        <v>433</v>
      </c>
    </row>
    <row r="486">
      <c r="A486" s="2" t="s">
        <v>79</v>
      </c>
      <c r="B486" s="2" t="s">
        <v>218</v>
      </c>
      <c r="C486" s="16" t="s">
        <v>477</v>
      </c>
    </row>
    <row r="487">
      <c r="A487" s="2" t="s">
        <v>403</v>
      </c>
      <c r="B487" s="2" t="s">
        <v>79</v>
      </c>
      <c r="C487" s="16" t="s">
        <v>577</v>
      </c>
    </row>
    <row r="488">
      <c r="A488" s="2" t="s">
        <v>179</v>
      </c>
      <c r="B488" s="2" t="s">
        <v>403</v>
      </c>
      <c r="C488" s="16" t="s">
        <v>433</v>
      </c>
    </row>
    <row r="489">
      <c r="A489" s="2" t="s">
        <v>330</v>
      </c>
      <c r="B489" s="2" t="s">
        <v>403</v>
      </c>
      <c r="C489" s="16" t="s">
        <v>487</v>
      </c>
    </row>
    <row r="490">
      <c r="A490" s="2" t="s">
        <v>81</v>
      </c>
      <c r="B490" s="2" t="s">
        <v>330</v>
      </c>
      <c r="C490" s="16" t="s">
        <v>526</v>
      </c>
    </row>
    <row r="491">
      <c r="A491" s="2" t="s">
        <v>177</v>
      </c>
      <c r="B491" s="2" t="s">
        <v>81</v>
      </c>
      <c r="C491" s="16" t="s">
        <v>555</v>
      </c>
    </row>
    <row r="492">
      <c r="A492" s="2" t="s">
        <v>107</v>
      </c>
      <c r="B492" s="2" t="s">
        <v>177</v>
      </c>
      <c r="C492" s="16" t="s">
        <v>514</v>
      </c>
    </row>
    <row r="493">
      <c r="A493" s="2" t="s">
        <v>184</v>
      </c>
      <c r="B493" s="2" t="s">
        <v>107</v>
      </c>
      <c r="C493" s="16" t="s">
        <v>490</v>
      </c>
    </row>
    <row r="494">
      <c r="A494" s="2" t="s">
        <v>355</v>
      </c>
      <c r="B494" s="2" t="s">
        <v>106</v>
      </c>
      <c r="C494" s="16" t="s">
        <v>481</v>
      </c>
    </row>
    <row r="495">
      <c r="A495" s="2" t="s">
        <v>361</v>
      </c>
      <c r="B495" s="2" t="s">
        <v>355</v>
      </c>
      <c r="C495" s="16" t="s">
        <v>433</v>
      </c>
    </row>
    <row r="496">
      <c r="A496" s="2" t="s">
        <v>19</v>
      </c>
      <c r="B496" s="2" t="s">
        <v>355</v>
      </c>
      <c r="C496" s="16" t="s">
        <v>532</v>
      </c>
    </row>
    <row r="497">
      <c r="A497" s="2" t="s">
        <v>215</v>
      </c>
      <c r="B497" s="2" t="s">
        <v>19</v>
      </c>
      <c r="C497" s="16" t="s">
        <v>433</v>
      </c>
    </row>
    <row r="498">
      <c r="A498" s="2" t="s">
        <v>400</v>
      </c>
      <c r="B498" s="2" t="s">
        <v>19</v>
      </c>
      <c r="C498" s="16" t="s">
        <v>433</v>
      </c>
    </row>
    <row r="499">
      <c r="A499" s="2" t="s">
        <v>263</v>
      </c>
      <c r="B499" s="2" t="s">
        <v>19</v>
      </c>
      <c r="C499" s="16" t="s">
        <v>433</v>
      </c>
    </row>
    <row r="500">
      <c r="A500" s="2" t="s">
        <v>47</v>
      </c>
      <c r="B500" s="2" t="s">
        <v>19</v>
      </c>
      <c r="C500" s="16" t="s">
        <v>541</v>
      </c>
    </row>
    <row r="501">
      <c r="A501" s="2" t="s">
        <v>117</v>
      </c>
      <c r="B501" s="2" t="s">
        <v>47</v>
      </c>
      <c r="C501" s="16" t="s">
        <v>578</v>
      </c>
    </row>
    <row r="502">
      <c r="A502" s="2" t="s">
        <v>355</v>
      </c>
      <c r="B502" s="2" t="s">
        <v>117</v>
      </c>
      <c r="C502" s="16" t="s">
        <v>462</v>
      </c>
    </row>
    <row r="503">
      <c r="A503" s="2" t="s">
        <v>413</v>
      </c>
      <c r="B503" s="2" t="s">
        <v>355</v>
      </c>
      <c r="C503" s="16" t="s">
        <v>512</v>
      </c>
    </row>
    <row r="504">
      <c r="A504" s="2" t="s">
        <v>263</v>
      </c>
      <c r="B504" s="2" t="s">
        <v>413</v>
      </c>
      <c r="C504" s="16" t="s">
        <v>441</v>
      </c>
    </row>
    <row r="505">
      <c r="A505" s="2" t="s">
        <v>74</v>
      </c>
      <c r="B505" s="2" t="s">
        <v>263</v>
      </c>
      <c r="C505" s="16" t="s">
        <v>541</v>
      </c>
    </row>
    <row r="506">
      <c r="A506" s="2" t="s">
        <v>215</v>
      </c>
      <c r="B506" s="2" t="s">
        <v>74</v>
      </c>
      <c r="C506" s="16" t="s">
        <v>579</v>
      </c>
    </row>
    <row r="507">
      <c r="A507" s="2" t="s">
        <v>106</v>
      </c>
      <c r="B507" s="2" t="s">
        <v>215</v>
      </c>
      <c r="C507" s="16" t="s">
        <v>515</v>
      </c>
    </row>
    <row r="508">
      <c r="A508" s="2" t="s">
        <v>330</v>
      </c>
      <c r="B508" s="2" t="s">
        <v>106</v>
      </c>
      <c r="C508" s="16" t="s">
        <v>530</v>
      </c>
    </row>
    <row r="509">
      <c r="A509" s="2" t="s">
        <v>117</v>
      </c>
      <c r="B509" s="2" t="s">
        <v>330</v>
      </c>
      <c r="C509" s="16" t="s">
        <v>433</v>
      </c>
    </row>
    <row r="510">
      <c r="A510" s="2" t="s">
        <v>361</v>
      </c>
      <c r="B510" s="2" t="s">
        <v>330</v>
      </c>
      <c r="C510" s="16" t="s">
        <v>565</v>
      </c>
    </row>
    <row r="511">
      <c r="A511" s="2" t="s">
        <v>184</v>
      </c>
      <c r="B511" s="2" t="s">
        <v>361</v>
      </c>
      <c r="C511" s="16" t="s">
        <v>474</v>
      </c>
    </row>
    <row r="512">
      <c r="A512" s="2" t="s">
        <v>74</v>
      </c>
      <c r="B512" s="2" t="s">
        <v>184</v>
      </c>
      <c r="C512" s="16" t="s">
        <v>495</v>
      </c>
    </row>
    <row r="513">
      <c r="A513" s="2" t="s">
        <v>385</v>
      </c>
      <c r="B513" s="2" t="s">
        <v>74</v>
      </c>
      <c r="C513" s="16" t="s">
        <v>433</v>
      </c>
    </row>
    <row r="514">
      <c r="A514" s="2" t="s">
        <v>179</v>
      </c>
      <c r="B514" s="2" t="s">
        <v>74</v>
      </c>
      <c r="C514" s="16" t="s">
        <v>550</v>
      </c>
    </row>
    <row r="515">
      <c r="A515" s="2" t="s">
        <v>413</v>
      </c>
      <c r="B515" s="2" t="s">
        <v>179</v>
      </c>
      <c r="C515" s="16" t="s">
        <v>433</v>
      </c>
    </row>
    <row r="516">
      <c r="A516" s="2" t="s">
        <v>106</v>
      </c>
      <c r="B516" s="2" t="s">
        <v>179</v>
      </c>
      <c r="C516" s="16" t="s">
        <v>580</v>
      </c>
    </row>
    <row r="517">
      <c r="A517" s="2" t="s">
        <v>79</v>
      </c>
      <c r="B517" s="2" t="s">
        <v>106</v>
      </c>
      <c r="C517" s="16" t="s">
        <v>510</v>
      </c>
    </row>
    <row r="518">
      <c r="A518" s="2" t="s">
        <v>19</v>
      </c>
      <c r="B518" s="2" t="s">
        <v>79</v>
      </c>
      <c r="C518" s="16" t="s">
        <v>581</v>
      </c>
    </row>
    <row r="519">
      <c r="A519" s="2" t="s">
        <v>184</v>
      </c>
      <c r="B519" s="2" t="s">
        <v>19</v>
      </c>
      <c r="C519" s="16" t="s">
        <v>433</v>
      </c>
    </row>
    <row r="520">
      <c r="A520" s="2" t="s">
        <v>177</v>
      </c>
      <c r="B520" s="2" t="s">
        <v>19</v>
      </c>
      <c r="C520" s="16" t="s">
        <v>582</v>
      </c>
    </row>
    <row r="521">
      <c r="A521" s="2" t="s">
        <v>117</v>
      </c>
      <c r="B521" s="2" t="s">
        <v>177</v>
      </c>
      <c r="C521" s="16" t="s">
        <v>468</v>
      </c>
    </row>
    <row r="522">
      <c r="A522" s="2" t="s">
        <v>330</v>
      </c>
      <c r="B522" s="2" t="s">
        <v>117</v>
      </c>
      <c r="C522" s="16" t="s">
        <v>464</v>
      </c>
    </row>
    <row r="523">
      <c r="A523" s="2" t="s">
        <v>361</v>
      </c>
      <c r="B523" s="2" t="s">
        <v>330</v>
      </c>
      <c r="C523" s="16" t="s">
        <v>498</v>
      </c>
    </row>
    <row r="524">
      <c r="A524" s="2" t="s">
        <v>249</v>
      </c>
      <c r="B524" s="2" t="s">
        <v>47</v>
      </c>
      <c r="C524" s="16" t="s">
        <v>433</v>
      </c>
    </row>
    <row r="525">
      <c r="A525" s="2" t="s">
        <v>110</v>
      </c>
      <c r="B525" s="2" t="s">
        <v>47</v>
      </c>
      <c r="C525" s="16" t="s">
        <v>580</v>
      </c>
    </row>
    <row r="526">
      <c r="A526" s="2" t="s">
        <v>263</v>
      </c>
      <c r="B526" s="2" t="s">
        <v>110</v>
      </c>
      <c r="C526" s="16" t="s">
        <v>564</v>
      </c>
    </row>
    <row r="527">
      <c r="A527" s="2" t="s">
        <v>403</v>
      </c>
      <c r="B527" s="2" t="s">
        <v>263</v>
      </c>
      <c r="C527" s="16" t="s">
        <v>490</v>
      </c>
    </row>
    <row r="528">
      <c r="A528" s="2" t="s">
        <v>400</v>
      </c>
      <c r="B528" s="2" t="s">
        <v>403</v>
      </c>
      <c r="C528" s="16" t="s">
        <v>510</v>
      </c>
    </row>
    <row r="529">
      <c r="A529" s="2" t="s">
        <v>218</v>
      </c>
      <c r="B529" s="2" t="s">
        <v>400</v>
      </c>
      <c r="C529" s="16" t="s">
        <v>433</v>
      </c>
    </row>
    <row r="530">
      <c r="A530" s="2" t="s">
        <v>81</v>
      </c>
      <c r="B530" s="2" t="s">
        <v>400</v>
      </c>
      <c r="C530" s="16" t="s">
        <v>462</v>
      </c>
    </row>
    <row r="531">
      <c r="A531" s="2" t="s">
        <v>215</v>
      </c>
      <c r="B531" s="2" t="s">
        <v>81</v>
      </c>
      <c r="C531" s="16" t="s">
        <v>458</v>
      </c>
    </row>
    <row r="532">
      <c r="A532" s="2" t="s">
        <v>107</v>
      </c>
      <c r="B532" s="2" t="s">
        <v>215</v>
      </c>
      <c r="C532" s="16" t="s">
        <v>529</v>
      </c>
    </row>
    <row r="533">
      <c r="A533" s="2" t="s">
        <v>355</v>
      </c>
      <c r="B533" s="2" t="s">
        <v>107</v>
      </c>
      <c r="C533" s="16" t="s">
        <v>485</v>
      </c>
    </row>
    <row r="534">
      <c r="A534" s="2" t="s">
        <v>249</v>
      </c>
      <c r="B534" s="2" t="s">
        <v>355</v>
      </c>
      <c r="C534" s="16" t="s">
        <v>444</v>
      </c>
    </row>
    <row r="535">
      <c r="A535" s="2" t="s">
        <v>47</v>
      </c>
      <c r="B535" s="2" t="s">
        <v>249</v>
      </c>
      <c r="C535" s="16" t="s">
        <v>487</v>
      </c>
    </row>
    <row r="536">
      <c r="A536" s="2" t="s">
        <v>110</v>
      </c>
      <c r="B536" s="2" t="s">
        <v>47</v>
      </c>
      <c r="C536" s="16" t="s">
        <v>454</v>
      </c>
    </row>
    <row r="537">
      <c r="A537" s="2" t="s">
        <v>263</v>
      </c>
      <c r="B537" s="2" t="s">
        <v>110</v>
      </c>
      <c r="C537" s="16" t="s">
        <v>562</v>
      </c>
    </row>
    <row r="538">
      <c r="A538" s="2" t="s">
        <v>179</v>
      </c>
      <c r="B538" s="2" t="s">
        <v>215</v>
      </c>
      <c r="C538" s="16" t="s">
        <v>434</v>
      </c>
    </row>
    <row r="539">
      <c r="A539" s="2" t="s">
        <v>400</v>
      </c>
      <c r="B539" s="2" t="s">
        <v>179</v>
      </c>
      <c r="C539" s="16" t="s">
        <v>535</v>
      </c>
    </row>
    <row r="540">
      <c r="A540" s="2" t="s">
        <v>184</v>
      </c>
      <c r="B540" s="2" t="s">
        <v>400</v>
      </c>
      <c r="C540" s="16" t="s">
        <v>474</v>
      </c>
    </row>
    <row r="541">
      <c r="A541" s="2" t="s">
        <v>355</v>
      </c>
      <c r="B541" s="2" t="s">
        <v>184</v>
      </c>
      <c r="C541" s="16" t="s">
        <v>496</v>
      </c>
    </row>
    <row r="542">
      <c r="A542" s="2" t="s">
        <v>385</v>
      </c>
      <c r="B542" s="2" t="s">
        <v>355</v>
      </c>
      <c r="C542" s="16" t="s">
        <v>538</v>
      </c>
    </row>
    <row r="543">
      <c r="A543" s="2" t="s">
        <v>215</v>
      </c>
      <c r="B543" s="2" t="s">
        <v>385</v>
      </c>
      <c r="C543" s="16" t="s">
        <v>485</v>
      </c>
    </row>
    <row r="544">
      <c r="A544" s="2" t="s">
        <v>79</v>
      </c>
      <c r="B544" s="2" t="s">
        <v>215</v>
      </c>
      <c r="C544" s="16" t="s">
        <v>583</v>
      </c>
    </row>
    <row r="545">
      <c r="A545" s="2" t="s">
        <v>47</v>
      </c>
      <c r="B545" s="2" t="s">
        <v>79</v>
      </c>
      <c r="C545" s="16" t="s">
        <v>429</v>
      </c>
    </row>
    <row r="546">
      <c r="A546" s="2" t="s">
        <v>177</v>
      </c>
      <c r="B546" s="2" t="s">
        <v>47</v>
      </c>
      <c r="C546" s="16" t="s">
        <v>429</v>
      </c>
    </row>
    <row r="547">
      <c r="A547" s="2" t="s">
        <v>263</v>
      </c>
      <c r="B547" s="2" t="s">
        <v>177</v>
      </c>
      <c r="C547" s="16" t="s">
        <v>454</v>
      </c>
    </row>
    <row r="548">
      <c r="A548" s="2" t="s">
        <v>330</v>
      </c>
      <c r="B548" s="2" t="s">
        <v>263</v>
      </c>
      <c r="C548" s="16" t="s">
        <v>450</v>
      </c>
    </row>
    <row r="549">
      <c r="A549" s="2" t="s">
        <v>355</v>
      </c>
      <c r="B549" s="2" t="s">
        <v>330</v>
      </c>
      <c r="C549" s="16" t="s">
        <v>505</v>
      </c>
    </row>
    <row r="550">
      <c r="A550" s="2" t="s">
        <v>179</v>
      </c>
      <c r="B550" s="2" t="s">
        <v>355</v>
      </c>
      <c r="C550" s="16" t="s">
        <v>434</v>
      </c>
    </row>
    <row r="551">
      <c r="A551" s="2" t="s">
        <v>400</v>
      </c>
      <c r="B551" s="2" t="s">
        <v>179</v>
      </c>
      <c r="C551" s="16" t="s">
        <v>433</v>
      </c>
    </row>
    <row r="552">
      <c r="A552" s="2" t="s">
        <v>47</v>
      </c>
      <c r="B552" s="2" t="s">
        <v>179</v>
      </c>
      <c r="C552" s="16" t="s">
        <v>499</v>
      </c>
    </row>
    <row r="553">
      <c r="A553" s="2" t="s">
        <v>184</v>
      </c>
      <c r="B553" s="2" t="s">
        <v>47</v>
      </c>
      <c r="C553" s="16" t="s">
        <v>559</v>
      </c>
    </row>
    <row r="554">
      <c r="A554" s="2" t="s">
        <v>413</v>
      </c>
      <c r="B554" s="2" t="s">
        <v>107</v>
      </c>
      <c r="C554" s="16" t="s">
        <v>433</v>
      </c>
    </row>
    <row r="555">
      <c r="A555" s="2" t="s">
        <v>106</v>
      </c>
      <c r="B555" s="2" t="s">
        <v>107</v>
      </c>
      <c r="C555" s="16" t="s">
        <v>535</v>
      </c>
    </row>
    <row r="556">
      <c r="A556" s="2" t="s">
        <v>81</v>
      </c>
      <c r="B556" s="2" t="s">
        <v>106</v>
      </c>
      <c r="C556" s="16" t="s">
        <v>529</v>
      </c>
    </row>
    <row r="557">
      <c r="A557" s="2" t="s">
        <v>117</v>
      </c>
      <c r="B557" s="2" t="s">
        <v>81</v>
      </c>
      <c r="C557" s="16" t="s">
        <v>433</v>
      </c>
    </row>
    <row r="558">
      <c r="A558" s="2" t="s">
        <v>19</v>
      </c>
      <c r="B558" s="2" t="s">
        <v>81</v>
      </c>
      <c r="C558" s="16" t="s">
        <v>444</v>
      </c>
    </row>
    <row r="559">
      <c r="A559" s="2" t="s">
        <v>403</v>
      </c>
      <c r="B559" s="2" t="s">
        <v>19</v>
      </c>
      <c r="C559" s="16" t="s">
        <v>433</v>
      </c>
    </row>
    <row r="560">
      <c r="A560" s="2" t="s">
        <v>110</v>
      </c>
      <c r="B560" s="2" t="s">
        <v>19</v>
      </c>
      <c r="C560" s="16" t="s">
        <v>554</v>
      </c>
    </row>
    <row r="561">
      <c r="A561" s="2" t="s">
        <v>361</v>
      </c>
      <c r="B561" s="2" t="s">
        <v>110</v>
      </c>
      <c r="C561" s="16" t="s">
        <v>433</v>
      </c>
    </row>
    <row r="562">
      <c r="A562" s="2" t="s">
        <v>74</v>
      </c>
      <c r="B562" s="2" t="s">
        <v>110</v>
      </c>
      <c r="C562" s="16" t="s">
        <v>489</v>
      </c>
    </row>
    <row r="563">
      <c r="A563" s="2" t="s">
        <v>218</v>
      </c>
      <c r="B563" s="2" t="s">
        <v>74</v>
      </c>
      <c r="C563" s="16" t="s">
        <v>462</v>
      </c>
    </row>
    <row r="564">
      <c r="A564" s="2" t="s">
        <v>413</v>
      </c>
      <c r="B564" s="2" t="s">
        <v>218</v>
      </c>
      <c r="C564" s="16" t="s">
        <v>433</v>
      </c>
    </row>
    <row r="565">
      <c r="A565" s="2" t="s">
        <v>106</v>
      </c>
      <c r="B565" s="2" t="s">
        <v>218</v>
      </c>
      <c r="C565" s="16" t="s">
        <v>490</v>
      </c>
    </row>
    <row r="566">
      <c r="A566" s="2" t="s">
        <v>249</v>
      </c>
      <c r="B566" s="2" t="s">
        <v>106</v>
      </c>
      <c r="C566" s="16" t="s">
        <v>433</v>
      </c>
    </row>
    <row r="567">
      <c r="A567" s="2" t="s">
        <v>107</v>
      </c>
      <c r="B567" s="2" t="s">
        <v>106</v>
      </c>
      <c r="C567" s="16" t="s">
        <v>467</v>
      </c>
    </row>
    <row r="568">
      <c r="A568" s="2" t="s">
        <v>63</v>
      </c>
      <c r="B568" s="2" t="s">
        <v>73</v>
      </c>
      <c r="C568" s="16" t="s">
        <v>516</v>
      </c>
    </row>
    <row r="569">
      <c r="A569" s="2" t="s">
        <v>67</v>
      </c>
      <c r="B569" s="2" t="s">
        <v>63</v>
      </c>
      <c r="C569" s="16" t="s">
        <v>536</v>
      </c>
    </row>
    <row r="570">
      <c r="A570" s="2" t="s">
        <v>24</v>
      </c>
      <c r="B570" s="2" t="s">
        <v>67</v>
      </c>
      <c r="C570" s="16" t="s">
        <v>482</v>
      </c>
    </row>
    <row r="571">
      <c r="A571" s="2" t="s">
        <v>245</v>
      </c>
      <c r="B571" s="2" t="s">
        <v>24</v>
      </c>
      <c r="C571" s="16" t="s">
        <v>433</v>
      </c>
    </row>
    <row r="572">
      <c r="A572" s="2" t="s">
        <v>206</v>
      </c>
      <c r="B572" s="2" t="s">
        <v>24</v>
      </c>
      <c r="C572" s="16" t="s">
        <v>433</v>
      </c>
    </row>
    <row r="573">
      <c r="A573" s="2" t="s">
        <v>401</v>
      </c>
      <c r="B573" s="2" t="s">
        <v>24</v>
      </c>
      <c r="C573" s="16" t="s">
        <v>433</v>
      </c>
    </row>
    <row r="574">
      <c r="A574" s="2" t="s">
        <v>312</v>
      </c>
      <c r="B574" s="2" t="s">
        <v>24</v>
      </c>
      <c r="C574" s="16" t="s">
        <v>583</v>
      </c>
    </row>
    <row r="575">
      <c r="A575" s="2" t="s">
        <v>101</v>
      </c>
      <c r="B575" s="2" t="s">
        <v>312</v>
      </c>
      <c r="C575" s="16" t="s">
        <v>525</v>
      </c>
    </row>
    <row r="576">
      <c r="A576" s="2" t="s">
        <v>73</v>
      </c>
      <c r="B576" s="2" t="s">
        <v>101</v>
      </c>
      <c r="C576" s="16" t="s">
        <v>442</v>
      </c>
    </row>
    <row r="577">
      <c r="A577" s="2" t="s">
        <v>11</v>
      </c>
      <c r="B577" s="2" t="s">
        <v>73</v>
      </c>
      <c r="C577" s="16" t="s">
        <v>487</v>
      </c>
    </row>
    <row r="578">
      <c r="A578" s="2" t="s">
        <v>245</v>
      </c>
      <c r="B578" s="2" t="s">
        <v>11</v>
      </c>
      <c r="C578" s="16" t="s">
        <v>433</v>
      </c>
    </row>
    <row r="579">
      <c r="A579" s="2" t="s">
        <v>67</v>
      </c>
      <c r="B579" s="2" t="s">
        <v>11</v>
      </c>
      <c r="C579" s="16" t="s">
        <v>470</v>
      </c>
    </row>
    <row r="580">
      <c r="A580" s="2" t="s">
        <v>21</v>
      </c>
      <c r="B580" s="2" t="s">
        <v>67</v>
      </c>
      <c r="C580" s="16" t="s">
        <v>485</v>
      </c>
    </row>
    <row r="581">
      <c r="A581" s="2" t="s">
        <v>374</v>
      </c>
      <c r="B581" s="2" t="s">
        <v>68</v>
      </c>
      <c r="C581" s="16" t="s">
        <v>433</v>
      </c>
    </row>
    <row r="582">
      <c r="A582" s="2" t="s">
        <v>171</v>
      </c>
      <c r="B582" s="2" t="s">
        <v>68</v>
      </c>
      <c r="C582" s="16" t="s">
        <v>468</v>
      </c>
    </row>
    <row r="583">
      <c r="A583" s="2" t="s">
        <v>393</v>
      </c>
      <c r="B583" s="2" t="s">
        <v>171</v>
      </c>
      <c r="C583" s="16" t="s">
        <v>433</v>
      </c>
    </row>
    <row r="584">
      <c r="A584" s="2" t="s">
        <v>147</v>
      </c>
      <c r="B584" s="2" t="s">
        <v>171</v>
      </c>
      <c r="C584" s="16" t="s">
        <v>433</v>
      </c>
    </row>
    <row r="585">
      <c r="A585" s="2" t="s">
        <v>411</v>
      </c>
      <c r="B585" s="2" t="s">
        <v>171</v>
      </c>
      <c r="C585" s="16" t="s">
        <v>433</v>
      </c>
    </row>
    <row r="586">
      <c r="A586" s="2" t="s">
        <v>410</v>
      </c>
      <c r="B586" s="2" t="s">
        <v>171</v>
      </c>
      <c r="C586" s="16" t="s">
        <v>431</v>
      </c>
    </row>
    <row r="587">
      <c r="A587" s="2" t="s">
        <v>17</v>
      </c>
      <c r="B587" s="2" t="s">
        <v>410</v>
      </c>
      <c r="C587" s="16" t="s">
        <v>572</v>
      </c>
    </row>
    <row r="588">
      <c r="A588" s="2" t="s">
        <v>113</v>
      </c>
      <c r="B588" s="2" t="s">
        <v>17</v>
      </c>
      <c r="C588" s="16" t="s">
        <v>433</v>
      </c>
    </row>
    <row r="589">
      <c r="A589" s="2" t="s">
        <v>68</v>
      </c>
      <c r="B589" s="2" t="s">
        <v>17</v>
      </c>
      <c r="C589" s="16" t="s">
        <v>475</v>
      </c>
    </row>
    <row r="590">
      <c r="A590" s="2" t="s">
        <v>35</v>
      </c>
      <c r="B590" s="2" t="s">
        <v>68</v>
      </c>
      <c r="C590" s="16" t="s">
        <v>527</v>
      </c>
    </row>
    <row r="591">
      <c r="A591" s="2" t="s">
        <v>393</v>
      </c>
      <c r="B591" s="2" t="s">
        <v>35</v>
      </c>
      <c r="C591" s="16" t="s">
        <v>496</v>
      </c>
    </row>
    <row r="592">
      <c r="A592" s="2" t="s">
        <v>405</v>
      </c>
      <c r="B592" s="2" t="s">
        <v>393</v>
      </c>
      <c r="C592" s="16" t="s">
        <v>559</v>
      </c>
    </row>
    <row r="593">
      <c r="A593" s="2" t="s">
        <v>147</v>
      </c>
      <c r="B593" s="2" t="s">
        <v>405</v>
      </c>
      <c r="C593" s="16" t="s">
        <v>551</v>
      </c>
    </row>
    <row r="594">
      <c r="A594" s="2" t="s">
        <v>314</v>
      </c>
      <c r="B594" s="2" t="s">
        <v>147</v>
      </c>
      <c r="C594" s="16" t="s">
        <v>433</v>
      </c>
    </row>
    <row r="595">
      <c r="A595" s="2" t="s">
        <v>374</v>
      </c>
      <c r="B595" s="2" t="s">
        <v>147</v>
      </c>
      <c r="C595" s="16" t="s">
        <v>532</v>
      </c>
    </row>
    <row r="596">
      <c r="A596" s="2" t="s">
        <v>410</v>
      </c>
      <c r="B596" s="2" t="s">
        <v>73</v>
      </c>
      <c r="C596" s="16" t="s">
        <v>573</v>
      </c>
    </row>
    <row r="597">
      <c r="A597" s="2" t="s">
        <v>312</v>
      </c>
      <c r="B597" s="2" t="s">
        <v>410</v>
      </c>
      <c r="C597" s="16" t="s">
        <v>570</v>
      </c>
    </row>
    <row r="598">
      <c r="A598" s="2" t="s">
        <v>113</v>
      </c>
      <c r="B598" s="2" t="s">
        <v>312</v>
      </c>
      <c r="C598" s="16" t="s">
        <v>548</v>
      </c>
    </row>
    <row r="599">
      <c r="A599" s="2" t="s">
        <v>206</v>
      </c>
      <c r="B599" s="2" t="s">
        <v>113</v>
      </c>
      <c r="C599" s="16" t="s">
        <v>433</v>
      </c>
    </row>
    <row r="600">
      <c r="A600" s="2" t="s">
        <v>67</v>
      </c>
      <c r="B600" s="2" t="s">
        <v>113</v>
      </c>
      <c r="C600" s="16" t="s">
        <v>449</v>
      </c>
    </row>
    <row r="601">
      <c r="A601" s="2" t="s">
        <v>68</v>
      </c>
      <c r="B601" s="2" t="s">
        <v>67</v>
      </c>
      <c r="C601" s="16" t="s">
        <v>584</v>
      </c>
    </row>
    <row r="602">
      <c r="A602" s="2" t="s">
        <v>245</v>
      </c>
      <c r="B602" s="2" t="s">
        <v>68</v>
      </c>
      <c r="C602" s="16" t="s">
        <v>433</v>
      </c>
    </row>
    <row r="603">
      <c r="A603" s="2" t="s">
        <v>401</v>
      </c>
      <c r="B603" s="2" t="s">
        <v>68</v>
      </c>
      <c r="C603" s="16" t="s">
        <v>433</v>
      </c>
    </row>
    <row r="604">
      <c r="A604" s="2" t="s">
        <v>73</v>
      </c>
      <c r="B604" s="2" t="s">
        <v>68</v>
      </c>
      <c r="C604" s="16" t="s">
        <v>496</v>
      </c>
    </row>
    <row r="605">
      <c r="A605" s="2" t="s">
        <v>411</v>
      </c>
      <c r="B605" s="2" t="s">
        <v>73</v>
      </c>
      <c r="C605" s="16" t="s">
        <v>433</v>
      </c>
    </row>
    <row r="606">
      <c r="A606" s="2" t="s">
        <v>393</v>
      </c>
      <c r="B606" s="2" t="s">
        <v>73</v>
      </c>
      <c r="C606" s="16" t="s">
        <v>433</v>
      </c>
    </row>
    <row r="607">
      <c r="A607" s="2" t="s">
        <v>147</v>
      </c>
      <c r="B607" s="2" t="s">
        <v>73</v>
      </c>
      <c r="C607" s="16" t="s">
        <v>451</v>
      </c>
    </row>
    <row r="608">
      <c r="A608" s="2" t="s">
        <v>312</v>
      </c>
      <c r="B608" s="2" t="s">
        <v>147</v>
      </c>
      <c r="C608" s="16" t="s">
        <v>433</v>
      </c>
    </row>
    <row r="609">
      <c r="A609" s="2" t="s">
        <v>206</v>
      </c>
      <c r="B609" s="2" t="s">
        <v>147</v>
      </c>
      <c r="C609" s="16" t="s">
        <v>434</v>
      </c>
    </row>
    <row r="610">
      <c r="A610" s="2" t="s">
        <v>113</v>
      </c>
      <c r="B610" s="2" t="s">
        <v>206</v>
      </c>
      <c r="C610" s="16" t="s">
        <v>454</v>
      </c>
    </row>
    <row r="611">
      <c r="A611" s="2" t="s">
        <v>21</v>
      </c>
      <c r="B611" s="2" t="s">
        <v>314</v>
      </c>
      <c r="C611" s="16" t="s">
        <v>460</v>
      </c>
    </row>
    <row r="612">
      <c r="A612" s="2" t="s">
        <v>35</v>
      </c>
      <c r="B612" s="2" t="s">
        <v>21</v>
      </c>
      <c r="C612" s="16" t="s">
        <v>469</v>
      </c>
    </row>
    <row r="613">
      <c r="A613" s="2" t="s">
        <v>101</v>
      </c>
      <c r="B613" s="2" t="s">
        <v>35</v>
      </c>
      <c r="C613" s="16" t="s">
        <v>433</v>
      </c>
    </row>
    <row r="614">
      <c r="A614" s="2" t="s">
        <v>24</v>
      </c>
      <c r="B614" s="2" t="s">
        <v>35</v>
      </c>
      <c r="C614" s="16" t="s">
        <v>566</v>
      </c>
    </row>
    <row r="615">
      <c r="A615" s="2" t="s">
        <v>405</v>
      </c>
      <c r="B615" s="2" t="s">
        <v>24</v>
      </c>
      <c r="C615" s="16" t="s">
        <v>433</v>
      </c>
    </row>
    <row r="616">
      <c r="A616" s="2" t="s">
        <v>17</v>
      </c>
      <c r="B616" s="2" t="s">
        <v>24</v>
      </c>
      <c r="C616" s="16" t="s">
        <v>474</v>
      </c>
    </row>
    <row r="617">
      <c r="A617" s="2" t="s">
        <v>63</v>
      </c>
      <c r="B617" s="2" t="s">
        <v>17</v>
      </c>
      <c r="C617" s="16" t="s">
        <v>519</v>
      </c>
    </row>
    <row r="618">
      <c r="A618" s="2" t="s">
        <v>171</v>
      </c>
      <c r="B618" s="2" t="s">
        <v>63</v>
      </c>
      <c r="C618" s="16" t="s">
        <v>515</v>
      </c>
    </row>
    <row r="619">
      <c r="A619" s="2" t="s">
        <v>21</v>
      </c>
      <c r="B619" s="2" t="s">
        <v>171</v>
      </c>
      <c r="C619" s="16" t="s">
        <v>476</v>
      </c>
    </row>
    <row r="620">
      <c r="A620" s="2" t="s">
        <v>374</v>
      </c>
      <c r="B620" s="2" t="s">
        <v>21</v>
      </c>
      <c r="C620" s="16" t="s">
        <v>433</v>
      </c>
    </row>
    <row r="621">
      <c r="A621" s="2" t="s">
        <v>35</v>
      </c>
      <c r="B621" s="2" t="s">
        <v>21</v>
      </c>
      <c r="C621" s="16" t="s">
        <v>433</v>
      </c>
    </row>
    <row r="622">
      <c r="A622" s="2" t="s">
        <v>314</v>
      </c>
      <c r="B622" s="2" t="s">
        <v>21</v>
      </c>
      <c r="C622" s="16" t="s">
        <v>433</v>
      </c>
    </row>
    <row r="623">
      <c r="A623" s="2" t="s">
        <v>17</v>
      </c>
      <c r="B623" s="2" t="s">
        <v>21</v>
      </c>
      <c r="C623" s="16" t="s">
        <v>437</v>
      </c>
    </row>
    <row r="624">
      <c r="A624" s="2" t="s">
        <v>11</v>
      </c>
      <c r="B624" s="2" t="s">
        <v>17</v>
      </c>
      <c r="C624" s="16" t="s">
        <v>585</v>
      </c>
    </row>
    <row r="625">
      <c r="A625" s="2" t="s">
        <v>312</v>
      </c>
      <c r="B625" s="2" t="s">
        <v>171</v>
      </c>
      <c r="C625" s="16" t="s">
        <v>433</v>
      </c>
    </row>
    <row r="626">
      <c r="A626" s="2" t="s">
        <v>401</v>
      </c>
      <c r="B626" s="2" t="s">
        <v>171</v>
      </c>
      <c r="C626" s="16" t="s">
        <v>433</v>
      </c>
    </row>
    <row r="627">
      <c r="A627" s="2" t="s">
        <v>245</v>
      </c>
      <c r="B627" s="2" t="s">
        <v>171</v>
      </c>
      <c r="C627" s="16" t="s">
        <v>433</v>
      </c>
    </row>
    <row r="628">
      <c r="A628" s="2" t="s">
        <v>67</v>
      </c>
      <c r="B628" s="2" t="s">
        <v>171</v>
      </c>
      <c r="C628" s="16" t="s">
        <v>481</v>
      </c>
    </row>
    <row r="629">
      <c r="A629" s="2" t="s">
        <v>405</v>
      </c>
      <c r="B629" s="2" t="s">
        <v>67</v>
      </c>
      <c r="C629" s="16" t="s">
        <v>529</v>
      </c>
    </row>
    <row r="630">
      <c r="A630" s="2" t="s">
        <v>206</v>
      </c>
      <c r="B630" s="2" t="s">
        <v>405</v>
      </c>
      <c r="C630" s="16" t="s">
        <v>479</v>
      </c>
    </row>
    <row r="631">
      <c r="A631" s="2" t="s">
        <v>314</v>
      </c>
      <c r="B631" s="2" t="s">
        <v>206</v>
      </c>
      <c r="C631" s="16" t="s">
        <v>433</v>
      </c>
    </row>
    <row r="632">
      <c r="A632" s="2" t="s">
        <v>35</v>
      </c>
      <c r="B632" s="2" t="s">
        <v>206</v>
      </c>
      <c r="C632" s="16" t="s">
        <v>550</v>
      </c>
    </row>
    <row r="633">
      <c r="A633" s="2" t="s">
        <v>73</v>
      </c>
      <c r="B633" s="2" t="s">
        <v>35</v>
      </c>
      <c r="C633" s="16" t="s">
        <v>559</v>
      </c>
    </row>
    <row r="634">
      <c r="A634" s="2" t="s">
        <v>17</v>
      </c>
      <c r="B634" s="2" t="s">
        <v>73</v>
      </c>
      <c r="C634" s="16" t="s">
        <v>433</v>
      </c>
    </row>
    <row r="635">
      <c r="A635" s="2" t="s">
        <v>171</v>
      </c>
      <c r="B635" s="2" t="s">
        <v>73</v>
      </c>
      <c r="C635" s="16" t="s">
        <v>548</v>
      </c>
    </row>
    <row r="636">
      <c r="A636" s="2" t="s">
        <v>312</v>
      </c>
      <c r="B636" s="2" t="s">
        <v>171</v>
      </c>
      <c r="C636" s="16" t="s">
        <v>586</v>
      </c>
      <c r="E636" s="19"/>
    </row>
    <row r="637">
      <c r="A637" s="2" t="s">
        <v>405</v>
      </c>
      <c r="B637" s="2" t="s">
        <v>312</v>
      </c>
      <c r="C637" s="16" t="s">
        <v>433</v>
      </c>
    </row>
    <row r="638">
      <c r="A638" s="2" t="s">
        <v>35</v>
      </c>
      <c r="B638" s="2" t="s">
        <v>312</v>
      </c>
      <c r="C638" s="16" t="s">
        <v>428</v>
      </c>
    </row>
    <row r="639">
      <c r="A639" s="2" t="s">
        <v>67</v>
      </c>
      <c r="B639" s="2" t="s">
        <v>35</v>
      </c>
      <c r="C639" s="16" t="s">
        <v>550</v>
      </c>
    </row>
    <row r="640">
      <c r="A640" s="2" t="s">
        <v>17</v>
      </c>
      <c r="B640" s="2" t="s">
        <v>67</v>
      </c>
      <c r="C640" s="16" t="s">
        <v>434</v>
      </c>
    </row>
    <row r="641">
      <c r="A641" s="2" t="s">
        <v>27</v>
      </c>
      <c r="B641" s="2" t="s">
        <v>410</v>
      </c>
      <c r="C641" s="16" t="s">
        <v>535</v>
      </c>
    </row>
    <row r="642">
      <c r="A642" s="2" t="s">
        <v>411</v>
      </c>
      <c r="B642" s="2" t="s">
        <v>27</v>
      </c>
      <c r="C642" s="16" t="s">
        <v>546</v>
      </c>
    </row>
    <row r="643">
      <c r="A643" s="2" t="s">
        <v>63</v>
      </c>
      <c r="B643" s="2" t="s">
        <v>411</v>
      </c>
      <c r="C643" s="16" t="s">
        <v>486</v>
      </c>
    </row>
    <row r="644">
      <c r="A644" s="2" t="s">
        <v>393</v>
      </c>
      <c r="B644" s="2" t="s">
        <v>63</v>
      </c>
      <c r="C644" s="16" t="s">
        <v>448</v>
      </c>
    </row>
    <row r="645">
      <c r="A645" s="2" t="s">
        <v>101</v>
      </c>
      <c r="B645" s="2" t="s">
        <v>393</v>
      </c>
      <c r="C645" s="16" t="s">
        <v>468</v>
      </c>
    </row>
    <row r="646">
      <c r="A646" s="2" t="s">
        <v>410</v>
      </c>
      <c r="B646" s="2" t="s">
        <v>101</v>
      </c>
      <c r="C646" s="16" t="s">
        <v>433</v>
      </c>
    </row>
    <row r="647">
      <c r="A647" s="2" t="s">
        <v>113</v>
      </c>
      <c r="B647" s="2" t="s">
        <v>101</v>
      </c>
      <c r="C647" s="16" t="s">
        <v>537</v>
      </c>
    </row>
    <row r="648">
      <c r="A648" s="2" t="s">
        <v>24</v>
      </c>
      <c r="B648" s="2" t="s">
        <v>113</v>
      </c>
      <c r="C648" s="16" t="s">
        <v>466</v>
      </c>
    </row>
    <row r="649">
      <c r="A649" s="2" t="s">
        <v>147</v>
      </c>
      <c r="B649" s="2" t="s">
        <v>24</v>
      </c>
      <c r="C649" s="16" t="s">
        <v>506</v>
      </c>
    </row>
    <row r="650">
      <c r="A650" s="2" t="s">
        <v>21</v>
      </c>
      <c r="B650" s="2" t="s">
        <v>147</v>
      </c>
      <c r="C650" s="16" t="s">
        <v>488</v>
      </c>
    </row>
    <row r="651">
      <c r="A651" s="2" t="s">
        <v>68</v>
      </c>
      <c r="B651" s="2" t="s">
        <v>21</v>
      </c>
      <c r="C651" s="16" t="s">
        <v>433</v>
      </c>
    </row>
    <row r="652">
      <c r="A652" s="2" t="s">
        <v>410</v>
      </c>
      <c r="B652" s="2" t="s">
        <v>21</v>
      </c>
      <c r="C652" s="16" t="s">
        <v>433</v>
      </c>
    </row>
    <row r="653">
      <c r="A653" s="2" t="s">
        <v>411</v>
      </c>
      <c r="B653" s="2" t="s">
        <v>21</v>
      </c>
      <c r="C653" s="16" t="s">
        <v>433</v>
      </c>
    </row>
    <row r="654">
      <c r="A654" s="2" t="s">
        <v>41</v>
      </c>
      <c r="B654" s="2" t="s">
        <v>410</v>
      </c>
      <c r="C654" s="16" t="s">
        <v>493</v>
      </c>
    </row>
    <row r="655">
      <c r="A655" s="2" t="s">
        <v>113</v>
      </c>
      <c r="B655" s="2" t="s">
        <v>41</v>
      </c>
      <c r="C655" s="16" t="s">
        <v>433</v>
      </c>
    </row>
    <row r="656">
      <c r="A656" s="2" t="s">
        <v>147</v>
      </c>
      <c r="B656" s="2" t="s">
        <v>41</v>
      </c>
      <c r="C656" s="16" t="s">
        <v>433</v>
      </c>
    </row>
    <row r="657">
      <c r="A657" s="2" t="s">
        <v>68</v>
      </c>
      <c r="B657" s="2" t="s">
        <v>41</v>
      </c>
      <c r="C657" s="16" t="s">
        <v>433</v>
      </c>
    </row>
    <row r="658">
      <c r="A658" s="2" t="s">
        <v>411</v>
      </c>
      <c r="B658" s="2" t="s">
        <v>41</v>
      </c>
      <c r="C658" s="16" t="s">
        <v>433</v>
      </c>
    </row>
    <row r="659">
      <c r="A659" s="2" t="s">
        <v>393</v>
      </c>
      <c r="B659" s="2" t="s">
        <v>41</v>
      </c>
      <c r="C659" s="16" t="s">
        <v>433</v>
      </c>
    </row>
    <row r="660">
      <c r="A660" s="2" t="s">
        <v>410</v>
      </c>
      <c r="B660" s="2" t="s">
        <v>41</v>
      </c>
      <c r="C660" s="16" t="s">
        <v>433</v>
      </c>
    </row>
    <row r="661">
      <c r="A661" s="2" t="s">
        <v>113</v>
      </c>
      <c r="B661" s="2" t="s">
        <v>41</v>
      </c>
      <c r="C661" s="16" t="s">
        <v>470</v>
      </c>
    </row>
    <row r="662">
      <c r="A662" s="2" t="s">
        <v>388</v>
      </c>
      <c r="B662" s="2" t="s">
        <v>113</v>
      </c>
      <c r="C662" s="16" t="s">
        <v>433</v>
      </c>
    </row>
    <row r="663">
      <c r="A663" s="2" t="s">
        <v>174</v>
      </c>
      <c r="B663" s="2" t="s">
        <v>113</v>
      </c>
      <c r="C663" s="16" t="s">
        <v>443</v>
      </c>
    </row>
    <row r="664">
      <c r="A664" s="2" t="s">
        <v>68</v>
      </c>
      <c r="B664" s="2" t="s">
        <v>174</v>
      </c>
      <c r="C664" s="16" t="s">
        <v>537</v>
      </c>
    </row>
    <row r="665">
      <c r="A665" s="2" t="s">
        <v>316</v>
      </c>
      <c r="B665" s="2" t="s">
        <v>68</v>
      </c>
      <c r="C665" s="16" t="s">
        <v>433</v>
      </c>
    </row>
    <row r="666">
      <c r="A666" s="2" t="s">
        <v>76</v>
      </c>
      <c r="B666" s="2" t="s">
        <v>68</v>
      </c>
      <c r="C666" s="16" t="s">
        <v>433</v>
      </c>
    </row>
    <row r="667">
      <c r="A667" s="2" t="s">
        <v>103</v>
      </c>
      <c r="B667" s="2" t="s">
        <v>68</v>
      </c>
      <c r="C667" s="16" t="s">
        <v>533</v>
      </c>
    </row>
    <row r="668">
      <c r="A668" s="2" t="s">
        <v>218</v>
      </c>
      <c r="B668" s="2" t="s">
        <v>60</v>
      </c>
      <c r="C668" s="16" t="s">
        <v>433</v>
      </c>
    </row>
    <row r="669">
      <c r="A669" s="2" t="s">
        <v>81</v>
      </c>
      <c r="B669" s="2" t="s">
        <v>60</v>
      </c>
      <c r="C669" s="16" t="s">
        <v>452</v>
      </c>
    </row>
    <row r="670">
      <c r="A670" s="2" t="s">
        <v>277</v>
      </c>
      <c r="B670" s="2" t="s">
        <v>81</v>
      </c>
      <c r="C670" s="16" t="s">
        <v>586</v>
      </c>
    </row>
    <row r="671">
      <c r="A671" s="2" t="s">
        <v>110</v>
      </c>
      <c r="B671" s="2" t="s">
        <v>277</v>
      </c>
      <c r="C671" s="16" t="s">
        <v>587</v>
      </c>
    </row>
    <row r="672">
      <c r="A672" s="2" t="s">
        <v>22</v>
      </c>
      <c r="B672" s="2" t="s">
        <v>110</v>
      </c>
      <c r="C672" s="16" t="s">
        <v>543</v>
      </c>
    </row>
    <row r="673">
      <c r="A673" s="2" t="s">
        <v>403</v>
      </c>
      <c r="B673" s="2" t="s">
        <v>22</v>
      </c>
      <c r="C673" s="16" t="s">
        <v>433</v>
      </c>
    </row>
    <row r="674">
      <c r="A674" s="2" t="s">
        <v>107</v>
      </c>
      <c r="B674" s="2" t="s">
        <v>22</v>
      </c>
      <c r="C674" s="16" t="s">
        <v>588</v>
      </c>
    </row>
    <row r="675">
      <c r="A675" s="2" t="s">
        <v>302</v>
      </c>
      <c r="B675" s="2" t="s">
        <v>107</v>
      </c>
      <c r="C675" s="16" t="s">
        <v>489</v>
      </c>
    </row>
    <row r="676">
      <c r="A676" s="2" t="s">
        <v>249</v>
      </c>
      <c r="B676" s="2" t="s">
        <v>302</v>
      </c>
      <c r="C676" s="16" t="s">
        <v>495</v>
      </c>
    </row>
    <row r="677">
      <c r="A677" s="2" t="s">
        <v>390</v>
      </c>
      <c r="B677" s="2" t="s">
        <v>249</v>
      </c>
      <c r="C677" s="16" t="s">
        <v>433</v>
      </c>
    </row>
    <row r="678">
      <c r="A678" s="2" t="s">
        <v>60</v>
      </c>
      <c r="B678" s="2" t="s">
        <v>249</v>
      </c>
      <c r="C678" s="16" t="s">
        <v>476</v>
      </c>
    </row>
    <row r="679">
      <c r="A679" s="2" t="s">
        <v>81</v>
      </c>
      <c r="B679" s="2" t="s">
        <v>60</v>
      </c>
      <c r="C679" s="16" t="s">
        <v>538</v>
      </c>
    </row>
    <row r="680">
      <c r="A680" s="2" t="s">
        <v>277</v>
      </c>
      <c r="B680" s="2" t="s">
        <v>81</v>
      </c>
      <c r="C680" s="16" t="s">
        <v>433</v>
      </c>
    </row>
    <row r="681">
      <c r="A681" s="2" t="s">
        <v>324</v>
      </c>
      <c r="B681" s="2" t="s">
        <v>81</v>
      </c>
      <c r="C681" s="16" t="s">
        <v>446</v>
      </c>
    </row>
    <row r="682">
      <c r="A682" s="2" t="s">
        <v>218</v>
      </c>
      <c r="B682" s="2" t="s">
        <v>324</v>
      </c>
      <c r="C682" s="16" t="s">
        <v>455</v>
      </c>
    </row>
    <row r="683">
      <c r="A683" s="2" t="s">
        <v>22</v>
      </c>
      <c r="B683" s="2" t="s">
        <v>218</v>
      </c>
      <c r="C683" s="16" t="s">
        <v>554</v>
      </c>
    </row>
    <row r="684">
      <c r="A684" s="2" t="s">
        <v>361</v>
      </c>
      <c r="B684" s="2" t="s">
        <v>366</v>
      </c>
      <c r="C684" s="16" t="s">
        <v>433</v>
      </c>
    </row>
    <row r="685">
      <c r="A685" s="2" t="s">
        <v>117</v>
      </c>
      <c r="B685" s="2" t="s">
        <v>366</v>
      </c>
      <c r="C685" s="16" t="s">
        <v>458</v>
      </c>
    </row>
    <row r="686">
      <c r="A686" s="2" t="s">
        <v>59</v>
      </c>
      <c r="B686" s="2" t="s">
        <v>117</v>
      </c>
      <c r="C686" s="16" t="s">
        <v>532</v>
      </c>
    </row>
    <row r="687">
      <c r="A687" s="2" t="s">
        <v>413</v>
      </c>
      <c r="B687" s="2" t="s">
        <v>59</v>
      </c>
      <c r="C687" s="16" t="s">
        <v>524</v>
      </c>
    </row>
    <row r="688">
      <c r="A688" s="2" t="s">
        <v>230</v>
      </c>
      <c r="B688" s="2" t="s">
        <v>413</v>
      </c>
      <c r="C688" s="16" t="s">
        <v>433</v>
      </c>
    </row>
    <row r="689">
      <c r="A689" s="2" t="s">
        <v>280</v>
      </c>
      <c r="B689" s="2" t="s">
        <v>413</v>
      </c>
      <c r="C689" s="16" t="s">
        <v>518</v>
      </c>
    </row>
    <row r="690">
      <c r="A690" s="2" t="s">
        <v>106</v>
      </c>
      <c r="B690" s="2" t="s">
        <v>280</v>
      </c>
      <c r="C690" s="16" t="s">
        <v>552</v>
      </c>
    </row>
    <row r="691">
      <c r="A691" s="2" t="s">
        <v>237</v>
      </c>
      <c r="B691" s="2" t="s">
        <v>106</v>
      </c>
      <c r="C691" s="16" t="s">
        <v>441</v>
      </c>
    </row>
    <row r="692">
      <c r="A692" s="2" t="s">
        <v>74</v>
      </c>
      <c r="B692" s="2" t="s">
        <v>237</v>
      </c>
      <c r="C692" s="16" t="s">
        <v>505</v>
      </c>
    </row>
    <row r="693">
      <c r="A693" s="2" t="s">
        <v>230</v>
      </c>
      <c r="B693" s="2" t="s">
        <v>74</v>
      </c>
      <c r="C693" s="16" t="s">
        <v>433</v>
      </c>
    </row>
    <row r="694">
      <c r="A694" s="2" t="s">
        <v>59</v>
      </c>
      <c r="B694" s="2" t="s">
        <v>74</v>
      </c>
      <c r="C694" s="16" t="s">
        <v>518</v>
      </c>
    </row>
    <row r="695">
      <c r="A695" s="2" t="s">
        <v>361</v>
      </c>
      <c r="B695" s="2" t="s">
        <v>59</v>
      </c>
      <c r="C695" s="16" t="s">
        <v>433</v>
      </c>
    </row>
    <row r="696">
      <c r="A696" s="2" t="s">
        <v>19</v>
      </c>
      <c r="B696" s="2" t="s">
        <v>59</v>
      </c>
      <c r="C696" s="16" t="s">
        <v>532</v>
      </c>
    </row>
    <row r="697">
      <c r="A697" s="2" t="s">
        <v>366</v>
      </c>
      <c r="B697" s="2" t="s">
        <v>19</v>
      </c>
      <c r="C697" s="16" t="s">
        <v>481</v>
      </c>
    </row>
    <row r="698">
      <c r="A698" s="2" t="s">
        <v>117</v>
      </c>
      <c r="B698" s="2" t="s">
        <v>366</v>
      </c>
      <c r="C698" s="16" t="s">
        <v>428</v>
      </c>
    </row>
    <row r="699">
      <c r="A699" s="2" t="s">
        <v>59</v>
      </c>
      <c r="B699" s="2" t="s">
        <v>117</v>
      </c>
      <c r="C699" s="16" t="s">
        <v>486</v>
      </c>
    </row>
    <row r="700">
      <c r="A700" s="2" t="s">
        <v>311</v>
      </c>
      <c r="B700" s="2" t="s">
        <v>171</v>
      </c>
      <c r="C700" s="16" t="s">
        <v>433</v>
      </c>
    </row>
    <row r="701">
      <c r="A701" s="2" t="s">
        <v>134</v>
      </c>
      <c r="B701" s="2" t="s">
        <v>171</v>
      </c>
      <c r="C701" s="16" t="s">
        <v>504</v>
      </c>
    </row>
    <row r="702">
      <c r="A702" s="2" t="s">
        <v>35</v>
      </c>
      <c r="B702" s="2" t="s">
        <v>134</v>
      </c>
      <c r="C702" s="16" t="s">
        <v>500</v>
      </c>
    </row>
    <row r="703">
      <c r="A703" s="2" t="s">
        <v>97</v>
      </c>
      <c r="B703" s="2" t="s">
        <v>35</v>
      </c>
      <c r="C703" s="16" t="s">
        <v>503</v>
      </c>
    </row>
    <row r="704">
      <c r="A704" s="2" t="s">
        <v>17</v>
      </c>
      <c r="B704" s="2" t="s">
        <v>97</v>
      </c>
      <c r="C704" s="16" t="s">
        <v>433</v>
      </c>
    </row>
    <row r="705">
      <c r="A705" s="2" t="s">
        <v>405</v>
      </c>
      <c r="B705" s="2" t="s">
        <v>97</v>
      </c>
      <c r="C705" s="16" t="s">
        <v>433</v>
      </c>
    </row>
    <row r="706">
      <c r="A706" s="2" t="s">
        <v>17</v>
      </c>
      <c r="B706" s="2" t="s">
        <v>97</v>
      </c>
      <c r="C706" s="16" t="s">
        <v>527</v>
      </c>
    </row>
    <row r="707">
      <c r="A707" s="2" t="s">
        <v>130</v>
      </c>
      <c r="B707" s="2" t="s">
        <v>17</v>
      </c>
      <c r="C707" s="16" t="s">
        <v>514</v>
      </c>
    </row>
    <row r="708">
      <c r="A708" s="2" t="s">
        <v>35</v>
      </c>
      <c r="B708" s="2" t="s">
        <v>130</v>
      </c>
      <c r="C708" s="16" t="s">
        <v>449</v>
      </c>
    </row>
    <row r="709">
      <c r="A709" s="2" t="s">
        <v>242</v>
      </c>
      <c r="B709" s="2" t="s">
        <v>35</v>
      </c>
      <c r="C709" s="16" t="s">
        <v>455</v>
      </c>
    </row>
    <row r="710">
      <c r="A710" s="2" t="s">
        <v>171</v>
      </c>
      <c r="B710" s="2" t="s">
        <v>242</v>
      </c>
      <c r="C710" s="16" t="s">
        <v>513</v>
      </c>
    </row>
    <row r="711">
      <c r="A711" s="2" t="s">
        <v>398</v>
      </c>
      <c r="B711" s="2" t="s">
        <v>171</v>
      </c>
      <c r="C711" s="16" t="s">
        <v>433</v>
      </c>
    </row>
    <row r="712">
      <c r="A712" s="2" t="s">
        <v>134</v>
      </c>
      <c r="B712" s="2" t="s">
        <v>171</v>
      </c>
      <c r="C712" s="16" t="s">
        <v>513</v>
      </c>
    </row>
    <row r="713">
      <c r="A713" s="2" t="s">
        <v>314</v>
      </c>
      <c r="B713" s="2" t="s">
        <v>134</v>
      </c>
      <c r="C713" s="16" t="s">
        <v>589</v>
      </c>
    </row>
    <row r="714">
      <c r="A714" s="2" t="s">
        <v>311</v>
      </c>
      <c r="B714" s="2" t="s">
        <v>314</v>
      </c>
      <c r="C714" s="16" t="s">
        <v>435</v>
      </c>
    </row>
    <row r="715">
      <c r="A715" s="2" t="s">
        <v>35</v>
      </c>
      <c r="B715" s="2" t="s">
        <v>311</v>
      </c>
      <c r="C715" s="16" t="s">
        <v>489</v>
      </c>
    </row>
    <row r="716">
      <c r="A716" s="2" t="s">
        <v>107</v>
      </c>
      <c r="B716" s="2" t="s">
        <v>52</v>
      </c>
      <c r="C716" s="16" t="s">
        <v>433</v>
      </c>
    </row>
    <row r="717">
      <c r="A717" s="2" t="s">
        <v>403</v>
      </c>
      <c r="B717" s="2" t="s">
        <v>52</v>
      </c>
      <c r="C717" s="16" t="s">
        <v>433</v>
      </c>
    </row>
    <row r="718">
      <c r="A718" s="2" t="s">
        <v>81</v>
      </c>
      <c r="B718" s="2" t="s">
        <v>52</v>
      </c>
      <c r="C718" s="16" t="s">
        <v>495</v>
      </c>
    </row>
    <row r="719">
      <c r="A719" s="2" t="s">
        <v>75</v>
      </c>
      <c r="B719" s="2" t="s">
        <v>81</v>
      </c>
      <c r="C719" s="16" t="s">
        <v>453</v>
      </c>
    </row>
    <row r="720">
      <c r="A720" s="2" t="s">
        <v>218</v>
      </c>
      <c r="B720" s="2" t="s">
        <v>75</v>
      </c>
      <c r="C720" s="16" t="s">
        <v>551</v>
      </c>
    </row>
    <row r="721">
      <c r="A721" s="2" t="s">
        <v>336</v>
      </c>
      <c r="B721" s="2" t="s">
        <v>218</v>
      </c>
      <c r="C721" s="16" t="s">
        <v>433</v>
      </c>
    </row>
    <row r="722">
      <c r="A722" s="2" t="s">
        <v>125</v>
      </c>
      <c r="B722" s="2" t="s">
        <v>218</v>
      </c>
      <c r="C722" s="16" t="s">
        <v>455</v>
      </c>
    </row>
    <row r="723">
      <c r="A723" s="2" t="s">
        <v>110</v>
      </c>
      <c r="B723" s="2" t="s">
        <v>125</v>
      </c>
      <c r="C723" s="16" t="s">
        <v>566</v>
      </c>
    </row>
    <row r="724">
      <c r="A724" s="2" t="s">
        <v>34</v>
      </c>
      <c r="B724" s="2" t="s">
        <v>110</v>
      </c>
      <c r="C724" s="16" t="s">
        <v>568</v>
      </c>
    </row>
    <row r="725">
      <c r="A725" s="2" t="s">
        <v>249</v>
      </c>
      <c r="B725" s="2" t="s">
        <v>34</v>
      </c>
      <c r="C725" s="16" t="s">
        <v>588</v>
      </c>
    </row>
    <row r="726">
      <c r="A726" s="2" t="s">
        <v>75</v>
      </c>
      <c r="B726" s="2" t="s">
        <v>249</v>
      </c>
      <c r="C726" s="16" t="s">
        <v>524</v>
      </c>
    </row>
    <row r="727">
      <c r="A727" s="2" t="s">
        <v>107</v>
      </c>
      <c r="B727" s="2" t="s">
        <v>75</v>
      </c>
      <c r="C727" s="16" t="s">
        <v>513</v>
      </c>
    </row>
    <row r="728">
      <c r="A728" s="2" t="s">
        <v>61</v>
      </c>
      <c r="B728" s="2" t="s">
        <v>107</v>
      </c>
      <c r="C728" s="16" t="s">
        <v>449</v>
      </c>
    </row>
    <row r="729">
      <c r="A729" s="2" t="s">
        <v>403</v>
      </c>
      <c r="B729" s="2" t="s">
        <v>61</v>
      </c>
      <c r="C729" s="16" t="s">
        <v>433</v>
      </c>
    </row>
    <row r="730">
      <c r="A730" s="2" t="s">
        <v>92</v>
      </c>
      <c r="B730" s="2" t="s">
        <v>41</v>
      </c>
      <c r="C730" s="16" t="s">
        <v>433</v>
      </c>
    </row>
    <row r="731">
      <c r="A731" s="2" t="s">
        <v>339</v>
      </c>
      <c r="B731" s="2" t="s">
        <v>41</v>
      </c>
      <c r="C731" s="16" t="s">
        <v>433</v>
      </c>
    </row>
    <row r="732">
      <c r="A732" s="2" t="s">
        <v>38</v>
      </c>
      <c r="B732" s="2" t="s">
        <v>41</v>
      </c>
      <c r="C732" s="16" t="s">
        <v>483</v>
      </c>
    </row>
    <row r="733">
      <c r="A733" s="2" t="s">
        <v>103</v>
      </c>
      <c r="B733" s="2" t="s">
        <v>38</v>
      </c>
      <c r="C733" s="16" t="s">
        <v>433</v>
      </c>
    </row>
    <row r="734">
      <c r="A734" s="2" t="s">
        <v>388</v>
      </c>
      <c r="B734" s="2" t="s">
        <v>38</v>
      </c>
      <c r="C734" s="16" t="s">
        <v>442</v>
      </c>
    </row>
    <row r="735">
      <c r="A735" s="2" t="s">
        <v>138</v>
      </c>
      <c r="B735" s="2" t="s">
        <v>388</v>
      </c>
      <c r="C735" s="16" t="s">
        <v>577</v>
      </c>
    </row>
    <row r="736">
      <c r="A736" s="2" t="s">
        <v>174</v>
      </c>
      <c r="B736" s="2" t="s">
        <v>138</v>
      </c>
      <c r="C736" s="16" t="s">
        <v>440</v>
      </c>
    </row>
    <row r="737">
      <c r="A737" s="2" t="s">
        <v>92</v>
      </c>
      <c r="B737" s="2" t="s">
        <v>174</v>
      </c>
      <c r="C737" s="16" t="s">
        <v>457</v>
      </c>
    </row>
    <row r="738">
      <c r="A738" s="2" t="s">
        <v>316</v>
      </c>
      <c r="B738" s="2" t="s">
        <v>92</v>
      </c>
      <c r="C738" s="16" t="s">
        <v>433</v>
      </c>
    </row>
    <row r="739">
      <c r="A739" s="2" t="s">
        <v>76</v>
      </c>
      <c r="B739" s="2" t="s">
        <v>92</v>
      </c>
      <c r="C739" s="16" t="s">
        <v>440</v>
      </c>
    </row>
    <row r="740">
      <c r="A740" s="2" t="s">
        <v>241</v>
      </c>
      <c r="B740" s="2" t="s">
        <v>76</v>
      </c>
      <c r="C740" s="16" t="s">
        <v>433</v>
      </c>
    </row>
    <row r="741">
      <c r="A741" s="2" t="s">
        <v>339</v>
      </c>
      <c r="B741" s="2" t="s">
        <v>76</v>
      </c>
      <c r="C741" s="16" t="s">
        <v>548</v>
      </c>
    </row>
    <row r="742">
      <c r="A742" s="2" t="s">
        <v>41</v>
      </c>
      <c r="B742" s="2" t="s">
        <v>339</v>
      </c>
      <c r="C742" s="16" t="s">
        <v>438</v>
      </c>
    </row>
    <row r="743">
      <c r="A743" s="2" t="s">
        <v>138</v>
      </c>
      <c r="B743" s="2" t="s">
        <v>41</v>
      </c>
      <c r="C743" s="16" t="s">
        <v>433</v>
      </c>
    </row>
    <row r="744">
      <c r="A744" s="2" t="s">
        <v>184</v>
      </c>
      <c r="B744" s="2" t="s">
        <v>171</v>
      </c>
      <c r="C744" s="16" t="s">
        <v>433</v>
      </c>
    </row>
    <row r="745">
      <c r="A745" s="2" t="s">
        <v>385</v>
      </c>
      <c r="B745" s="2" t="s">
        <v>171</v>
      </c>
      <c r="C745" s="16" t="s">
        <v>485</v>
      </c>
    </row>
    <row r="746">
      <c r="A746" s="2" t="s">
        <v>17</v>
      </c>
      <c r="B746" s="2" t="s">
        <v>385</v>
      </c>
      <c r="C746" s="16" t="s">
        <v>487</v>
      </c>
    </row>
    <row r="747">
      <c r="A747" s="2" t="s">
        <v>330</v>
      </c>
      <c r="B747" s="2" t="s">
        <v>17</v>
      </c>
      <c r="C747" s="16" t="s">
        <v>433</v>
      </c>
    </row>
    <row r="748">
      <c r="A748" s="2" t="s">
        <v>79</v>
      </c>
      <c r="B748" s="2" t="s">
        <v>17</v>
      </c>
      <c r="C748" s="16" t="s">
        <v>489</v>
      </c>
    </row>
    <row r="749">
      <c r="A749" s="2" t="s">
        <v>35</v>
      </c>
      <c r="B749" s="2" t="s">
        <v>79</v>
      </c>
      <c r="C749" s="16" t="s">
        <v>433</v>
      </c>
    </row>
    <row r="750">
      <c r="A750" s="2" t="s">
        <v>374</v>
      </c>
      <c r="B750" s="2" t="s">
        <v>79</v>
      </c>
      <c r="C750" s="16" t="s">
        <v>433</v>
      </c>
    </row>
    <row r="751">
      <c r="A751" s="2" t="s">
        <v>314</v>
      </c>
      <c r="B751" s="2" t="s">
        <v>79</v>
      </c>
      <c r="C751" s="16" t="s">
        <v>577</v>
      </c>
    </row>
    <row r="752">
      <c r="A752" s="2" t="s">
        <v>179</v>
      </c>
      <c r="B752" s="2" t="s">
        <v>314</v>
      </c>
      <c r="C752" s="16" t="s">
        <v>583</v>
      </c>
    </row>
    <row r="753">
      <c r="A753" s="2" t="s">
        <v>405</v>
      </c>
      <c r="B753" s="2" t="s">
        <v>179</v>
      </c>
      <c r="C753" s="16" t="s">
        <v>573</v>
      </c>
    </row>
    <row r="754">
      <c r="A754" s="2" t="s">
        <v>184</v>
      </c>
      <c r="B754" s="2" t="s">
        <v>405</v>
      </c>
      <c r="C754" s="16" t="s">
        <v>560</v>
      </c>
    </row>
    <row r="755">
      <c r="A755" s="2" t="s">
        <v>374</v>
      </c>
      <c r="B755" s="2" t="s">
        <v>184</v>
      </c>
      <c r="C755" s="16" t="s">
        <v>496</v>
      </c>
    </row>
    <row r="756">
      <c r="A756" s="2" t="s">
        <v>385</v>
      </c>
      <c r="B756" s="2" t="s">
        <v>374</v>
      </c>
      <c r="C756" s="16" t="s">
        <v>532</v>
      </c>
    </row>
    <row r="757">
      <c r="A757" s="2" t="s">
        <v>17</v>
      </c>
      <c r="B757" s="2" t="s">
        <v>385</v>
      </c>
      <c r="C757" s="16" t="s">
        <v>567</v>
      </c>
    </row>
    <row r="758">
      <c r="A758" s="2" t="s">
        <v>330</v>
      </c>
      <c r="B758" s="2" t="s">
        <v>17</v>
      </c>
      <c r="C758" s="16" t="s">
        <v>504</v>
      </c>
    </row>
    <row r="759">
      <c r="A759" s="2" t="s">
        <v>35</v>
      </c>
      <c r="B759" s="2" t="s">
        <v>330</v>
      </c>
      <c r="C759" s="16" t="s">
        <v>469</v>
      </c>
    </row>
    <row r="760">
      <c r="A760" s="2" t="s">
        <v>101</v>
      </c>
      <c r="B760" s="2" t="s">
        <v>366</v>
      </c>
      <c r="C760" s="16" t="s">
        <v>513</v>
      </c>
    </row>
    <row r="761">
      <c r="A761" s="2" t="s">
        <v>230</v>
      </c>
      <c r="B761" s="2" t="s">
        <v>101</v>
      </c>
      <c r="C761" s="16" t="s">
        <v>442</v>
      </c>
    </row>
    <row r="762">
      <c r="A762" s="2" t="s">
        <v>63</v>
      </c>
      <c r="B762" s="2" t="s">
        <v>230</v>
      </c>
      <c r="C762" s="16" t="s">
        <v>554</v>
      </c>
    </row>
    <row r="763">
      <c r="A763" s="2" t="s">
        <v>59</v>
      </c>
      <c r="B763" s="2" t="s">
        <v>63</v>
      </c>
      <c r="C763" s="16" t="s">
        <v>433</v>
      </c>
    </row>
    <row r="764">
      <c r="A764" s="2" t="s">
        <v>363</v>
      </c>
      <c r="B764" s="2" t="s">
        <v>63</v>
      </c>
      <c r="C764" s="16" t="s">
        <v>433</v>
      </c>
    </row>
    <row r="765">
      <c r="A765" s="2" t="s">
        <v>280</v>
      </c>
      <c r="B765" s="2" t="s">
        <v>63</v>
      </c>
      <c r="C765" s="16" t="s">
        <v>581</v>
      </c>
    </row>
    <row r="766">
      <c r="A766" s="2" t="s">
        <v>24</v>
      </c>
      <c r="B766" s="2" t="s">
        <v>280</v>
      </c>
      <c r="C766" s="16" t="s">
        <v>534</v>
      </c>
    </row>
    <row r="767">
      <c r="A767" s="2" t="s">
        <v>237</v>
      </c>
      <c r="B767" s="2" t="s">
        <v>24</v>
      </c>
      <c r="C767" s="16" t="s">
        <v>438</v>
      </c>
    </row>
    <row r="768">
      <c r="A768" s="2" t="s">
        <v>21</v>
      </c>
      <c r="B768" s="2" t="s">
        <v>237</v>
      </c>
      <c r="C768" s="16" t="s">
        <v>557</v>
      </c>
    </row>
    <row r="769">
      <c r="A769" s="2" t="s">
        <v>366</v>
      </c>
      <c r="B769" s="2" t="s">
        <v>21</v>
      </c>
      <c r="C769" s="16" t="s">
        <v>433</v>
      </c>
    </row>
    <row r="770">
      <c r="A770" s="2" t="s">
        <v>59</v>
      </c>
      <c r="B770" s="2" t="s">
        <v>21</v>
      </c>
      <c r="C770" s="16" t="s">
        <v>454</v>
      </c>
    </row>
    <row r="771">
      <c r="A771" s="2" t="s">
        <v>11</v>
      </c>
      <c r="B771" s="2" t="s">
        <v>59</v>
      </c>
      <c r="C771" s="16" t="s">
        <v>538</v>
      </c>
    </row>
    <row r="772">
      <c r="A772" s="2" t="s">
        <v>280</v>
      </c>
      <c r="B772" s="2" t="s">
        <v>11</v>
      </c>
      <c r="C772" s="16" t="s">
        <v>433</v>
      </c>
    </row>
    <row r="773">
      <c r="A773" s="2" t="s">
        <v>41</v>
      </c>
      <c r="B773" s="2" t="s">
        <v>52</v>
      </c>
      <c r="C773" s="16" t="s">
        <v>429</v>
      </c>
    </row>
    <row r="774">
      <c r="A774" s="2" t="s">
        <v>61</v>
      </c>
      <c r="B774" s="2" t="s">
        <v>41</v>
      </c>
      <c r="C774" s="16" t="s">
        <v>433</v>
      </c>
    </row>
    <row r="775">
      <c r="A775" s="2" t="s">
        <v>52</v>
      </c>
      <c r="B775" s="2" t="s">
        <v>41</v>
      </c>
      <c r="C775" s="16" t="s">
        <v>550</v>
      </c>
    </row>
    <row r="776">
      <c r="A776" s="2" t="s">
        <v>103</v>
      </c>
      <c r="B776" s="2" t="s">
        <v>52</v>
      </c>
      <c r="C776" s="16" t="s">
        <v>463</v>
      </c>
    </row>
    <row r="777">
      <c r="A777" s="2" t="s">
        <v>125</v>
      </c>
      <c r="B777" s="2" t="s">
        <v>103</v>
      </c>
      <c r="C777" s="16" t="s">
        <v>433</v>
      </c>
    </row>
    <row r="778">
      <c r="A778" s="2" t="s">
        <v>75</v>
      </c>
      <c r="B778" s="2" t="s">
        <v>103</v>
      </c>
      <c r="C778" s="16" t="s">
        <v>433</v>
      </c>
    </row>
    <row r="779">
      <c r="A779" s="2" t="s">
        <v>34</v>
      </c>
      <c r="B779" s="2" t="s">
        <v>103</v>
      </c>
      <c r="C779" s="16" t="s">
        <v>455</v>
      </c>
    </row>
    <row r="780">
      <c r="A780" s="2" t="s">
        <v>41</v>
      </c>
      <c r="B780" s="2" t="s">
        <v>34</v>
      </c>
      <c r="C780" s="16" t="s">
        <v>504</v>
      </c>
    </row>
    <row r="781">
      <c r="A781" s="2" t="s">
        <v>52</v>
      </c>
      <c r="B781" s="2" t="s">
        <v>41</v>
      </c>
      <c r="C781" s="16" t="s">
        <v>489</v>
      </c>
    </row>
    <row r="782">
      <c r="A782" s="2" t="s">
        <v>174</v>
      </c>
      <c r="B782" s="2" t="s">
        <v>52</v>
      </c>
      <c r="C782" s="16" t="s">
        <v>433</v>
      </c>
    </row>
    <row r="783">
      <c r="A783" s="2" t="s">
        <v>388</v>
      </c>
      <c r="B783" s="2" t="s">
        <v>52</v>
      </c>
      <c r="C783" s="16" t="s">
        <v>433</v>
      </c>
    </row>
    <row r="784">
      <c r="A784" s="2" t="s">
        <v>316</v>
      </c>
      <c r="B784" s="2" t="s">
        <v>52</v>
      </c>
      <c r="C784" s="16" t="s">
        <v>437</v>
      </c>
    </row>
    <row r="785">
      <c r="A785" s="2" t="s">
        <v>61</v>
      </c>
      <c r="B785" s="2" t="s">
        <v>316</v>
      </c>
      <c r="C785" s="16" t="s">
        <v>538</v>
      </c>
    </row>
    <row r="786">
      <c r="A786" s="2" t="s">
        <v>41</v>
      </c>
      <c r="B786" s="2" t="s">
        <v>61</v>
      </c>
      <c r="C786" s="16" t="s">
        <v>449</v>
      </c>
    </row>
    <row r="787">
      <c r="A787" s="2" t="s">
        <v>125</v>
      </c>
      <c r="B787" s="2" t="s">
        <v>41</v>
      </c>
      <c r="C787" s="16" t="s">
        <v>433</v>
      </c>
    </row>
    <row r="788">
      <c r="A788" s="2" t="s">
        <v>21</v>
      </c>
      <c r="B788" s="2" t="s">
        <v>171</v>
      </c>
      <c r="C788" s="16" t="s">
        <v>433</v>
      </c>
    </row>
    <row r="789">
      <c r="A789" s="2" t="s">
        <v>24</v>
      </c>
      <c r="B789" s="2" t="s">
        <v>171</v>
      </c>
      <c r="C789" s="16" t="s">
        <v>504</v>
      </c>
    </row>
    <row r="790">
      <c r="A790" s="2" t="s">
        <v>405</v>
      </c>
      <c r="B790" s="2" t="s">
        <v>24</v>
      </c>
      <c r="C790" s="16" t="s">
        <v>433</v>
      </c>
    </row>
    <row r="791">
      <c r="A791" s="2" t="s">
        <v>35</v>
      </c>
      <c r="B791" s="2" t="s">
        <v>24</v>
      </c>
      <c r="C791" s="16" t="s">
        <v>440</v>
      </c>
    </row>
    <row r="792">
      <c r="A792" s="2" t="s">
        <v>101</v>
      </c>
      <c r="B792" s="2" t="s">
        <v>35</v>
      </c>
      <c r="C792" s="16" t="s">
        <v>548</v>
      </c>
    </row>
    <row r="793">
      <c r="A793" s="2" t="s">
        <v>17</v>
      </c>
      <c r="B793" s="2" t="s">
        <v>101</v>
      </c>
      <c r="C793" s="16" t="s">
        <v>493</v>
      </c>
    </row>
    <row r="794">
      <c r="A794" s="2" t="s">
        <v>11</v>
      </c>
      <c r="B794" s="2" t="s">
        <v>17</v>
      </c>
      <c r="C794" s="16" t="s">
        <v>473</v>
      </c>
    </row>
    <row r="795">
      <c r="A795" s="2" t="s">
        <v>171</v>
      </c>
      <c r="B795" s="2" t="s">
        <v>11</v>
      </c>
      <c r="C795" s="16" t="s">
        <v>483</v>
      </c>
    </row>
    <row r="796">
      <c r="A796" s="2" t="s">
        <v>21</v>
      </c>
      <c r="B796" s="2" t="s">
        <v>171</v>
      </c>
      <c r="C796" s="16" t="s">
        <v>466</v>
      </c>
    </row>
    <row r="797">
      <c r="A797" s="2" t="s">
        <v>314</v>
      </c>
      <c r="B797" s="2" t="s">
        <v>21</v>
      </c>
      <c r="C797" s="16" t="s">
        <v>433</v>
      </c>
    </row>
    <row r="798">
      <c r="A798" s="2" t="s">
        <v>35</v>
      </c>
      <c r="B798" s="2" t="s">
        <v>21</v>
      </c>
      <c r="C798" s="16" t="s">
        <v>507</v>
      </c>
    </row>
    <row r="799">
      <c r="A799" s="2" t="s">
        <v>101</v>
      </c>
      <c r="B799" s="2" t="s">
        <v>35</v>
      </c>
      <c r="C799" s="16" t="s">
        <v>433</v>
      </c>
    </row>
    <row r="800">
      <c r="A800" s="2" t="s">
        <v>63</v>
      </c>
      <c r="B800" s="2" t="s">
        <v>35</v>
      </c>
      <c r="C800" s="16" t="s">
        <v>525</v>
      </c>
    </row>
    <row r="801">
      <c r="A801" s="2" t="s">
        <v>17</v>
      </c>
      <c r="B801" s="2" t="s">
        <v>63</v>
      </c>
      <c r="C801" s="16" t="s">
        <v>519</v>
      </c>
    </row>
    <row r="802">
      <c r="A802" s="2" t="s">
        <v>24</v>
      </c>
      <c r="B802" s="2" t="s">
        <v>17</v>
      </c>
      <c r="C802" s="16" t="s">
        <v>532</v>
      </c>
    </row>
    <row r="803">
      <c r="A803" s="2" t="s">
        <v>171</v>
      </c>
      <c r="B803" s="2" t="s">
        <v>24</v>
      </c>
      <c r="C803" s="16" t="s">
        <v>433</v>
      </c>
    </row>
    <row r="804">
      <c r="A804" s="2" t="s">
        <v>75</v>
      </c>
      <c r="B804" s="2" t="s">
        <v>171</v>
      </c>
      <c r="C804" s="16" t="s">
        <v>514</v>
      </c>
    </row>
    <row r="805">
      <c r="A805" s="2" t="s">
        <v>405</v>
      </c>
      <c r="B805" s="2" t="s">
        <v>75</v>
      </c>
      <c r="C805" s="16" t="s">
        <v>473</v>
      </c>
    </row>
    <row r="806">
      <c r="A806" s="2" t="s">
        <v>34</v>
      </c>
      <c r="B806" s="2" t="s">
        <v>405</v>
      </c>
      <c r="C806" s="16" t="s">
        <v>441</v>
      </c>
    </row>
    <row r="807">
      <c r="A807" s="2" t="s">
        <v>314</v>
      </c>
      <c r="B807" s="2" t="s">
        <v>34</v>
      </c>
      <c r="C807" s="16" t="s">
        <v>557</v>
      </c>
    </row>
    <row r="808">
      <c r="A808" s="2" t="s">
        <v>336</v>
      </c>
      <c r="B808" s="2" t="s">
        <v>314</v>
      </c>
      <c r="C808" s="16" t="s">
        <v>572</v>
      </c>
    </row>
    <row r="809">
      <c r="A809" s="2" t="s">
        <v>374</v>
      </c>
      <c r="B809" s="2" t="s">
        <v>336</v>
      </c>
      <c r="C809" s="16" t="s">
        <v>468</v>
      </c>
    </row>
    <row r="810">
      <c r="A810" s="2" t="s">
        <v>34</v>
      </c>
      <c r="B810" s="2" t="s">
        <v>374</v>
      </c>
      <c r="C810" s="16" t="s">
        <v>461</v>
      </c>
    </row>
    <row r="811">
      <c r="A811" s="2" t="s">
        <v>35</v>
      </c>
      <c r="B811" s="2" t="s">
        <v>34</v>
      </c>
      <c r="C811" s="16" t="s">
        <v>444</v>
      </c>
    </row>
    <row r="812">
      <c r="A812" s="2" t="s">
        <v>61</v>
      </c>
      <c r="B812" s="2" t="s">
        <v>35</v>
      </c>
      <c r="C812" s="16" t="s">
        <v>436</v>
      </c>
    </row>
    <row r="813">
      <c r="A813" s="2" t="s">
        <v>17</v>
      </c>
      <c r="B813" s="2" t="s">
        <v>61</v>
      </c>
      <c r="C813" s="16" t="s">
        <v>458</v>
      </c>
    </row>
    <row r="814">
      <c r="A814" s="2" t="s">
        <v>52</v>
      </c>
      <c r="B814" s="2" t="s">
        <v>17</v>
      </c>
      <c r="C814" s="16" t="s">
        <v>435</v>
      </c>
    </row>
    <row r="815">
      <c r="A815" s="2" t="s">
        <v>171</v>
      </c>
      <c r="B815" s="2" t="s">
        <v>52</v>
      </c>
      <c r="C815" s="16" t="s">
        <v>557</v>
      </c>
    </row>
    <row r="816">
      <c r="A816" s="2" t="s">
        <v>75</v>
      </c>
      <c r="B816" s="2" t="s">
        <v>171</v>
      </c>
      <c r="C816" s="16" t="s">
        <v>582</v>
      </c>
    </row>
    <row r="817">
      <c r="A817" s="2" t="s">
        <v>314</v>
      </c>
      <c r="B817" s="2" t="s">
        <v>75</v>
      </c>
      <c r="C817" s="16" t="s">
        <v>433</v>
      </c>
    </row>
    <row r="818">
      <c r="A818" s="2" t="s">
        <v>35</v>
      </c>
      <c r="B818" s="2" t="s">
        <v>75</v>
      </c>
      <c r="C818" s="16" t="s">
        <v>527</v>
      </c>
    </row>
    <row r="819">
      <c r="A819" s="2" t="s">
        <v>52</v>
      </c>
      <c r="B819" s="2" t="s">
        <v>35</v>
      </c>
      <c r="C819" s="16" t="s">
        <v>433</v>
      </c>
    </row>
    <row r="820">
      <c r="A820" s="2" t="s">
        <v>41</v>
      </c>
      <c r="B820" s="2" t="s">
        <v>24</v>
      </c>
      <c r="C820" s="16" t="s">
        <v>561</v>
      </c>
    </row>
    <row r="821">
      <c r="A821" s="2" t="s">
        <v>63</v>
      </c>
      <c r="B821" s="2" t="s">
        <v>41</v>
      </c>
      <c r="C821" s="16" t="s">
        <v>433</v>
      </c>
    </row>
    <row r="822">
      <c r="A822" s="2" t="s">
        <v>11</v>
      </c>
      <c r="B822" s="2" t="s">
        <v>41</v>
      </c>
      <c r="C822" s="16" t="s">
        <v>457</v>
      </c>
    </row>
    <row r="823">
      <c r="A823" s="2" t="s">
        <v>388</v>
      </c>
      <c r="B823" s="2" t="s">
        <v>11</v>
      </c>
      <c r="C823" s="16" t="s">
        <v>522</v>
      </c>
    </row>
    <row r="824">
      <c r="A824" s="2" t="s">
        <v>21</v>
      </c>
      <c r="B824" s="2" t="s">
        <v>388</v>
      </c>
      <c r="C824" s="16" t="s">
        <v>512</v>
      </c>
    </row>
    <row r="825">
      <c r="A825" s="2" t="s">
        <v>174</v>
      </c>
      <c r="B825" s="2" t="s">
        <v>21</v>
      </c>
      <c r="C825" s="16" t="s">
        <v>433</v>
      </c>
    </row>
    <row r="826">
      <c r="A826" s="2" t="s">
        <v>76</v>
      </c>
      <c r="B826" s="2" t="s">
        <v>21</v>
      </c>
      <c r="C826" s="16" t="s">
        <v>433</v>
      </c>
    </row>
    <row r="827">
      <c r="A827" s="2" t="s">
        <v>316</v>
      </c>
      <c r="B827" s="2" t="s">
        <v>21</v>
      </c>
      <c r="C827" s="16" t="s">
        <v>590</v>
      </c>
    </row>
    <row r="828">
      <c r="A828" s="2" t="s">
        <v>101</v>
      </c>
      <c r="B828" s="2" t="s">
        <v>316</v>
      </c>
      <c r="C828" s="16" t="s">
        <v>503</v>
      </c>
    </row>
    <row r="829">
      <c r="A829" s="2" t="s">
        <v>103</v>
      </c>
      <c r="B829" s="2" t="s">
        <v>101</v>
      </c>
      <c r="C829" s="16" t="s">
        <v>535</v>
      </c>
    </row>
    <row r="830">
      <c r="A830" s="2" t="s">
        <v>24</v>
      </c>
      <c r="B830" s="2" t="s">
        <v>103</v>
      </c>
      <c r="C830" s="16" t="s">
        <v>429</v>
      </c>
    </row>
    <row r="831">
      <c r="A831" s="2" t="s">
        <v>41</v>
      </c>
      <c r="B831" s="2" t="s">
        <v>24</v>
      </c>
      <c r="C831" s="16" t="s">
        <v>433</v>
      </c>
    </row>
    <row r="832">
      <c r="A832" s="2" t="s">
        <v>388</v>
      </c>
      <c r="B832" s="2" t="s">
        <v>24</v>
      </c>
      <c r="C832" s="16" t="s">
        <v>532</v>
      </c>
    </row>
    <row r="833">
      <c r="A833" s="2" t="s">
        <v>27</v>
      </c>
      <c r="B833" s="2" t="s">
        <v>388</v>
      </c>
      <c r="C833" s="16" t="s">
        <v>591</v>
      </c>
    </row>
    <row r="834">
      <c r="A834" s="2" t="s">
        <v>110</v>
      </c>
      <c r="B834" s="2" t="s">
        <v>67</v>
      </c>
      <c r="C834" s="16" t="s">
        <v>455</v>
      </c>
    </row>
    <row r="835">
      <c r="A835" s="2" t="s">
        <v>145</v>
      </c>
      <c r="B835" s="2" t="s">
        <v>110</v>
      </c>
      <c r="C835" s="16" t="s">
        <v>554</v>
      </c>
    </row>
    <row r="836">
      <c r="A836" s="2" t="s">
        <v>107</v>
      </c>
      <c r="B836" s="2" t="s">
        <v>145</v>
      </c>
      <c r="C836" s="16" t="s">
        <v>535</v>
      </c>
    </row>
    <row r="837">
      <c r="A837" s="2" t="s">
        <v>312</v>
      </c>
      <c r="B837" s="2" t="s">
        <v>107</v>
      </c>
      <c r="C837" s="16" t="s">
        <v>433</v>
      </c>
    </row>
    <row r="838">
      <c r="A838" s="2" t="s">
        <v>73</v>
      </c>
      <c r="B838" s="2" t="s">
        <v>107</v>
      </c>
      <c r="C838" s="16" t="s">
        <v>498</v>
      </c>
    </row>
    <row r="839">
      <c r="A839" s="2" t="s">
        <v>392</v>
      </c>
      <c r="B839" s="2" t="s">
        <v>73</v>
      </c>
      <c r="C839" s="16" t="s">
        <v>433</v>
      </c>
    </row>
    <row r="840">
      <c r="A840" s="2" t="s">
        <v>81</v>
      </c>
      <c r="B840" s="2" t="s">
        <v>73</v>
      </c>
      <c r="C840" s="16" t="s">
        <v>444</v>
      </c>
    </row>
    <row r="841">
      <c r="A841" s="2" t="s">
        <v>206</v>
      </c>
      <c r="B841" s="2" t="s">
        <v>81</v>
      </c>
      <c r="C841" s="16" t="s">
        <v>489</v>
      </c>
    </row>
    <row r="842">
      <c r="A842" s="2" t="s">
        <v>218</v>
      </c>
      <c r="B842" s="2" t="s">
        <v>206</v>
      </c>
      <c r="C842" s="16" t="s">
        <v>535</v>
      </c>
    </row>
    <row r="843">
      <c r="A843" s="2" t="s">
        <v>67</v>
      </c>
      <c r="B843" s="2" t="s">
        <v>218</v>
      </c>
      <c r="C843" s="16" t="s">
        <v>433</v>
      </c>
    </row>
    <row r="844">
      <c r="A844" s="2" t="s">
        <v>145</v>
      </c>
      <c r="B844" s="2" t="s">
        <v>218</v>
      </c>
      <c r="C844" s="16" t="s">
        <v>554</v>
      </c>
    </row>
    <row r="845">
      <c r="A845" s="2" t="s">
        <v>403</v>
      </c>
      <c r="B845" s="2" t="s">
        <v>145</v>
      </c>
      <c r="C845" s="16" t="s">
        <v>486</v>
      </c>
    </row>
    <row r="846">
      <c r="A846" s="2" t="s">
        <v>73</v>
      </c>
      <c r="B846" s="2" t="s">
        <v>403</v>
      </c>
      <c r="C846" s="16" t="s">
        <v>455</v>
      </c>
    </row>
    <row r="847">
      <c r="A847" s="2" t="s">
        <v>392</v>
      </c>
      <c r="B847" s="2" t="s">
        <v>73</v>
      </c>
      <c r="C847" s="16" t="s">
        <v>433</v>
      </c>
    </row>
    <row r="848">
      <c r="A848" s="2" t="s">
        <v>110</v>
      </c>
      <c r="B848" s="2" t="s">
        <v>73</v>
      </c>
      <c r="C848" s="16" t="s">
        <v>537</v>
      </c>
    </row>
    <row r="849">
      <c r="A849" s="2" t="s">
        <v>145</v>
      </c>
      <c r="B849" s="2" t="s">
        <v>110</v>
      </c>
      <c r="C849" s="16" t="s">
        <v>492</v>
      </c>
    </row>
    <row r="850">
      <c r="A850" s="2" t="s">
        <v>377</v>
      </c>
      <c r="B850" s="2" t="s">
        <v>60</v>
      </c>
      <c r="C850" s="16" t="s">
        <v>433</v>
      </c>
    </row>
    <row r="851">
      <c r="A851" s="2" t="s">
        <v>141</v>
      </c>
      <c r="B851" s="2" t="s">
        <v>60</v>
      </c>
      <c r="C851" s="16" t="s">
        <v>517</v>
      </c>
    </row>
    <row r="852">
      <c r="A852" s="2" t="s">
        <v>302</v>
      </c>
      <c r="B852" s="2" t="s">
        <v>141</v>
      </c>
      <c r="C852" s="16" t="s">
        <v>433</v>
      </c>
    </row>
    <row r="853">
      <c r="A853" s="2" t="s">
        <v>173</v>
      </c>
      <c r="B853" s="2" t="s">
        <v>141</v>
      </c>
      <c r="C853" s="16" t="s">
        <v>475</v>
      </c>
    </row>
    <row r="854">
      <c r="A854" s="2" t="s">
        <v>89</v>
      </c>
      <c r="B854" s="2" t="s">
        <v>173</v>
      </c>
      <c r="C854" s="16" t="s">
        <v>547</v>
      </c>
    </row>
    <row r="855">
      <c r="A855" s="2" t="s">
        <v>277</v>
      </c>
      <c r="B855" s="2" t="s">
        <v>89</v>
      </c>
      <c r="C855" s="16" t="s">
        <v>433</v>
      </c>
    </row>
    <row r="856">
      <c r="A856" s="2" t="s">
        <v>282</v>
      </c>
      <c r="B856" s="2" t="s">
        <v>89</v>
      </c>
      <c r="C856" s="16" t="s">
        <v>433</v>
      </c>
    </row>
    <row r="857">
      <c r="A857" s="2" t="s">
        <v>60</v>
      </c>
      <c r="B857" s="2" t="s">
        <v>89</v>
      </c>
      <c r="C857" s="16" t="s">
        <v>456</v>
      </c>
    </row>
    <row r="858">
      <c r="A858" s="2" t="s">
        <v>72</v>
      </c>
      <c r="B858" s="2" t="s">
        <v>60</v>
      </c>
      <c r="C858" s="16" t="s">
        <v>487</v>
      </c>
    </row>
    <row r="859">
      <c r="A859" s="2" t="s">
        <v>390</v>
      </c>
      <c r="B859" s="2" t="s">
        <v>72</v>
      </c>
      <c r="C859" s="16" t="s">
        <v>433</v>
      </c>
    </row>
    <row r="860">
      <c r="A860" s="2" t="s">
        <v>173</v>
      </c>
      <c r="B860" s="2" t="s">
        <v>72</v>
      </c>
      <c r="C860" s="16" t="s">
        <v>481</v>
      </c>
    </row>
    <row r="861">
      <c r="A861" s="2" t="s">
        <v>141</v>
      </c>
      <c r="B861" s="2" t="s">
        <v>173</v>
      </c>
      <c r="C861" s="16" t="s">
        <v>440</v>
      </c>
    </row>
    <row r="862">
      <c r="A862" s="2" t="s">
        <v>390</v>
      </c>
      <c r="B862" s="2" t="s">
        <v>141</v>
      </c>
      <c r="C862" s="16" t="s">
        <v>582</v>
      </c>
    </row>
    <row r="863">
      <c r="A863" s="2" t="s">
        <v>421</v>
      </c>
      <c r="B863" s="2" t="s">
        <v>390</v>
      </c>
      <c r="C863" s="16" t="s">
        <v>544</v>
      </c>
    </row>
    <row r="864">
      <c r="A864" s="2" t="s">
        <v>371</v>
      </c>
      <c r="B864" s="2" t="s">
        <v>43</v>
      </c>
      <c r="C864" s="16" t="s">
        <v>433</v>
      </c>
    </row>
    <row r="865">
      <c r="A865" s="2" t="s">
        <v>189</v>
      </c>
      <c r="B865" s="2" t="s">
        <v>43</v>
      </c>
      <c r="C865" s="16" t="s">
        <v>484</v>
      </c>
    </row>
    <row r="866">
      <c r="A866" s="2" t="s">
        <v>100</v>
      </c>
      <c r="B866" s="2" t="s">
        <v>189</v>
      </c>
      <c r="C866" s="16" t="s">
        <v>519</v>
      </c>
    </row>
    <row r="867">
      <c r="A867" s="2" t="s">
        <v>192</v>
      </c>
      <c r="B867" s="2" t="s">
        <v>100</v>
      </c>
      <c r="C867" s="16" t="s">
        <v>430</v>
      </c>
    </row>
    <row r="868">
      <c r="A868" s="2" t="s">
        <v>331</v>
      </c>
      <c r="B868" s="2" t="s">
        <v>192</v>
      </c>
      <c r="C868" s="16" t="s">
        <v>531</v>
      </c>
    </row>
    <row r="869">
      <c r="A869" s="2" t="s">
        <v>187</v>
      </c>
      <c r="B869" s="2" t="s">
        <v>331</v>
      </c>
      <c r="C869" s="16" t="s">
        <v>492</v>
      </c>
    </row>
    <row r="870">
      <c r="A870" s="2" t="s">
        <v>20</v>
      </c>
      <c r="B870" s="2" t="s">
        <v>187</v>
      </c>
      <c r="C870" s="16" t="s">
        <v>569</v>
      </c>
    </row>
    <row r="871">
      <c r="A871" s="2" t="s">
        <v>190</v>
      </c>
      <c r="B871" s="2" t="s">
        <v>20</v>
      </c>
      <c r="C871" s="16" t="s">
        <v>574</v>
      </c>
    </row>
    <row r="872">
      <c r="A872" s="2" t="s">
        <v>40</v>
      </c>
      <c r="B872" s="2" t="s">
        <v>190</v>
      </c>
      <c r="C872" s="16" t="s">
        <v>564</v>
      </c>
    </row>
    <row r="873">
      <c r="A873" s="2" t="s">
        <v>373</v>
      </c>
      <c r="B873" s="2" t="s">
        <v>40</v>
      </c>
      <c r="C873" s="16" t="s">
        <v>433</v>
      </c>
    </row>
    <row r="874">
      <c r="A874" s="2" t="s">
        <v>371</v>
      </c>
      <c r="B874" s="2" t="s">
        <v>40</v>
      </c>
      <c r="C874" s="16" t="s">
        <v>433</v>
      </c>
    </row>
    <row r="875">
      <c r="A875" s="2" t="s">
        <v>189</v>
      </c>
      <c r="B875" s="2" t="s">
        <v>40</v>
      </c>
      <c r="C875" s="16" t="s">
        <v>479</v>
      </c>
    </row>
    <row r="876">
      <c r="A876" s="2" t="s">
        <v>45</v>
      </c>
      <c r="B876" s="2" t="s">
        <v>189</v>
      </c>
      <c r="C876" s="16" t="s">
        <v>509</v>
      </c>
    </row>
    <row r="877">
      <c r="A877" s="2" t="s">
        <v>146</v>
      </c>
      <c r="B877" s="2" t="s">
        <v>138</v>
      </c>
      <c r="C877" s="16" t="s">
        <v>553</v>
      </c>
    </row>
    <row r="878">
      <c r="A878" s="2" t="s">
        <v>92</v>
      </c>
      <c r="B878" s="2" t="s">
        <v>146</v>
      </c>
      <c r="C878" s="16" t="s">
        <v>435</v>
      </c>
    </row>
    <row r="879">
      <c r="A879" s="2" t="s">
        <v>379</v>
      </c>
      <c r="B879" s="2" t="s">
        <v>92</v>
      </c>
      <c r="C879" s="16" t="s">
        <v>433</v>
      </c>
    </row>
    <row r="880">
      <c r="A880" s="2" t="s">
        <v>231</v>
      </c>
      <c r="B880" s="2" t="s">
        <v>92</v>
      </c>
      <c r="C880" s="16" t="s">
        <v>436</v>
      </c>
    </row>
    <row r="881">
      <c r="A881" s="2" t="s">
        <v>38</v>
      </c>
      <c r="B881" s="2" t="s">
        <v>231</v>
      </c>
      <c r="C881" s="16" t="s">
        <v>438</v>
      </c>
    </row>
    <row r="882">
      <c r="A882" s="2" t="s">
        <v>167</v>
      </c>
      <c r="B882" s="2" t="s">
        <v>38</v>
      </c>
      <c r="C882" s="16" t="s">
        <v>521</v>
      </c>
    </row>
    <row r="883">
      <c r="A883" s="2" t="s">
        <v>381</v>
      </c>
      <c r="B883" s="2" t="s">
        <v>167</v>
      </c>
      <c r="C883" s="16" t="s">
        <v>433</v>
      </c>
    </row>
    <row r="884">
      <c r="A884" s="2" t="s">
        <v>241</v>
      </c>
      <c r="B884" s="2" t="s">
        <v>167</v>
      </c>
      <c r="C884" s="16" t="s">
        <v>472</v>
      </c>
    </row>
    <row r="885">
      <c r="A885" s="2" t="s">
        <v>146</v>
      </c>
      <c r="B885" s="2" t="s">
        <v>241</v>
      </c>
      <c r="C885" s="16" t="s">
        <v>583</v>
      </c>
    </row>
    <row r="886">
      <c r="A886" s="2" t="s">
        <v>138</v>
      </c>
      <c r="B886" s="2" t="s">
        <v>146</v>
      </c>
      <c r="C886" s="16" t="s">
        <v>586</v>
      </c>
    </row>
    <row r="887">
      <c r="A887" s="2" t="s">
        <v>286</v>
      </c>
      <c r="B887" s="2" t="s">
        <v>138</v>
      </c>
      <c r="C887" s="16" t="s">
        <v>433</v>
      </c>
    </row>
    <row r="888">
      <c r="A888" s="2" t="s">
        <v>270</v>
      </c>
      <c r="B888" s="2" t="s">
        <v>138</v>
      </c>
      <c r="C888" s="16" t="s">
        <v>433</v>
      </c>
    </row>
    <row r="889">
      <c r="A889" s="2" t="s">
        <v>379</v>
      </c>
      <c r="B889" s="2" t="s">
        <v>138</v>
      </c>
      <c r="C889" s="16" t="s">
        <v>433</v>
      </c>
    </row>
    <row r="890">
      <c r="A890" s="2" t="s">
        <v>170</v>
      </c>
      <c r="B890" s="2" t="s">
        <v>50</v>
      </c>
      <c r="C890" s="16" t="s">
        <v>494</v>
      </c>
    </row>
    <row r="891">
      <c r="A891" s="2" t="s">
        <v>71</v>
      </c>
      <c r="B891" s="2" t="s">
        <v>170</v>
      </c>
      <c r="C891" s="16" t="s">
        <v>501</v>
      </c>
    </row>
    <row r="892">
      <c r="A892" s="2" t="s">
        <v>93</v>
      </c>
      <c r="B892" s="2" t="s">
        <v>71</v>
      </c>
      <c r="C892" s="16" t="s">
        <v>478</v>
      </c>
    </row>
    <row r="893">
      <c r="A893" s="2" t="s">
        <v>349</v>
      </c>
      <c r="B893" s="2" t="s">
        <v>93</v>
      </c>
      <c r="C893" s="16" t="s">
        <v>433</v>
      </c>
    </row>
    <row r="894">
      <c r="A894" s="2" t="s">
        <v>314</v>
      </c>
      <c r="B894" s="2" t="s">
        <v>93</v>
      </c>
      <c r="C894" s="16" t="s">
        <v>555</v>
      </c>
    </row>
    <row r="895">
      <c r="A895" s="2" t="s">
        <v>135</v>
      </c>
      <c r="B895" s="2" t="s">
        <v>314</v>
      </c>
      <c r="C895" s="16" t="s">
        <v>449</v>
      </c>
    </row>
    <row r="896">
      <c r="A896" s="2" t="s">
        <v>288</v>
      </c>
      <c r="B896" s="2" t="s">
        <v>135</v>
      </c>
      <c r="C896" s="16" t="s">
        <v>433</v>
      </c>
    </row>
    <row r="897">
      <c r="A897" s="2" t="s">
        <v>276</v>
      </c>
      <c r="B897" s="2" t="s">
        <v>135</v>
      </c>
      <c r="C897" s="16" t="s">
        <v>433</v>
      </c>
    </row>
    <row r="898">
      <c r="A898" s="2" t="s">
        <v>50</v>
      </c>
      <c r="B898" s="2" t="s">
        <v>135</v>
      </c>
      <c r="C898" s="16" t="s">
        <v>515</v>
      </c>
    </row>
    <row r="899">
      <c r="A899" s="2" t="s">
        <v>394</v>
      </c>
      <c r="B899" s="2" t="s">
        <v>50</v>
      </c>
      <c r="C899" s="16" t="s">
        <v>492</v>
      </c>
    </row>
    <row r="900">
      <c r="A900" s="2" t="s">
        <v>71</v>
      </c>
      <c r="B900" s="2" t="s">
        <v>394</v>
      </c>
      <c r="C900" s="16" t="s">
        <v>427</v>
      </c>
    </row>
    <row r="901">
      <c r="A901" s="2" t="s">
        <v>396</v>
      </c>
      <c r="B901" s="2" t="s">
        <v>71</v>
      </c>
      <c r="C901" s="16" t="s">
        <v>516</v>
      </c>
    </row>
    <row r="902">
      <c r="A902" s="2" t="s">
        <v>349</v>
      </c>
      <c r="B902" s="2" t="s">
        <v>396</v>
      </c>
      <c r="C902" s="16" t="s">
        <v>430</v>
      </c>
    </row>
    <row r="903">
      <c r="A903" s="2" t="s">
        <v>327</v>
      </c>
      <c r="B903" s="2" t="s">
        <v>349</v>
      </c>
      <c r="C903" s="16" t="s">
        <v>433</v>
      </c>
    </row>
    <row r="904">
      <c r="A904" s="2" t="s">
        <v>170</v>
      </c>
      <c r="B904" s="2" t="s">
        <v>349</v>
      </c>
      <c r="C904" s="16" t="s">
        <v>444</v>
      </c>
      <c r="E904" s="19"/>
    </row>
    <row r="905">
      <c r="A905" s="2" t="s">
        <v>311</v>
      </c>
      <c r="B905" s="2" t="s">
        <v>400</v>
      </c>
      <c r="C905" s="16" t="s">
        <v>557</v>
      </c>
    </row>
    <row r="906">
      <c r="A906" s="2" t="s">
        <v>263</v>
      </c>
      <c r="B906" s="2" t="s">
        <v>311</v>
      </c>
      <c r="C906" s="16" t="s">
        <v>544</v>
      </c>
    </row>
    <row r="907">
      <c r="A907" s="2" t="s">
        <v>134</v>
      </c>
      <c r="B907" s="2" t="s">
        <v>263</v>
      </c>
      <c r="C907" s="16" t="s">
        <v>538</v>
      </c>
    </row>
    <row r="908">
      <c r="A908" s="2" t="s">
        <v>355</v>
      </c>
      <c r="B908" s="2" t="s">
        <v>134</v>
      </c>
      <c r="C908" s="16" t="s">
        <v>556</v>
      </c>
    </row>
    <row r="909">
      <c r="A909" s="2" t="s">
        <v>130</v>
      </c>
      <c r="B909" s="2" t="s">
        <v>355</v>
      </c>
      <c r="C909" s="16" t="s">
        <v>484</v>
      </c>
    </row>
    <row r="910">
      <c r="A910" s="2" t="s">
        <v>47</v>
      </c>
      <c r="B910" s="2" t="s">
        <v>130</v>
      </c>
      <c r="C910" s="16" t="s">
        <v>511</v>
      </c>
    </row>
    <row r="911">
      <c r="A911" s="2" t="s">
        <v>182</v>
      </c>
      <c r="B911" s="2" t="s">
        <v>47</v>
      </c>
      <c r="C911" s="16" t="s">
        <v>432</v>
      </c>
    </row>
    <row r="912">
      <c r="A912" s="2" t="s">
        <v>88</v>
      </c>
      <c r="B912" s="2" t="s">
        <v>182</v>
      </c>
      <c r="C912" s="16" t="s">
        <v>468</v>
      </c>
    </row>
    <row r="913">
      <c r="A913" s="2" t="s">
        <v>398</v>
      </c>
      <c r="B913" s="2" t="s">
        <v>88</v>
      </c>
      <c r="C913" s="16" t="s">
        <v>433</v>
      </c>
    </row>
    <row r="914">
      <c r="A914" s="2" t="s">
        <v>242</v>
      </c>
      <c r="B914" s="2" t="s">
        <v>88</v>
      </c>
      <c r="C914" s="16" t="s">
        <v>501</v>
      </c>
    </row>
    <row r="915">
      <c r="A915" s="2" t="s">
        <v>215</v>
      </c>
      <c r="B915" s="2" t="s">
        <v>242</v>
      </c>
      <c r="C915" s="16" t="s">
        <v>529</v>
      </c>
    </row>
    <row r="916">
      <c r="A916" s="2" t="s">
        <v>311</v>
      </c>
      <c r="B916" s="2" t="s">
        <v>215</v>
      </c>
      <c r="C916" s="16" t="s">
        <v>433</v>
      </c>
    </row>
    <row r="917">
      <c r="A917" s="2" t="s">
        <v>134</v>
      </c>
      <c r="B917" s="2" t="s">
        <v>215</v>
      </c>
      <c r="C917" s="16" t="s">
        <v>592</v>
      </c>
    </row>
    <row r="918">
      <c r="A918" s="2" t="s">
        <v>355</v>
      </c>
      <c r="B918" s="2" t="s">
        <v>134</v>
      </c>
      <c r="C918" s="16" t="s">
        <v>539</v>
      </c>
    </row>
    <row r="919">
      <c r="A919" s="2" t="s">
        <v>74</v>
      </c>
      <c r="B919" s="2" t="s">
        <v>149</v>
      </c>
      <c r="C919" s="16" t="s">
        <v>591</v>
      </c>
    </row>
    <row r="920">
      <c r="A920" s="2" t="s">
        <v>185</v>
      </c>
      <c r="B920" s="2" t="s">
        <v>74</v>
      </c>
      <c r="C920" s="16" t="s">
        <v>433</v>
      </c>
    </row>
    <row r="921">
      <c r="A921" s="2" t="s">
        <v>153</v>
      </c>
      <c r="B921" s="2" t="s">
        <v>74</v>
      </c>
      <c r="C921" s="16" t="s">
        <v>492</v>
      </c>
    </row>
    <row r="922">
      <c r="A922" s="2" t="s">
        <v>117</v>
      </c>
      <c r="B922" s="2" t="s">
        <v>153</v>
      </c>
      <c r="C922" s="16" t="s">
        <v>526</v>
      </c>
    </row>
    <row r="923">
      <c r="A923" s="2" t="s">
        <v>149</v>
      </c>
      <c r="B923" s="2" t="s">
        <v>117</v>
      </c>
      <c r="C923" s="16" t="s">
        <v>433</v>
      </c>
    </row>
    <row r="924">
      <c r="A924" s="2" t="s">
        <v>211</v>
      </c>
      <c r="B924" s="2" t="s">
        <v>117</v>
      </c>
      <c r="C924" s="16" t="s">
        <v>570</v>
      </c>
    </row>
    <row r="925">
      <c r="A925" s="2" t="s">
        <v>413</v>
      </c>
      <c r="B925" s="2" t="s">
        <v>211</v>
      </c>
      <c r="C925" s="16" t="s">
        <v>534</v>
      </c>
    </row>
    <row r="926">
      <c r="A926" s="2" t="s">
        <v>185</v>
      </c>
      <c r="B926" s="2" t="s">
        <v>413</v>
      </c>
      <c r="C926" s="16" t="s">
        <v>453</v>
      </c>
    </row>
    <row r="927">
      <c r="A927" s="2" t="s">
        <v>361</v>
      </c>
      <c r="B927" s="2" t="s">
        <v>185</v>
      </c>
      <c r="C927" s="16" t="s">
        <v>433</v>
      </c>
    </row>
    <row r="928">
      <c r="A928" s="2" t="s">
        <v>160</v>
      </c>
      <c r="B928" s="2" t="s">
        <v>185</v>
      </c>
      <c r="C928" s="16" t="s">
        <v>550</v>
      </c>
    </row>
    <row r="929">
      <c r="A929" s="2" t="s">
        <v>336</v>
      </c>
      <c r="B929" s="2" t="s">
        <v>160</v>
      </c>
      <c r="C929" s="16" t="s">
        <v>548</v>
      </c>
    </row>
    <row r="930">
      <c r="A930" s="2" t="s">
        <v>154</v>
      </c>
      <c r="B930" s="2" t="s">
        <v>336</v>
      </c>
      <c r="C930" s="16" t="s">
        <v>488</v>
      </c>
    </row>
    <row r="931">
      <c r="A931" s="2" t="s">
        <v>149</v>
      </c>
      <c r="B931" s="2" t="s">
        <v>154</v>
      </c>
      <c r="C931" s="16" t="s">
        <v>433</v>
      </c>
    </row>
    <row r="932">
      <c r="A932" s="2" t="s">
        <v>153</v>
      </c>
      <c r="B932" s="2" t="s">
        <v>154</v>
      </c>
      <c r="C932" s="16" t="s">
        <v>555</v>
      </c>
    </row>
    <row r="933">
      <c r="A933" s="2" t="s">
        <v>74</v>
      </c>
      <c r="B933" s="2" t="s">
        <v>153</v>
      </c>
      <c r="C933" s="16" t="s">
        <v>518</v>
      </c>
    </row>
    <row r="934">
      <c r="A934" s="2" t="s">
        <v>69</v>
      </c>
      <c r="B934" s="2" t="s">
        <v>280</v>
      </c>
      <c r="C934" s="16" t="s">
        <v>467</v>
      </c>
    </row>
    <row r="935">
      <c r="A935" s="2" t="s">
        <v>230</v>
      </c>
      <c r="B935" s="2" t="s">
        <v>69</v>
      </c>
      <c r="C935" s="16" t="s">
        <v>572</v>
      </c>
    </row>
    <row r="936">
      <c r="A936" s="2" t="s">
        <v>152</v>
      </c>
      <c r="B936" s="2" t="s">
        <v>230</v>
      </c>
      <c r="C936" s="16" t="s">
        <v>433</v>
      </c>
    </row>
    <row r="937">
      <c r="A937" s="2" t="s">
        <v>151</v>
      </c>
      <c r="B937" s="2" t="s">
        <v>230</v>
      </c>
      <c r="C937" s="16" t="s">
        <v>559</v>
      </c>
    </row>
    <row r="938">
      <c r="A938" s="2" t="s">
        <v>59</v>
      </c>
      <c r="B938" s="2" t="s">
        <v>151</v>
      </c>
      <c r="C938" s="16" t="s">
        <v>516</v>
      </c>
    </row>
    <row r="939">
      <c r="A939" s="2" t="s">
        <v>123</v>
      </c>
      <c r="B939" s="2" t="s">
        <v>59</v>
      </c>
      <c r="C939" s="16" t="s">
        <v>433</v>
      </c>
    </row>
    <row r="940">
      <c r="A940" s="2" t="s">
        <v>69</v>
      </c>
      <c r="B940" s="2" t="s">
        <v>59</v>
      </c>
      <c r="C940" s="16" t="s">
        <v>451</v>
      </c>
    </row>
    <row r="941">
      <c r="A941" s="2" t="s">
        <v>366</v>
      </c>
      <c r="B941" s="2" t="s">
        <v>69</v>
      </c>
      <c r="C941" s="16" t="s">
        <v>433</v>
      </c>
    </row>
    <row r="942">
      <c r="A942" s="2" t="s">
        <v>64</v>
      </c>
      <c r="B942" s="2" t="s">
        <v>69</v>
      </c>
      <c r="C942" s="16" t="s">
        <v>434</v>
      </c>
    </row>
    <row r="943">
      <c r="A943" s="2" t="s">
        <v>285</v>
      </c>
      <c r="B943" s="2" t="s">
        <v>64</v>
      </c>
      <c r="C943" s="16" t="s">
        <v>433</v>
      </c>
    </row>
    <row r="944">
      <c r="A944" s="2" t="s">
        <v>151</v>
      </c>
      <c r="B944" s="2" t="s">
        <v>64</v>
      </c>
      <c r="C944" s="16" t="s">
        <v>511</v>
      </c>
    </row>
    <row r="945">
      <c r="A945" s="2" t="s">
        <v>279</v>
      </c>
      <c r="B945" s="2" t="s">
        <v>151</v>
      </c>
      <c r="C945" s="16" t="s">
        <v>463</v>
      </c>
    </row>
    <row r="946">
      <c r="A946" s="2" t="s">
        <v>152</v>
      </c>
      <c r="B946" s="2" t="s">
        <v>279</v>
      </c>
      <c r="C946" s="16" t="s">
        <v>585</v>
      </c>
    </row>
    <row r="947">
      <c r="A947" s="2" t="s">
        <v>59</v>
      </c>
      <c r="B947" s="2" t="s">
        <v>152</v>
      </c>
      <c r="C947" s="16" t="s">
        <v>435</v>
      </c>
    </row>
    <row r="948">
      <c r="A948" s="2" t="s">
        <v>315</v>
      </c>
      <c r="B948" s="2" t="s">
        <v>81</v>
      </c>
      <c r="C948" s="16" t="s">
        <v>433</v>
      </c>
    </row>
    <row r="949">
      <c r="A949" s="2" t="s">
        <v>72</v>
      </c>
      <c r="B949" s="2" t="s">
        <v>81</v>
      </c>
      <c r="C949" s="16" t="s">
        <v>523</v>
      </c>
    </row>
    <row r="950">
      <c r="A950" s="2" t="s">
        <v>218</v>
      </c>
      <c r="B950" s="2" t="s">
        <v>72</v>
      </c>
      <c r="C950" s="16" t="s">
        <v>433</v>
      </c>
    </row>
    <row r="951">
      <c r="A951" s="2" t="s">
        <v>107</v>
      </c>
      <c r="B951" s="2" t="s">
        <v>72</v>
      </c>
      <c r="C951" s="16" t="s">
        <v>434</v>
      </c>
    </row>
    <row r="952">
      <c r="A952" s="2" t="s">
        <v>89</v>
      </c>
      <c r="B952" s="2" t="s">
        <v>107</v>
      </c>
      <c r="C952" s="16" t="s">
        <v>477</v>
      </c>
    </row>
    <row r="953">
      <c r="A953" s="2" t="s">
        <v>392</v>
      </c>
      <c r="B953" s="2" t="s">
        <v>89</v>
      </c>
      <c r="C953" s="16" t="s">
        <v>433</v>
      </c>
    </row>
    <row r="954">
      <c r="A954" s="2" t="s">
        <v>110</v>
      </c>
      <c r="B954" s="2" t="s">
        <v>89</v>
      </c>
      <c r="C954" s="16" t="s">
        <v>428</v>
      </c>
    </row>
    <row r="955">
      <c r="A955" s="2" t="s">
        <v>141</v>
      </c>
      <c r="B955" s="2" t="s">
        <v>110</v>
      </c>
      <c r="C955" s="16" t="s">
        <v>558</v>
      </c>
    </row>
    <row r="956">
      <c r="A956" s="2" t="s">
        <v>403</v>
      </c>
      <c r="B956" s="2" t="s">
        <v>141</v>
      </c>
      <c r="C956" s="16" t="s">
        <v>433</v>
      </c>
    </row>
    <row r="957">
      <c r="A957" s="2" t="s">
        <v>81</v>
      </c>
      <c r="B957" s="2" t="s">
        <v>141</v>
      </c>
      <c r="C957" s="16" t="s">
        <v>437</v>
      </c>
    </row>
    <row r="958">
      <c r="A958" s="2" t="s">
        <v>72</v>
      </c>
      <c r="B958" s="2" t="s">
        <v>81</v>
      </c>
      <c r="C958" s="16" t="s">
        <v>558</v>
      </c>
    </row>
    <row r="959">
      <c r="A959" s="2" t="s">
        <v>107</v>
      </c>
      <c r="B959" s="2" t="s">
        <v>72</v>
      </c>
      <c r="C959" s="16" t="s">
        <v>431</v>
      </c>
    </row>
    <row r="960">
      <c r="A960" s="2" t="s">
        <v>89</v>
      </c>
      <c r="B960" s="2" t="s">
        <v>107</v>
      </c>
      <c r="C960" s="16" t="s">
        <v>473</v>
      </c>
    </row>
    <row r="961">
      <c r="A961" s="2" t="s">
        <v>218</v>
      </c>
      <c r="B961" s="2" t="s">
        <v>89</v>
      </c>
      <c r="C961" s="16" t="s">
        <v>433</v>
      </c>
    </row>
    <row r="962">
      <c r="A962" s="2" t="s">
        <v>45</v>
      </c>
      <c r="B962" s="2" t="s">
        <v>38</v>
      </c>
      <c r="C962" s="16" t="s">
        <v>433</v>
      </c>
    </row>
    <row r="963">
      <c r="A963" s="2" t="s">
        <v>40</v>
      </c>
      <c r="B963" s="2" t="s">
        <v>38</v>
      </c>
      <c r="C963" s="16" t="s">
        <v>503</v>
      </c>
    </row>
    <row r="964">
      <c r="A964" s="2" t="s">
        <v>92</v>
      </c>
      <c r="B964" s="2" t="s">
        <v>40</v>
      </c>
      <c r="C964" s="16" t="s">
        <v>433</v>
      </c>
    </row>
    <row r="965">
      <c r="A965" s="2" t="s">
        <v>339</v>
      </c>
      <c r="B965" s="2" t="s">
        <v>40</v>
      </c>
      <c r="C965" s="16" t="s">
        <v>433</v>
      </c>
    </row>
    <row r="966">
      <c r="A966" s="2" t="s">
        <v>138</v>
      </c>
      <c r="B966" s="2" t="s">
        <v>40</v>
      </c>
      <c r="C966" s="16" t="s">
        <v>486</v>
      </c>
    </row>
    <row r="967">
      <c r="A967" s="2" t="s">
        <v>20</v>
      </c>
      <c r="B967" s="2" t="s">
        <v>138</v>
      </c>
      <c r="C967" s="16" t="s">
        <v>516</v>
      </c>
    </row>
    <row r="968">
      <c r="A968" s="2" t="s">
        <v>241</v>
      </c>
      <c r="B968" s="2" t="s">
        <v>20</v>
      </c>
      <c r="C968" s="16" t="s">
        <v>433</v>
      </c>
    </row>
    <row r="969">
      <c r="A969" s="2" t="s">
        <v>92</v>
      </c>
      <c r="B969" s="2" t="s">
        <v>20</v>
      </c>
      <c r="C969" s="16" t="s">
        <v>572</v>
      </c>
    </row>
    <row r="970">
      <c r="A970" s="2" t="s">
        <v>43</v>
      </c>
      <c r="B970" s="2" t="s">
        <v>92</v>
      </c>
      <c r="C970" s="16" t="s">
        <v>449</v>
      </c>
    </row>
    <row r="971">
      <c r="A971" s="2" t="s">
        <v>38</v>
      </c>
      <c r="B971" s="2" t="s">
        <v>43</v>
      </c>
      <c r="C971" s="16" t="s">
        <v>433</v>
      </c>
    </row>
    <row r="972">
      <c r="A972" s="2" t="s">
        <v>138</v>
      </c>
      <c r="B972" s="2" t="s">
        <v>43</v>
      </c>
      <c r="C972" s="16" t="s">
        <v>433</v>
      </c>
    </row>
    <row r="973">
      <c r="A973" s="2" t="s">
        <v>92</v>
      </c>
      <c r="B973" s="2" t="s">
        <v>43</v>
      </c>
      <c r="C973" s="16" t="s">
        <v>532</v>
      </c>
    </row>
    <row r="974">
      <c r="A974" s="2" t="s">
        <v>331</v>
      </c>
      <c r="B974" s="2" t="s">
        <v>92</v>
      </c>
      <c r="C974" s="16" t="s">
        <v>501</v>
      </c>
    </row>
    <row r="975">
      <c r="A975" s="2" t="s">
        <v>215</v>
      </c>
      <c r="B975" s="2" t="s">
        <v>327</v>
      </c>
      <c r="C975" s="16" t="s">
        <v>503</v>
      </c>
    </row>
    <row r="976">
      <c r="A976" s="2" t="s">
        <v>170</v>
      </c>
      <c r="B976" s="2" t="s">
        <v>215</v>
      </c>
      <c r="C976" s="16" t="s">
        <v>471</v>
      </c>
    </row>
    <row r="977">
      <c r="A977" s="2" t="s">
        <v>263</v>
      </c>
      <c r="B977" s="2" t="s">
        <v>170</v>
      </c>
      <c r="C977" s="16" t="s">
        <v>465</v>
      </c>
    </row>
    <row r="978">
      <c r="A978" s="2" t="s">
        <v>93</v>
      </c>
      <c r="B978" s="2" t="s">
        <v>263</v>
      </c>
      <c r="C978" s="16" t="s">
        <v>501</v>
      </c>
    </row>
    <row r="979">
      <c r="A979" s="2" t="s">
        <v>88</v>
      </c>
      <c r="B979" s="2" t="s">
        <v>93</v>
      </c>
      <c r="C979" s="16" t="s">
        <v>525</v>
      </c>
    </row>
    <row r="980">
      <c r="A980" s="2" t="s">
        <v>394</v>
      </c>
      <c r="B980" s="2" t="s">
        <v>88</v>
      </c>
      <c r="C980" s="16" t="s">
        <v>433</v>
      </c>
    </row>
    <row r="981">
      <c r="A981" s="2" t="s">
        <v>396</v>
      </c>
      <c r="B981" s="2" t="s">
        <v>88</v>
      </c>
      <c r="C981" s="16" t="s">
        <v>433</v>
      </c>
    </row>
    <row r="982">
      <c r="A982" s="2" t="s">
        <v>135</v>
      </c>
      <c r="B982" s="2" t="s">
        <v>88</v>
      </c>
      <c r="C982" s="16" t="s">
        <v>504</v>
      </c>
    </row>
    <row r="983">
      <c r="A983" s="2" t="s">
        <v>355</v>
      </c>
      <c r="B983" s="2" t="s">
        <v>135</v>
      </c>
      <c r="C983" s="16" t="s">
        <v>550</v>
      </c>
    </row>
    <row r="984">
      <c r="A984" s="2" t="s">
        <v>170</v>
      </c>
      <c r="B984" s="2" t="s">
        <v>355</v>
      </c>
      <c r="C984" s="16" t="s">
        <v>545</v>
      </c>
    </row>
    <row r="985">
      <c r="A985" s="2" t="s">
        <v>263</v>
      </c>
      <c r="B985" s="2" t="s">
        <v>170</v>
      </c>
      <c r="C985" s="16" t="s">
        <v>542</v>
      </c>
    </row>
    <row r="986">
      <c r="A986" s="2" t="s">
        <v>93</v>
      </c>
      <c r="B986" s="2" t="s">
        <v>263</v>
      </c>
      <c r="C986" s="16" t="s">
        <v>543</v>
      </c>
    </row>
    <row r="987">
      <c r="A987" s="2" t="s">
        <v>400</v>
      </c>
      <c r="B987" s="2" t="s">
        <v>93</v>
      </c>
      <c r="C987" s="16" t="s">
        <v>433</v>
      </c>
    </row>
    <row r="988">
      <c r="A988" s="2" t="s">
        <v>47</v>
      </c>
      <c r="B988" s="2" t="s">
        <v>93</v>
      </c>
      <c r="C988" s="16" t="s">
        <v>531</v>
      </c>
    </row>
    <row r="989">
      <c r="A989" s="2" t="s">
        <v>394</v>
      </c>
      <c r="B989" s="2" t="s">
        <v>47</v>
      </c>
      <c r="C989" s="16" t="s">
        <v>484</v>
      </c>
    </row>
    <row r="990">
      <c r="A990" s="2" t="s">
        <v>355</v>
      </c>
      <c r="B990" s="2" t="s">
        <v>394</v>
      </c>
      <c r="C990" s="16" t="s">
        <v>483</v>
      </c>
    </row>
    <row r="991">
      <c r="A991" s="2" t="s">
        <v>74</v>
      </c>
      <c r="B991" s="2" t="s">
        <v>59</v>
      </c>
      <c r="C991" s="16" t="s">
        <v>529</v>
      </c>
    </row>
    <row r="992">
      <c r="A992" s="2" t="s">
        <v>279</v>
      </c>
      <c r="B992" s="2" t="s">
        <v>74</v>
      </c>
      <c r="C992" s="16" t="s">
        <v>433</v>
      </c>
    </row>
    <row r="993">
      <c r="A993" s="2" t="s">
        <v>64</v>
      </c>
      <c r="B993" s="2" t="s">
        <v>74</v>
      </c>
      <c r="C993" s="16" t="s">
        <v>536</v>
      </c>
    </row>
    <row r="994">
      <c r="A994" s="2" t="s">
        <v>117</v>
      </c>
      <c r="B994" s="2" t="s">
        <v>64</v>
      </c>
      <c r="C994" s="16" t="s">
        <v>433</v>
      </c>
    </row>
    <row r="995">
      <c r="A995" s="2" t="s">
        <v>413</v>
      </c>
      <c r="B995" s="2" t="s">
        <v>64</v>
      </c>
      <c r="C995" s="16" t="s">
        <v>573</v>
      </c>
    </row>
    <row r="996">
      <c r="A996" s="2" t="s">
        <v>366</v>
      </c>
      <c r="B996" s="2" t="s">
        <v>413</v>
      </c>
      <c r="C996" s="16" t="s">
        <v>578</v>
      </c>
    </row>
    <row r="997">
      <c r="A997" s="2" t="s">
        <v>361</v>
      </c>
      <c r="B997" s="2" t="s">
        <v>366</v>
      </c>
      <c r="C997" s="16" t="s">
        <v>497</v>
      </c>
    </row>
    <row r="998">
      <c r="A998" s="2" t="s">
        <v>280</v>
      </c>
      <c r="B998" s="2" t="s">
        <v>361</v>
      </c>
      <c r="C998" s="16" t="s">
        <v>447</v>
      </c>
    </row>
    <row r="999">
      <c r="A999" s="2" t="s">
        <v>160</v>
      </c>
      <c r="B999" s="2" t="s">
        <v>280</v>
      </c>
      <c r="C999" s="16" t="s">
        <v>553</v>
      </c>
    </row>
    <row r="1000">
      <c r="A1000" s="2" t="s">
        <v>59</v>
      </c>
      <c r="B1000" s="2" t="s">
        <v>160</v>
      </c>
      <c r="C1000" s="16" t="s">
        <v>561</v>
      </c>
    </row>
    <row r="1001">
      <c r="A1001" s="2" t="s">
        <v>154</v>
      </c>
      <c r="B1001" s="2" t="s">
        <v>59</v>
      </c>
      <c r="C1001" s="16" t="s">
        <v>440</v>
      </c>
    </row>
    <row r="1002">
      <c r="A1002" s="2" t="s">
        <v>230</v>
      </c>
      <c r="B1002" s="2" t="s">
        <v>154</v>
      </c>
      <c r="C1002" s="16" t="s">
        <v>443</v>
      </c>
    </row>
    <row r="1003">
      <c r="A1003" s="2" t="s">
        <v>117</v>
      </c>
      <c r="B1003" s="2" t="s">
        <v>230</v>
      </c>
      <c r="C1003" s="16" t="s">
        <v>536</v>
      </c>
    </row>
    <row r="1004">
      <c r="A1004" s="2" t="s">
        <v>279</v>
      </c>
      <c r="B1004" s="2" t="s">
        <v>117</v>
      </c>
      <c r="C1004" s="16" t="s">
        <v>433</v>
      </c>
    </row>
    <row r="1005">
      <c r="A1005" s="2" t="s">
        <v>59</v>
      </c>
      <c r="B1005" s="2" t="s">
        <v>117</v>
      </c>
      <c r="C1005" s="16" t="s">
        <v>456</v>
      </c>
    </row>
    <row r="1006">
      <c r="A1006" s="2" t="s">
        <v>74</v>
      </c>
      <c r="B1006" s="2" t="s">
        <v>59</v>
      </c>
      <c r="C1006" s="16" t="s">
        <v>577</v>
      </c>
    </row>
    <row r="1007">
      <c r="A1007" s="2" t="s">
        <v>101</v>
      </c>
      <c r="B1007" s="2" t="s">
        <v>315</v>
      </c>
      <c r="C1007" s="16" t="s">
        <v>429</v>
      </c>
    </row>
    <row r="1008">
      <c r="A1008" s="2" t="s">
        <v>377</v>
      </c>
      <c r="B1008" s="2" t="s">
        <v>101</v>
      </c>
      <c r="C1008" s="16" t="s">
        <v>433</v>
      </c>
    </row>
    <row r="1009">
      <c r="A1009" s="2" t="s">
        <v>141</v>
      </c>
      <c r="B1009" s="2" t="s">
        <v>101</v>
      </c>
      <c r="C1009" s="16" t="s">
        <v>557</v>
      </c>
    </row>
    <row r="1010">
      <c r="A1010" s="2" t="s">
        <v>63</v>
      </c>
      <c r="B1010" s="2" t="s">
        <v>141</v>
      </c>
      <c r="C1010" s="16" t="s">
        <v>572</v>
      </c>
    </row>
    <row r="1011">
      <c r="A1011" s="2" t="s">
        <v>421</v>
      </c>
      <c r="B1011" s="2" t="s">
        <v>63</v>
      </c>
      <c r="C1011" s="16" t="s">
        <v>433</v>
      </c>
    </row>
    <row r="1012">
      <c r="A1012" s="2" t="s">
        <v>89</v>
      </c>
      <c r="B1012" s="2" t="s">
        <v>63</v>
      </c>
      <c r="C1012" s="16" t="s">
        <v>433</v>
      </c>
    </row>
    <row r="1013">
      <c r="A1013" s="2" t="s">
        <v>315</v>
      </c>
      <c r="B1013" s="2" t="s">
        <v>63</v>
      </c>
      <c r="C1013" s="16" t="s">
        <v>475</v>
      </c>
    </row>
    <row r="1014">
      <c r="A1014" s="2" t="s">
        <v>27</v>
      </c>
      <c r="B1014" s="2" t="s">
        <v>315</v>
      </c>
      <c r="C1014" s="16" t="s">
        <v>541</v>
      </c>
    </row>
    <row r="1015">
      <c r="A1015" s="2" t="s">
        <v>72</v>
      </c>
      <c r="B1015" s="2" t="s">
        <v>27</v>
      </c>
      <c r="C1015" s="16" t="s">
        <v>537</v>
      </c>
    </row>
    <row r="1016">
      <c r="A1016" s="2" t="s">
        <v>21</v>
      </c>
      <c r="B1016" s="2" t="s">
        <v>72</v>
      </c>
      <c r="C1016" s="16" t="s">
        <v>530</v>
      </c>
    </row>
    <row r="1017">
      <c r="A1017" s="2" t="s">
        <v>89</v>
      </c>
      <c r="B1017" s="2" t="s">
        <v>21</v>
      </c>
      <c r="C1017" s="16" t="s">
        <v>433</v>
      </c>
    </row>
    <row r="1018">
      <c r="A1018" s="2" t="s">
        <v>421</v>
      </c>
      <c r="B1018" s="2" t="s">
        <v>21</v>
      </c>
      <c r="C1018" s="16" t="s">
        <v>433</v>
      </c>
    </row>
    <row r="1019">
      <c r="A1019" s="2" t="s">
        <v>40</v>
      </c>
      <c r="B1019" s="2" t="s">
        <v>171</v>
      </c>
      <c r="C1019" s="16" t="s">
        <v>451</v>
      </c>
    </row>
    <row r="1020">
      <c r="A1020" s="2" t="s">
        <v>79</v>
      </c>
      <c r="B1020" s="2" t="s">
        <v>40</v>
      </c>
      <c r="C1020" s="16" t="s">
        <v>433</v>
      </c>
    </row>
    <row r="1021">
      <c r="A1021" s="2" t="s">
        <v>35</v>
      </c>
      <c r="B1021" s="2" t="s">
        <v>40</v>
      </c>
      <c r="C1021" s="16" t="s">
        <v>428</v>
      </c>
    </row>
    <row r="1022">
      <c r="A1022" s="2" t="s">
        <v>20</v>
      </c>
      <c r="B1022" s="2" t="s">
        <v>35</v>
      </c>
      <c r="C1022" s="16" t="s">
        <v>451</v>
      </c>
    </row>
    <row r="1023">
      <c r="A1023" s="2" t="s">
        <v>17</v>
      </c>
      <c r="B1023" s="2" t="s">
        <v>20</v>
      </c>
      <c r="C1023" s="16" t="s">
        <v>443</v>
      </c>
    </row>
    <row r="1024">
      <c r="A1024" s="2" t="s">
        <v>45</v>
      </c>
      <c r="B1024" s="2" t="s">
        <v>17</v>
      </c>
      <c r="C1024" s="16" t="s">
        <v>515</v>
      </c>
    </row>
    <row r="1025">
      <c r="A1025" s="2" t="s">
        <v>385</v>
      </c>
      <c r="B1025" s="2" t="s">
        <v>45</v>
      </c>
      <c r="C1025" s="16" t="s">
        <v>433</v>
      </c>
    </row>
    <row r="1026">
      <c r="A1026" s="2" t="s">
        <v>35</v>
      </c>
      <c r="B1026" s="2" t="s">
        <v>45</v>
      </c>
      <c r="C1026" s="16" t="s">
        <v>466</v>
      </c>
    </row>
    <row r="1027">
      <c r="A1027" s="2" t="s">
        <v>43</v>
      </c>
      <c r="B1027" s="2" t="s">
        <v>35</v>
      </c>
      <c r="C1027" s="16" t="s">
        <v>593</v>
      </c>
    </row>
    <row r="1028">
      <c r="A1028" s="2" t="s">
        <v>330</v>
      </c>
      <c r="B1028" s="2" t="s">
        <v>43</v>
      </c>
      <c r="C1028" s="16" t="s">
        <v>433</v>
      </c>
    </row>
    <row r="1029">
      <c r="A1029" s="2" t="s">
        <v>17</v>
      </c>
      <c r="B1029" s="2" t="s">
        <v>43</v>
      </c>
      <c r="C1029" s="16" t="s">
        <v>594</v>
      </c>
    </row>
    <row r="1030">
      <c r="A1030" s="2" t="s">
        <v>100</v>
      </c>
      <c r="B1030" s="2" t="s">
        <v>17</v>
      </c>
      <c r="C1030" s="16" t="s">
        <v>582</v>
      </c>
    </row>
    <row r="1031">
      <c r="A1031" s="2" t="s">
        <v>35</v>
      </c>
      <c r="B1031" s="2" t="s">
        <v>100</v>
      </c>
      <c r="C1031" s="16" t="s">
        <v>558</v>
      </c>
    </row>
    <row r="1032">
      <c r="A1032" s="2" t="s">
        <v>331</v>
      </c>
      <c r="B1032" s="2" t="s">
        <v>35</v>
      </c>
      <c r="C1032" s="16" t="s">
        <v>569</v>
      </c>
    </row>
    <row r="1033">
      <c r="A1033" s="2" t="s">
        <v>355</v>
      </c>
      <c r="B1033" s="2" t="s">
        <v>52</v>
      </c>
      <c r="C1033" s="16" t="s">
        <v>433</v>
      </c>
    </row>
    <row r="1034">
      <c r="A1034" s="2" t="s">
        <v>215</v>
      </c>
      <c r="B1034" s="2" t="s">
        <v>52</v>
      </c>
      <c r="C1034" s="16" t="s">
        <v>433</v>
      </c>
    </row>
    <row r="1035">
      <c r="A1035" s="2" t="s">
        <v>47</v>
      </c>
      <c r="B1035" s="2" t="s">
        <v>52</v>
      </c>
      <c r="C1035" s="16" t="s">
        <v>473</v>
      </c>
    </row>
    <row r="1036">
      <c r="A1036" s="2" t="s">
        <v>75</v>
      </c>
      <c r="B1036" s="2" t="s">
        <v>47</v>
      </c>
      <c r="C1036" s="16" t="s">
        <v>476</v>
      </c>
    </row>
    <row r="1037">
      <c r="A1037" s="2" t="s">
        <v>263</v>
      </c>
      <c r="B1037" s="2" t="s">
        <v>75</v>
      </c>
      <c r="C1037" s="16" t="s">
        <v>433</v>
      </c>
    </row>
    <row r="1038">
      <c r="A1038" s="2" t="s">
        <v>355</v>
      </c>
      <c r="B1038" s="2" t="s">
        <v>75</v>
      </c>
      <c r="C1038" s="16" t="s">
        <v>553</v>
      </c>
    </row>
    <row r="1039">
      <c r="A1039" s="2" t="s">
        <v>125</v>
      </c>
      <c r="B1039" s="2" t="s">
        <v>355</v>
      </c>
      <c r="C1039" s="16" t="s">
        <v>489</v>
      </c>
    </row>
    <row r="1040">
      <c r="A1040" s="2" t="s">
        <v>88</v>
      </c>
      <c r="B1040" s="2" t="s">
        <v>125</v>
      </c>
      <c r="C1040" s="16" t="s">
        <v>539</v>
      </c>
    </row>
    <row r="1041">
      <c r="A1041" s="2" t="s">
        <v>19</v>
      </c>
      <c r="B1041" s="2" t="s">
        <v>88</v>
      </c>
      <c r="C1041" s="16" t="s">
        <v>449</v>
      </c>
    </row>
    <row r="1042">
      <c r="A1042" s="2" t="s">
        <v>400</v>
      </c>
      <c r="B1042" s="2" t="s">
        <v>19</v>
      </c>
      <c r="C1042" s="16" t="s">
        <v>433</v>
      </c>
    </row>
    <row r="1043">
      <c r="A1043" s="2" t="s">
        <v>88</v>
      </c>
      <c r="B1043" s="2" t="s">
        <v>19</v>
      </c>
      <c r="C1043" s="16" t="s">
        <v>490</v>
      </c>
    </row>
    <row r="1044">
      <c r="A1044" s="2" t="s">
        <v>61</v>
      </c>
      <c r="B1044" s="2" t="s">
        <v>88</v>
      </c>
      <c r="C1044" s="16" t="s">
        <v>432</v>
      </c>
    </row>
    <row r="1045">
      <c r="A1045" s="2" t="s">
        <v>74</v>
      </c>
      <c r="B1045" s="2" t="s">
        <v>41</v>
      </c>
      <c r="C1045" s="16" t="s">
        <v>433</v>
      </c>
    </row>
    <row r="1046">
      <c r="A1046" s="2" t="s">
        <v>117</v>
      </c>
      <c r="B1046" s="2" t="s">
        <v>41</v>
      </c>
      <c r="C1046" s="16" t="s">
        <v>433</v>
      </c>
    </row>
    <row r="1047">
      <c r="A1047" s="2" t="s">
        <v>160</v>
      </c>
      <c r="B1047" s="2" t="s">
        <v>41</v>
      </c>
      <c r="C1047" s="16" t="s">
        <v>433</v>
      </c>
    </row>
    <row r="1048">
      <c r="A1048" s="2" t="s">
        <v>361</v>
      </c>
      <c r="B1048" s="2" t="s">
        <v>41</v>
      </c>
      <c r="C1048" s="16" t="s">
        <v>457</v>
      </c>
    </row>
    <row r="1049">
      <c r="A1049" s="2" t="s">
        <v>76</v>
      </c>
      <c r="B1049" s="2" t="s">
        <v>361</v>
      </c>
      <c r="C1049" s="16" t="s">
        <v>467</v>
      </c>
    </row>
    <row r="1050">
      <c r="A1050" s="2" t="s">
        <v>413</v>
      </c>
      <c r="B1050" s="2" t="s">
        <v>76</v>
      </c>
      <c r="C1050" s="16" t="s">
        <v>433</v>
      </c>
    </row>
    <row r="1051">
      <c r="A1051" s="2" t="s">
        <v>74</v>
      </c>
      <c r="B1051" s="2" t="s">
        <v>76</v>
      </c>
      <c r="C1051" s="16" t="s">
        <v>504</v>
      </c>
    </row>
    <row r="1052">
      <c r="A1052" s="2" t="s">
        <v>106</v>
      </c>
      <c r="B1052" s="2" t="s">
        <v>74</v>
      </c>
      <c r="C1052" s="16" t="s">
        <v>589</v>
      </c>
    </row>
    <row r="1053">
      <c r="A1053" s="2" t="s">
        <v>154</v>
      </c>
      <c r="B1053" s="2" t="s">
        <v>106</v>
      </c>
      <c r="C1053" s="16" t="s">
        <v>501</v>
      </c>
    </row>
    <row r="1054">
      <c r="A1054" s="2" t="s">
        <v>103</v>
      </c>
      <c r="B1054" s="2" t="s">
        <v>154</v>
      </c>
      <c r="C1054" s="16" t="s">
        <v>550</v>
      </c>
    </row>
    <row r="1055">
      <c r="A1055" s="2" t="s">
        <v>117</v>
      </c>
      <c r="B1055" s="2" t="s">
        <v>103</v>
      </c>
      <c r="C1055" s="16" t="s">
        <v>443</v>
      </c>
    </row>
    <row r="1056">
      <c r="A1056" s="2" t="s">
        <v>388</v>
      </c>
      <c r="B1056" s="2" t="s">
        <v>117</v>
      </c>
      <c r="C1056" s="16" t="s">
        <v>433</v>
      </c>
    </row>
    <row r="1057">
      <c r="A1057" s="2" t="s">
        <v>41</v>
      </c>
      <c r="B1057" s="2" t="s">
        <v>117</v>
      </c>
      <c r="C1057" s="16" t="s">
        <v>570</v>
      </c>
    </row>
    <row r="1058">
      <c r="A1058" s="2" t="s">
        <v>24</v>
      </c>
      <c r="B1058" s="2" t="s">
        <v>20</v>
      </c>
      <c r="C1058" s="16" t="s">
        <v>538</v>
      </c>
    </row>
    <row r="1059">
      <c r="A1059" s="2" t="s">
        <v>45</v>
      </c>
      <c r="B1059" s="2" t="s">
        <v>24</v>
      </c>
      <c r="C1059" s="16" t="s">
        <v>472</v>
      </c>
    </row>
    <row r="1060">
      <c r="A1060" s="2" t="s">
        <v>63</v>
      </c>
      <c r="B1060" s="2" t="s">
        <v>45</v>
      </c>
      <c r="C1060" s="16" t="s">
        <v>463</v>
      </c>
    </row>
    <row r="1061">
      <c r="A1061" s="2" t="s">
        <v>40</v>
      </c>
      <c r="B1061" s="2" t="s">
        <v>63</v>
      </c>
      <c r="C1061" s="16" t="s">
        <v>505</v>
      </c>
    </row>
    <row r="1062">
      <c r="A1062" s="2" t="s">
        <v>11</v>
      </c>
      <c r="B1062" s="2" t="s">
        <v>40</v>
      </c>
      <c r="C1062" s="16" t="s">
        <v>427</v>
      </c>
    </row>
    <row r="1063">
      <c r="A1063" s="2" t="s">
        <v>43</v>
      </c>
      <c r="B1063" s="2" t="s">
        <v>11</v>
      </c>
      <c r="C1063" s="16" t="s">
        <v>441</v>
      </c>
    </row>
    <row r="1064">
      <c r="A1064" s="2" t="s">
        <v>101</v>
      </c>
      <c r="B1064" s="2" t="s">
        <v>43</v>
      </c>
      <c r="C1064" s="16" t="s">
        <v>557</v>
      </c>
    </row>
    <row r="1065">
      <c r="A1065" s="2" t="s">
        <v>100</v>
      </c>
      <c r="B1065" s="2" t="s">
        <v>101</v>
      </c>
      <c r="C1065" s="16" t="s">
        <v>441</v>
      </c>
    </row>
    <row r="1066">
      <c r="A1066" s="2" t="s">
        <v>11</v>
      </c>
      <c r="B1066" s="2" t="s">
        <v>100</v>
      </c>
      <c r="C1066" s="16" t="s">
        <v>539</v>
      </c>
    </row>
    <row r="1067">
      <c r="A1067" s="2" t="s">
        <v>40</v>
      </c>
      <c r="B1067" s="2" t="s">
        <v>11</v>
      </c>
      <c r="C1067" s="16" t="s">
        <v>433</v>
      </c>
    </row>
    <row r="1068">
      <c r="A1068" s="2" t="s">
        <v>45</v>
      </c>
      <c r="B1068" s="2" t="s">
        <v>11</v>
      </c>
      <c r="C1068" s="16" t="s">
        <v>433</v>
      </c>
    </row>
    <row r="1069">
      <c r="A1069" s="2" t="s">
        <v>20</v>
      </c>
      <c r="B1069" s="2" t="s">
        <v>11</v>
      </c>
      <c r="C1069" s="16" t="s">
        <v>436</v>
      </c>
    </row>
    <row r="1070">
      <c r="A1070" s="2" t="s">
        <v>24</v>
      </c>
      <c r="B1070" s="2" t="s">
        <v>20</v>
      </c>
      <c r="C1070" s="16" t="s">
        <v>583</v>
      </c>
    </row>
    <row r="1071">
      <c r="A1071" s="2" t="s">
        <v>331</v>
      </c>
      <c r="B1071" s="2" t="s">
        <v>24</v>
      </c>
      <c r="C1071" s="16" t="s">
        <v>587</v>
      </c>
    </row>
    <row r="1072">
      <c r="A1072" s="2" t="s">
        <v>101</v>
      </c>
      <c r="B1072" s="2" t="s">
        <v>331</v>
      </c>
      <c r="C1072" s="16" t="s">
        <v>447</v>
      </c>
    </row>
    <row r="1073">
      <c r="A1073" s="2" t="s">
        <v>52</v>
      </c>
      <c r="B1073" s="2" t="s">
        <v>41</v>
      </c>
      <c r="C1073" s="16" t="s">
        <v>467</v>
      </c>
    </row>
    <row r="1074">
      <c r="A1074" s="2" t="s">
        <v>76</v>
      </c>
      <c r="B1074" s="2" t="s">
        <v>52</v>
      </c>
      <c r="C1074" s="16" t="s">
        <v>433</v>
      </c>
    </row>
    <row r="1075">
      <c r="A1075" s="2" t="s">
        <v>41</v>
      </c>
      <c r="B1075" s="2" t="s">
        <v>52</v>
      </c>
      <c r="C1075" s="16" t="s">
        <v>429</v>
      </c>
    </row>
    <row r="1076">
      <c r="A1076" s="2" t="s">
        <v>19</v>
      </c>
      <c r="B1076" s="2" t="s">
        <v>41</v>
      </c>
      <c r="C1076" s="16" t="s">
        <v>433</v>
      </c>
    </row>
    <row r="1077">
      <c r="A1077" s="2" t="s">
        <v>75</v>
      </c>
      <c r="B1077" s="2" t="s">
        <v>41</v>
      </c>
      <c r="C1077" s="16" t="s">
        <v>484</v>
      </c>
    </row>
    <row r="1078">
      <c r="A1078" s="2" t="s">
        <v>106</v>
      </c>
      <c r="B1078" s="2" t="s">
        <v>75</v>
      </c>
      <c r="C1078" s="16" t="s">
        <v>474</v>
      </c>
    </row>
    <row r="1079">
      <c r="A1079" s="2" t="s">
        <v>22</v>
      </c>
      <c r="B1079" s="2" t="s">
        <v>106</v>
      </c>
      <c r="C1079" s="16" t="s">
        <v>577</v>
      </c>
    </row>
    <row r="1080">
      <c r="A1080" s="2" t="s">
        <v>103</v>
      </c>
      <c r="B1080" s="2" t="s">
        <v>22</v>
      </c>
      <c r="C1080" s="16" t="s">
        <v>576</v>
      </c>
    </row>
    <row r="1081">
      <c r="A1081" s="2" t="s">
        <v>61</v>
      </c>
      <c r="B1081" s="2" t="s">
        <v>103</v>
      </c>
      <c r="C1081" s="16" t="s">
        <v>509</v>
      </c>
    </row>
    <row r="1082">
      <c r="A1082" s="2" t="s">
        <v>388</v>
      </c>
      <c r="B1082" s="2" t="s">
        <v>61</v>
      </c>
      <c r="C1082" s="16" t="s">
        <v>569</v>
      </c>
    </row>
    <row r="1083">
      <c r="A1083" s="2" t="s">
        <v>125</v>
      </c>
      <c r="B1083" s="2" t="s">
        <v>388</v>
      </c>
      <c r="C1083" s="16" t="s">
        <v>551</v>
      </c>
    </row>
    <row r="1084">
      <c r="A1084" s="2" t="s">
        <v>41</v>
      </c>
      <c r="B1084" s="2" t="s">
        <v>125</v>
      </c>
      <c r="C1084" s="16" t="s">
        <v>568</v>
      </c>
    </row>
    <row r="1085">
      <c r="A1085" s="2" t="s">
        <v>52</v>
      </c>
      <c r="B1085" s="2" t="s">
        <v>41</v>
      </c>
      <c r="C1085" s="16" t="s">
        <v>433</v>
      </c>
    </row>
    <row r="1086">
      <c r="A1086" s="2" t="s">
        <v>19</v>
      </c>
      <c r="B1086" s="2" t="s">
        <v>41</v>
      </c>
      <c r="C1086" s="16" t="s">
        <v>434</v>
      </c>
    </row>
    <row r="1087">
      <c r="A1087" s="2" t="s">
        <v>76</v>
      </c>
      <c r="B1087" s="2" t="s">
        <v>19</v>
      </c>
      <c r="C1087" s="16" t="s">
        <v>512</v>
      </c>
    </row>
    <row r="1088">
      <c r="A1088" s="2" t="s">
        <v>41</v>
      </c>
      <c r="B1088" s="2" t="s">
        <v>21</v>
      </c>
      <c r="C1088" s="16" t="s">
        <v>471</v>
      </c>
    </row>
    <row r="1089">
      <c r="A1089" s="2" t="s">
        <v>24</v>
      </c>
      <c r="B1089" s="2" t="s">
        <v>41</v>
      </c>
      <c r="C1089" s="16" t="s">
        <v>435</v>
      </c>
    </row>
    <row r="1090">
      <c r="A1090" s="2" t="s">
        <v>76</v>
      </c>
      <c r="B1090" s="2" t="s">
        <v>24</v>
      </c>
      <c r="C1090" s="16" t="s">
        <v>433</v>
      </c>
    </row>
    <row r="1091">
      <c r="A1091" s="2" t="s">
        <v>41</v>
      </c>
      <c r="B1091" s="2" t="s">
        <v>24</v>
      </c>
      <c r="C1091" s="16" t="s">
        <v>481</v>
      </c>
    </row>
    <row r="1092">
      <c r="A1092" s="2" t="s">
        <v>21</v>
      </c>
      <c r="B1092" s="2" t="s">
        <v>41</v>
      </c>
      <c r="C1092" s="16" t="s">
        <v>479</v>
      </c>
    </row>
    <row r="1093">
      <c r="A1093" s="2" t="s">
        <v>103</v>
      </c>
      <c r="B1093" s="2" t="s">
        <v>21</v>
      </c>
      <c r="C1093" s="16" t="s">
        <v>433</v>
      </c>
    </row>
    <row r="1094">
      <c r="A1094" s="2" t="s">
        <v>388</v>
      </c>
      <c r="B1094" s="2" t="s">
        <v>21</v>
      </c>
      <c r="C1094" s="16" t="s">
        <v>433</v>
      </c>
    </row>
    <row r="1095">
      <c r="A1095" s="2" t="s">
        <v>76</v>
      </c>
      <c r="B1095" s="2" t="s">
        <v>21</v>
      </c>
      <c r="C1095" s="16" t="s">
        <v>577</v>
      </c>
    </row>
    <row r="1096">
      <c r="A1096" s="2" t="s">
        <v>101</v>
      </c>
      <c r="B1096" s="2" t="s">
        <v>76</v>
      </c>
      <c r="C1096" s="16" t="s">
        <v>521</v>
      </c>
    </row>
    <row r="1097">
      <c r="A1097" s="2" t="s">
        <v>41</v>
      </c>
      <c r="B1097" s="2" t="s">
        <v>101</v>
      </c>
      <c r="C1097" s="16" t="s">
        <v>436</v>
      </c>
    </row>
    <row r="1098">
      <c r="A1098" s="2" t="s">
        <v>11</v>
      </c>
      <c r="B1098" s="2" t="s">
        <v>41</v>
      </c>
      <c r="C1098" s="16" t="s">
        <v>433</v>
      </c>
    </row>
    <row r="1099">
      <c r="A1099" s="2" t="s">
        <v>24</v>
      </c>
      <c r="B1099" s="2" t="s">
        <v>41</v>
      </c>
      <c r="C1099" s="16" t="s">
        <v>455</v>
      </c>
    </row>
    <row r="1100">
      <c r="A1100" s="2" t="s">
        <v>103</v>
      </c>
      <c r="B1100" s="2" t="s">
        <v>24</v>
      </c>
      <c r="C1100" s="16" t="s">
        <v>492</v>
      </c>
    </row>
    <row r="1101">
      <c r="A1101" s="2" t="s">
        <v>63</v>
      </c>
      <c r="B1101" s="2" t="s">
        <v>103</v>
      </c>
      <c r="C1101" s="16" t="s">
        <v>428</v>
      </c>
    </row>
    <row r="1102">
      <c r="A1102" s="2" t="s">
        <v>295</v>
      </c>
      <c r="B1102" s="2" t="s">
        <v>84</v>
      </c>
      <c r="C1102" s="16" t="s">
        <v>433</v>
      </c>
    </row>
    <row r="1103">
      <c r="A1103" s="2" t="s">
        <v>126</v>
      </c>
      <c r="B1103" s="2" t="s">
        <v>84</v>
      </c>
      <c r="C1103" s="16" t="s">
        <v>433</v>
      </c>
    </row>
    <row r="1104">
      <c r="A1104" s="2" t="s">
        <v>87</v>
      </c>
      <c r="B1104" s="2" t="s">
        <v>84</v>
      </c>
      <c r="C1104" s="16" t="s">
        <v>515</v>
      </c>
    </row>
    <row r="1105">
      <c r="A1105" s="2" t="s">
        <v>351</v>
      </c>
      <c r="B1105" s="2" t="s">
        <v>87</v>
      </c>
      <c r="C1105" s="16" t="s">
        <v>433</v>
      </c>
    </row>
    <row r="1106">
      <c r="A1106" s="2" t="s">
        <v>176</v>
      </c>
      <c r="B1106" s="2" t="s">
        <v>87</v>
      </c>
      <c r="C1106" s="16" t="s">
        <v>448</v>
      </c>
    </row>
    <row r="1107">
      <c r="A1107" s="2" t="s">
        <v>95</v>
      </c>
      <c r="B1107" s="2" t="s">
        <v>176</v>
      </c>
      <c r="C1107" s="16" t="s">
        <v>535</v>
      </c>
    </row>
    <row r="1108">
      <c r="A1108" s="2" t="s">
        <v>166</v>
      </c>
      <c r="B1108" s="2" t="s">
        <v>95</v>
      </c>
      <c r="C1108" s="16" t="s">
        <v>439</v>
      </c>
    </row>
    <row r="1109">
      <c r="A1109" s="2" t="s">
        <v>364</v>
      </c>
      <c r="B1109" s="2" t="s">
        <v>166</v>
      </c>
      <c r="C1109" s="16" t="s">
        <v>431</v>
      </c>
    </row>
    <row r="1110">
      <c r="A1110" s="2" t="s">
        <v>181</v>
      </c>
      <c r="B1110" s="2" t="s">
        <v>364</v>
      </c>
      <c r="C1110" s="16" t="s">
        <v>448</v>
      </c>
    </row>
    <row r="1111">
      <c r="A1111" s="2" t="s">
        <v>126</v>
      </c>
      <c r="B1111" s="2" t="s">
        <v>181</v>
      </c>
      <c r="C1111" s="16" t="s">
        <v>453</v>
      </c>
    </row>
    <row r="1112">
      <c r="A1112" s="2" t="s">
        <v>275</v>
      </c>
      <c r="B1112" s="2" t="s">
        <v>126</v>
      </c>
      <c r="C1112" s="16" t="s">
        <v>433</v>
      </c>
    </row>
    <row r="1113">
      <c r="A1113" s="2" t="s">
        <v>84</v>
      </c>
      <c r="B1113" s="2" t="s">
        <v>126</v>
      </c>
      <c r="C1113" s="16" t="s">
        <v>488</v>
      </c>
    </row>
    <row r="1114">
      <c r="A1114" s="2" t="s">
        <v>253</v>
      </c>
      <c r="B1114" s="2" t="s">
        <v>84</v>
      </c>
      <c r="C1114" s="16" t="s">
        <v>566</v>
      </c>
    </row>
    <row r="1115">
      <c r="A1115" s="2" t="s">
        <v>351</v>
      </c>
      <c r="B1115" s="2" t="s">
        <v>253</v>
      </c>
      <c r="C1115" s="16" t="s">
        <v>512</v>
      </c>
    </row>
    <row r="1116">
      <c r="A1116" s="2" t="s">
        <v>87</v>
      </c>
      <c r="B1116" s="2" t="s">
        <v>351</v>
      </c>
      <c r="C1116" s="16" t="s">
        <v>552</v>
      </c>
    </row>
    <row r="1117">
      <c r="A1117" s="2" t="s">
        <v>351</v>
      </c>
      <c r="B1117" s="2" t="s">
        <v>87</v>
      </c>
      <c r="C1117" s="16" t="s">
        <v>433</v>
      </c>
    </row>
    <row r="1118">
      <c r="A1118" s="2" t="s">
        <v>16</v>
      </c>
      <c r="B1118" s="2" t="s">
        <v>298</v>
      </c>
      <c r="C1118" s="16" t="s">
        <v>427</v>
      </c>
    </row>
    <row r="1119">
      <c r="A1119" s="2" t="s">
        <v>298</v>
      </c>
      <c r="B1119" s="2" t="s">
        <v>16</v>
      </c>
      <c r="C1119" s="16" t="s">
        <v>433</v>
      </c>
    </row>
    <row r="1120">
      <c r="A1120" s="2" t="s">
        <v>301</v>
      </c>
      <c r="B1120" s="2" t="s">
        <v>16</v>
      </c>
      <c r="C1120" s="16" t="s">
        <v>472</v>
      </c>
    </row>
    <row r="1121">
      <c r="A1121" s="2" t="s">
        <v>258</v>
      </c>
      <c r="B1121" s="2" t="s">
        <v>301</v>
      </c>
      <c r="C1121" s="16" t="s">
        <v>465</v>
      </c>
    </row>
    <row r="1122">
      <c r="A1122" s="2" t="s">
        <v>306</v>
      </c>
      <c r="B1122" s="2" t="s">
        <v>258</v>
      </c>
      <c r="C1122" s="16" t="s">
        <v>433</v>
      </c>
    </row>
    <row r="1123">
      <c r="A1123" s="2" t="s">
        <v>290</v>
      </c>
      <c r="B1123" s="2" t="s">
        <v>258</v>
      </c>
      <c r="C1123" s="16" t="s">
        <v>587</v>
      </c>
    </row>
    <row r="1124">
      <c r="A1124" s="2" t="s">
        <v>55</v>
      </c>
      <c r="B1124" s="2" t="s">
        <v>290</v>
      </c>
      <c r="C1124" s="16" t="s">
        <v>534</v>
      </c>
    </row>
    <row r="1125">
      <c r="A1125" s="2" t="s">
        <v>298</v>
      </c>
      <c r="B1125" s="2" t="s">
        <v>55</v>
      </c>
      <c r="C1125" s="16" t="s">
        <v>516</v>
      </c>
    </row>
    <row r="1126">
      <c r="A1126" s="2" t="s">
        <v>16</v>
      </c>
      <c r="B1126" s="2" t="s">
        <v>298</v>
      </c>
      <c r="C1126" s="16" t="s">
        <v>588</v>
      </c>
    </row>
    <row r="1127">
      <c r="A1127" s="2" t="s">
        <v>301</v>
      </c>
      <c r="B1127" s="2" t="s">
        <v>16</v>
      </c>
      <c r="C1127" s="16" t="s">
        <v>437</v>
      </c>
    </row>
    <row r="1128">
      <c r="A1128" s="2" t="s">
        <v>55</v>
      </c>
      <c r="B1128" s="2" t="s">
        <v>301</v>
      </c>
      <c r="C1128" s="16" t="s">
        <v>484</v>
      </c>
    </row>
    <row r="1129">
      <c r="A1129" s="2" t="s">
        <v>306</v>
      </c>
      <c r="B1129" s="2" t="s">
        <v>55</v>
      </c>
      <c r="C1129" s="16" t="s">
        <v>486</v>
      </c>
    </row>
    <row r="1130">
      <c r="A1130" s="2" t="s">
        <v>108</v>
      </c>
      <c r="B1130" s="2" t="s">
        <v>306</v>
      </c>
      <c r="C1130" s="16" t="s">
        <v>554</v>
      </c>
    </row>
    <row r="1131">
      <c r="A1131" s="2" t="s">
        <v>290</v>
      </c>
      <c r="B1131" s="2" t="s">
        <v>108</v>
      </c>
      <c r="C1131" s="16" t="s">
        <v>433</v>
      </c>
    </row>
    <row r="1132">
      <c r="A1132" s="2" t="s">
        <v>70</v>
      </c>
      <c r="B1132" s="2" t="s">
        <v>210</v>
      </c>
      <c r="C1132" s="16" t="s">
        <v>471</v>
      </c>
    </row>
    <row r="1133">
      <c r="A1133" s="2" t="s">
        <v>274</v>
      </c>
      <c r="B1133" s="2" t="s">
        <v>70</v>
      </c>
      <c r="C1133" s="16" t="s">
        <v>573</v>
      </c>
    </row>
    <row r="1134">
      <c r="A1134" s="2" t="s">
        <v>105</v>
      </c>
      <c r="B1134" s="2" t="s">
        <v>274</v>
      </c>
      <c r="C1134" s="16" t="s">
        <v>474</v>
      </c>
    </row>
    <row r="1135">
      <c r="A1135" s="2" t="s">
        <v>252</v>
      </c>
      <c r="B1135" s="2" t="s">
        <v>105</v>
      </c>
      <c r="C1135" s="16" t="s">
        <v>433</v>
      </c>
    </row>
    <row r="1136">
      <c r="A1136" s="2" t="s">
        <v>264</v>
      </c>
      <c r="B1136" s="2" t="s">
        <v>105</v>
      </c>
      <c r="C1136" s="16" t="s">
        <v>433</v>
      </c>
    </row>
    <row r="1137">
      <c r="A1137" s="2" t="s">
        <v>178</v>
      </c>
      <c r="B1137" s="2" t="s">
        <v>105</v>
      </c>
      <c r="C1137" s="16" t="s">
        <v>473</v>
      </c>
    </row>
    <row r="1138">
      <c r="A1138" s="2" t="s">
        <v>144</v>
      </c>
      <c r="B1138" s="2" t="s">
        <v>178</v>
      </c>
      <c r="C1138" s="16" t="s">
        <v>532</v>
      </c>
    </row>
    <row r="1139">
      <c r="A1139" s="2" t="s">
        <v>284</v>
      </c>
      <c r="B1139" s="2" t="s">
        <v>144</v>
      </c>
      <c r="C1139" s="16" t="s">
        <v>433</v>
      </c>
    </row>
    <row r="1140">
      <c r="A1140" s="2" t="s">
        <v>210</v>
      </c>
      <c r="B1140" s="2" t="s">
        <v>144</v>
      </c>
      <c r="C1140" s="16" t="s">
        <v>530</v>
      </c>
    </row>
    <row r="1141">
      <c r="A1141" s="2" t="s">
        <v>273</v>
      </c>
      <c r="B1141" s="2" t="s">
        <v>210</v>
      </c>
      <c r="C1141" s="16" t="s">
        <v>477</v>
      </c>
    </row>
    <row r="1142">
      <c r="A1142" s="2" t="s">
        <v>274</v>
      </c>
      <c r="B1142" s="2" t="s">
        <v>273</v>
      </c>
      <c r="C1142" s="16" t="s">
        <v>433</v>
      </c>
    </row>
    <row r="1143">
      <c r="A1143" s="2" t="s">
        <v>252</v>
      </c>
      <c r="B1143" s="2" t="s">
        <v>273</v>
      </c>
      <c r="C1143" s="16" t="s">
        <v>559</v>
      </c>
    </row>
    <row r="1144">
      <c r="A1144" s="2" t="s">
        <v>18</v>
      </c>
      <c r="B1144" s="2" t="s">
        <v>252</v>
      </c>
      <c r="C1144" s="16" t="s">
        <v>542</v>
      </c>
    </row>
    <row r="1145">
      <c r="A1145" s="2" t="s">
        <v>9</v>
      </c>
      <c r="B1145" s="2" t="s">
        <v>344</v>
      </c>
      <c r="C1145" s="16" t="s">
        <v>517</v>
      </c>
    </row>
    <row r="1146">
      <c r="A1146" s="2" t="s">
        <v>344</v>
      </c>
      <c r="B1146" s="2" t="s">
        <v>9</v>
      </c>
      <c r="C1146" s="16" t="s">
        <v>433</v>
      </c>
    </row>
    <row r="1147">
      <c r="A1147" s="2" t="s">
        <v>329</v>
      </c>
      <c r="B1147" s="2" t="s">
        <v>9</v>
      </c>
      <c r="C1147" s="16" t="s">
        <v>433</v>
      </c>
    </row>
    <row r="1148">
      <c r="A1148" s="2" t="s">
        <v>333</v>
      </c>
      <c r="B1148" s="2" t="s">
        <v>9</v>
      </c>
      <c r="C1148" s="16" t="s">
        <v>433</v>
      </c>
    </row>
    <row r="1149">
      <c r="A1149" s="2" t="s">
        <v>259</v>
      </c>
      <c r="B1149" s="2" t="s">
        <v>9</v>
      </c>
      <c r="C1149" s="16" t="s">
        <v>433</v>
      </c>
    </row>
    <row r="1150">
      <c r="A1150" s="2" t="s">
        <v>261</v>
      </c>
      <c r="B1150" s="2" t="s">
        <v>9</v>
      </c>
      <c r="C1150" s="16" t="s">
        <v>433</v>
      </c>
    </row>
    <row r="1151">
      <c r="A1151" s="2" t="s">
        <v>344</v>
      </c>
      <c r="B1151" s="2" t="s">
        <v>9</v>
      </c>
      <c r="C1151" s="16" t="s">
        <v>433</v>
      </c>
    </row>
    <row r="1152">
      <c r="A1152" s="2" t="s">
        <v>329</v>
      </c>
      <c r="B1152" s="2" t="s">
        <v>9</v>
      </c>
      <c r="C1152" s="16" t="s">
        <v>433</v>
      </c>
    </row>
    <row r="1153">
      <c r="A1153" s="2" t="s">
        <v>333</v>
      </c>
      <c r="B1153" s="2" t="s">
        <v>9</v>
      </c>
      <c r="C1153" s="16" t="s">
        <v>433</v>
      </c>
    </row>
    <row r="1154">
      <c r="A1154" s="2" t="s">
        <v>55</v>
      </c>
      <c r="B1154" s="2" t="s">
        <v>126</v>
      </c>
      <c r="C1154" s="16" t="s">
        <v>556</v>
      </c>
    </row>
    <row r="1155">
      <c r="A1155" s="2" t="s">
        <v>253</v>
      </c>
      <c r="B1155" s="2" t="s">
        <v>55</v>
      </c>
      <c r="C1155" s="16" t="s">
        <v>508</v>
      </c>
    </row>
    <row r="1156">
      <c r="A1156" s="2" t="s">
        <v>16</v>
      </c>
      <c r="B1156" s="2" t="s">
        <v>253</v>
      </c>
      <c r="C1156" s="16" t="s">
        <v>505</v>
      </c>
    </row>
    <row r="1157">
      <c r="A1157" s="2" t="s">
        <v>87</v>
      </c>
      <c r="B1157" s="2" t="s">
        <v>16</v>
      </c>
      <c r="C1157" s="16" t="s">
        <v>529</v>
      </c>
    </row>
    <row r="1158">
      <c r="A1158" s="2" t="s">
        <v>258</v>
      </c>
      <c r="B1158" s="2" t="s">
        <v>87</v>
      </c>
      <c r="C1158" s="16" t="s">
        <v>533</v>
      </c>
    </row>
    <row r="1159">
      <c r="A1159" s="2" t="s">
        <v>364</v>
      </c>
      <c r="B1159" s="2" t="s">
        <v>258</v>
      </c>
      <c r="C1159" s="16" t="s">
        <v>433</v>
      </c>
    </row>
    <row r="1160">
      <c r="A1160" s="2" t="s">
        <v>95</v>
      </c>
      <c r="B1160" s="2" t="s">
        <v>258</v>
      </c>
      <c r="C1160" s="16" t="s">
        <v>484</v>
      </c>
    </row>
    <row r="1161">
      <c r="A1161" s="2" t="s">
        <v>55</v>
      </c>
      <c r="B1161" s="2" t="s">
        <v>95</v>
      </c>
      <c r="C1161" s="16" t="s">
        <v>591</v>
      </c>
    </row>
    <row r="1162">
      <c r="A1162" s="2" t="s">
        <v>126</v>
      </c>
      <c r="B1162" s="2" t="s">
        <v>55</v>
      </c>
      <c r="C1162" s="16" t="s">
        <v>539</v>
      </c>
    </row>
    <row r="1163">
      <c r="A1163" s="2" t="s">
        <v>16</v>
      </c>
      <c r="B1163" s="2" t="s">
        <v>126</v>
      </c>
      <c r="C1163" s="16" t="s">
        <v>476</v>
      </c>
    </row>
    <row r="1164">
      <c r="A1164" s="2" t="s">
        <v>87</v>
      </c>
      <c r="B1164" s="2" t="s">
        <v>16</v>
      </c>
      <c r="C1164" s="16" t="s">
        <v>488</v>
      </c>
    </row>
    <row r="1165">
      <c r="A1165" s="2" t="s">
        <v>266</v>
      </c>
      <c r="B1165" s="2" t="s">
        <v>87</v>
      </c>
      <c r="C1165" s="16" t="s">
        <v>433</v>
      </c>
    </row>
    <row r="1166">
      <c r="A1166" s="2" t="s">
        <v>55</v>
      </c>
      <c r="B1166" s="2" t="s">
        <v>87</v>
      </c>
      <c r="C1166" s="16" t="s">
        <v>529</v>
      </c>
    </row>
    <row r="1167">
      <c r="A1167" s="2" t="s">
        <v>55</v>
      </c>
      <c r="B1167" s="2" t="s">
        <v>126</v>
      </c>
      <c r="C1167" s="16" t="s">
        <v>595</v>
      </c>
    </row>
    <row r="1168">
      <c r="A1168" s="2" t="s">
        <v>16</v>
      </c>
      <c r="B1168" s="2" t="s">
        <v>126</v>
      </c>
      <c r="C1168" s="16" t="s">
        <v>566</v>
      </c>
    </row>
    <row r="1169">
      <c r="A1169" s="2" t="s">
        <v>253</v>
      </c>
      <c r="B1169" s="2" t="s">
        <v>16</v>
      </c>
      <c r="C1169" s="16" t="s">
        <v>433</v>
      </c>
    </row>
    <row r="1170">
      <c r="A1170" s="2" t="s">
        <v>98</v>
      </c>
      <c r="B1170" s="2" t="s">
        <v>105</v>
      </c>
      <c r="C1170" s="16" t="s">
        <v>433</v>
      </c>
    </row>
    <row r="1171">
      <c r="A1171" s="2" t="s">
        <v>82</v>
      </c>
      <c r="B1171" s="2" t="s">
        <v>105</v>
      </c>
      <c r="C1171" s="16" t="s">
        <v>433</v>
      </c>
    </row>
    <row r="1172">
      <c r="A1172" s="2" t="s">
        <v>309</v>
      </c>
      <c r="B1172" s="2" t="s">
        <v>105</v>
      </c>
      <c r="C1172" s="16" t="s">
        <v>433</v>
      </c>
    </row>
    <row r="1173">
      <c r="A1173" s="2" t="s">
        <v>9</v>
      </c>
      <c r="B1173" s="2" t="s">
        <v>105</v>
      </c>
      <c r="C1173" s="16" t="s">
        <v>439</v>
      </c>
    </row>
    <row r="1174">
      <c r="A1174" s="2" t="s">
        <v>144</v>
      </c>
      <c r="B1174" s="2" t="s">
        <v>9</v>
      </c>
      <c r="C1174" s="16" t="s">
        <v>481</v>
      </c>
    </row>
    <row r="1175">
      <c r="A1175" s="2" t="s">
        <v>98</v>
      </c>
      <c r="B1175" s="2" t="s">
        <v>144</v>
      </c>
      <c r="C1175" s="16" t="s">
        <v>485</v>
      </c>
    </row>
    <row r="1176">
      <c r="A1176" s="2" t="s">
        <v>273</v>
      </c>
      <c r="B1176" s="2" t="s">
        <v>98</v>
      </c>
      <c r="C1176" s="16" t="s">
        <v>433</v>
      </c>
    </row>
    <row r="1177">
      <c r="A1177" s="2" t="s">
        <v>70</v>
      </c>
      <c r="B1177" s="2" t="s">
        <v>98</v>
      </c>
      <c r="C1177" s="16" t="s">
        <v>577</v>
      </c>
    </row>
    <row r="1178">
      <c r="A1178" s="2" t="s">
        <v>352</v>
      </c>
      <c r="B1178" s="2" t="s">
        <v>70</v>
      </c>
      <c r="C1178" s="16" t="s">
        <v>433</v>
      </c>
    </row>
    <row r="1179">
      <c r="A1179" s="2" t="s">
        <v>82</v>
      </c>
      <c r="B1179" s="2" t="s">
        <v>70</v>
      </c>
      <c r="C1179" s="16" t="s">
        <v>449</v>
      </c>
    </row>
    <row r="1180">
      <c r="A1180" s="2" t="s">
        <v>18</v>
      </c>
      <c r="B1180" s="2" t="s">
        <v>82</v>
      </c>
      <c r="C1180" s="16" t="s">
        <v>433</v>
      </c>
    </row>
    <row r="1181">
      <c r="A1181" s="2" t="s">
        <v>70</v>
      </c>
      <c r="B1181" s="2" t="s">
        <v>82</v>
      </c>
      <c r="C1181" s="16" t="s">
        <v>572</v>
      </c>
    </row>
    <row r="1182">
      <c r="A1182" s="2" t="s">
        <v>9</v>
      </c>
      <c r="B1182" s="2" t="s">
        <v>70</v>
      </c>
      <c r="C1182" s="16" t="s">
        <v>533</v>
      </c>
    </row>
    <row r="1183">
      <c r="A1183" s="2" t="s">
        <v>144</v>
      </c>
      <c r="B1183" s="2" t="s">
        <v>9</v>
      </c>
      <c r="C1183" s="16" t="s">
        <v>433</v>
      </c>
    </row>
    <row r="1184">
      <c r="A1184" s="2" t="s">
        <v>105</v>
      </c>
      <c r="B1184" s="2" t="s">
        <v>9</v>
      </c>
      <c r="C1184" s="16" t="s">
        <v>489</v>
      </c>
    </row>
    <row r="1185">
      <c r="A1185" s="2" t="s">
        <v>126</v>
      </c>
      <c r="B1185" s="2" t="s">
        <v>98</v>
      </c>
      <c r="C1185" s="16" t="s">
        <v>552</v>
      </c>
    </row>
    <row r="1186">
      <c r="A1186" s="2" t="s">
        <v>82</v>
      </c>
      <c r="B1186" s="2" t="s">
        <v>126</v>
      </c>
      <c r="C1186" s="16" t="s">
        <v>559</v>
      </c>
    </row>
    <row r="1187">
      <c r="A1187" s="2" t="s">
        <v>253</v>
      </c>
      <c r="B1187" s="2" t="s">
        <v>82</v>
      </c>
      <c r="C1187" s="16" t="s">
        <v>433</v>
      </c>
    </row>
    <row r="1188">
      <c r="A1188" s="2" t="s">
        <v>87</v>
      </c>
      <c r="B1188" s="2" t="s">
        <v>82</v>
      </c>
      <c r="C1188" s="16" t="s">
        <v>485</v>
      </c>
    </row>
    <row r="1189">
      <c r="A1189" s="2" t="s">
        <v>233</v>
      </c>
      <c r="B1189" s="2" t="s">
        <v>87</v>
      </c>
      <c r="C1189" s="16" t="s">
        <v>433</v>
      </c>
    </row>
    <row r="1190">
      <c r="A1190" s="2" t="s">
        <v>309</v>
      </c>
      <c r="B1190" s="2" t="s">
        <v>87</v>
      </c>
      <c r="C1190" s="16" t="s">
        <v>433</v>
      </c>
    </row>
    <row r="1191">
      <c r="A1191" s="2" t="s">
        <v>352</v>
      </c>
      <c r="B1191" s="2" t="s">
        <v>87</v>
      </c>
      <c r="C1191" s="16" t="s">
        <v>433</v>
      </c>
    </row>
    <row r="1192">
      <c r="A1192" s="2" t="s">
        <v>98</v>
      </c>
      <c r="B1192" s="2" t="s">
        <v>87</v>
      </c>
      <c r="C1192" s="16" t="s">
        <v>473</v>
      </c>
    </row>
    <row r="1193">
      <c r="A1193" s="2" t="s">
        <v>364</v>
      </c>
      <c r="B1193" s="2" t="s">
        <v>98</v>
      </c>
      <c r="C1193" s="16" t="s">
        <v>433</v>
      </c>
    </row>
    <row r="1194">
      <c r="A1194" s="2" t="s">
        <v>126</v>
      </c>
      <c r="B1194" s="2" t="s">
        <v>98</v>
      </c>
      <c r="C1194" s="16" t="s">
        <v>557</v>
      </c>
    </row>
    <row r="1195">
      <c r="A1195" s="2" t="s">
        <v>82</v>
      </c>
      <c r="B1195" s="2" t="s">
        <v>126</v>
      </c>
      <c r="C1195" s="16" t="s">
        <v>539</v>
      </c>
    </row>
    <row r="1196">
      <c r="A1196" s="2" t="s">
        <v>95</v>
      </c>
      <c r="B1196" s="2" t="s">
        <v>82</v>
      </c>
      <c r="C1196" s="16" t="s">
        <v>553</v>
      </c>
    </row>
    <row r="1197">
      <c r="A1197" s="2" t="s">
        <v>309</v>
      </c>
      <c r="B1197" s="2" t="s">
        <v>95</v>
      </c>
      <c r="C1197" s="16" t="s">
        <v>521</v>
      </c>
    </row>
    <row r="1198">
      <c r="A1198" s="2" t="s">
        <v>126</v>
      </c>
      <c r="B1198" s="2" t="s">
        <v>309</v>
      </c>
      <c r="C1198" s="16" t="s">
        <v>530</v>
      </c>
    </row>
    <row r="1199">
      <c r="A1199" s="2" t="s">
        <v>233</v>
      </c>
      <c r="B1199" s="2" t="s">
        <v>126</v>
      </c>
      <c r="C1199" s="16" t="s">
        <v>466</v>
      </c>
    </row>
    <row r="1200">
      <c r="A1200" s="2" t="s">
        <v>95</v>
      </c>
      <c r="B1200" s="2" t="s">
        <v>233</v>
      </c>
      <c r="C1200" s="16" t="s">
        <v>492</v>
      </c>
    </row>
    <row r="1201">
      <c r="A1201" s="2" t="s">
        <v>105</v>
      </c>
      <c r="B1201" s="2" t="s">
        <v>16</v>
      </c>
      <c r="C1201" s="16" t="s">
        <v>433</v>
      </c>
    </row>
    <row r="1202">
      <c r="A1202" s="2" t="s">
        <v>144</v>
      </c>
      <c r="B1202" s="2" t="s">
        <v>16</v>
      </c>
      <c r="C1202" s="16" t="s">
        <v>433</v>
      </c>
    </row>
    <row r="1203">
      <c r="A1203" s="2" t="s">
        <v>70</v>
      </c>
      <c r="B1203" s="2" t="s">
        <v>16</v>
      </c>
      <c r="C1203" s="16" t="s">
        <v>527</v>
      </c>
    </row>
    <row r="1204">
      <c r="A1204" s="2" t="s">
        <v>55</v>
      </c>
      <c r="B1204" s="2" t="s">
        <v>70</v>
      </c>
      <c r="C1204" s="16" t="s">
        <v>499</v>
      </c>
    </row>
    <row r="1205">
      <c r="A1205" s="2" t="s">
        <v>105</v>
      </c>
      <c r="B1205" s="2" t="s">
        <v>55</v>
      </c>
      <c r="C1205" s="16" t="s">
        <v>463</v>
      </c>
    </row>
    <row r="1206">
      <c r="A1206" s="2" t="s">
        <v>258</v>
      </c>
      <c r="B1206" s="2" t="s">
        <v>105</v>
      </c>
      <c r="C1206" s="16" t="s">
        <v>453</v>
      </c>
    </row>
    <row r="1207">
      <c r="A1207" s="2" t="s">
        <v>273</v>
      </c>
      <c r="B1207" s="2" t="s">
        <v>258</v>
      </c>
      <c r="C1207" s="16" t="s">
        <v>563</v>
      </c>
    </row>
    <row r="1208">
      <c r="A1208" s="2" t="s">
        <v>108</v>
      </c>
      <c r="B1208" s="2" t="s">
        <v>273</v>
      </c>
      <c r="C1208" s="16" t="s">
        <v>561</v>
      </c>
    </row>
    <row r="1209">
      <c r="A1209" s="2" t="s">
        <v>144</v>
      </c>
      <c r="B1209" s="2" t="s">
        <v>108</v>
      </c>
      <c r="C1209" s="16" t="s">
        <v>588</v>
      </c>
    </row>
    <row r="1210">
      <c r="A1210" s="2" t="s">
        <v>16</v>
      </c>
      <c r="B1210" s="2" t="s">
        <v>144</v>
      </c>
      <c r="C1210" s="16" t="s">
        <v>539</v>
      </c>
    </row>
    <row r="1211">
      <c r="A1211" s="2" t="s">
        <v>70</v>
      </c>
      <c r="B1211" s="2" t="s">
        <v>16</v>
      </c>
      <c r="C1211" s="16" t="s">
        <v>553</v>
      </c>
    </row>
    <row r="1212">
      <c r="A1212" s="2" t="s">
        <v>55</v>
      </c>
      <c r="B1212" s="2" t="s">
        <v>70</v>
      </c>
      <c r="C1212" s="16" t="s">
        <v>566</v>
      </c>
    </row>
    <row r="1213">
      <c r="A1213" s="2" t="s">
        <v>105</v>
      </c>
      <c r="B1213" s="2" t="s">
        <v>55</v>
      </c>
      <c r="C1213" s="16" t="s">
        <v>453</v>
      </c>
    </row>
    <row r="1214">
      <c r="A1214" s="2" t="s">
        <v>258</v>
      </c>
      <c r="B1214" s="2" t="s">
        <v>105</v>
      </c>
      <c r="C1214" s="16" t="s">
        <v>428</v>
      </c>
    </row>
    <row r="1215">
      <c r="A1215" s="2" t="s">
        <v>28</v>
      </c>
      <c r="B1215" s="2" t="s">
        <v>16</v>
      </c>
      <c r="C1215" s="16" t="s">
        <v>433</v>
      </c>
    </row>
    <row r="1216">
      <c r="A1216" s="2" t="s">
        <v>48</v>
      </c>
      <c r="B1216" s="2" t="s">
        <v>16</v>
      </c>
      <c r="C1216" s="16" t="s">
        <v>570</v>
      </c>
    </row>
    <row r="1217">
      <c r="A1217" s="2" t="s">
        <v>55</v>
      </c>
      <c r="B1217" s="2" t="s">
        <v>48</v>
      </c>
      <c r="C1217" s="16" t="s">
        <v>498</v>
      </c>
    </row>
    <row r="1218">
      <c r="A1218" s="2" t="s">
        <v>77</v>
      </c>
      <c r="B1218" s="2" t="s">
        <v>55</v>
      </c>
      <c r="C1218" s="16" t="s">
        <v>505</v>
      </c>
    </row>
    <row r="1219">
      <c r="A1219" s="2" t="s">
        <v>121</v>
      </c>
      <c r="B1219" s="2" t="s">
        <v>77</v>
      </c>
      <c r="C1219" s="16" t="s">
        <v>544</v>
      </c>
    </row>
    <row r="1220">
      <c r="A1220" s="2" t="s">
        <v>28</v>
      </c>
      <c r="B1220" s="2" t="s">
        <v>121</v>
      </c>
      <c r="C1220" s="16" t="s">
        <v>429</v>
      </c>
    </row>
    <row r="1221">
      <c r="A1221" s="2" t="s">
        <v>258</v>
      </c>
      <c r="B1221" s="2" t="s">
        <v>28</v>
      </c>
      <c r="C1221" s="16" t="s">
        <v>460</v>
      </c>
    </row>
    <row r="1222">
      <c r="A1222" s="2" t="s">
        <v>44</v>
      </c>
      <c r="B1222" s="2" t="s">
        <v>258</v>
      </c>
      <c r="C1222" s="16" t="s">
        <v>585</v>
      </c>
    </row>
    <row r="1223">
      <c r="A1223" s="2" t="s">
        <v>16</v>
      </c>
      <c r="B1223" s="2" t="s">
        <v>44</v>
      </c>
      <c r="C1223" s="16" t="s">
        <v>495</v>
      </c>
    </row>
    <row r="1224">
      <c r="A1224" s="2" t="s">
        <v>48</v>
      </c>
      <c r="B1224" s="2" t="s">
        <v>16</v>
      </c>
      <c r="C1224" s="16" t="s">
        <v>512</v>
      </c>
    </row>
    <row r="1225">
      <c r="A1225" s="2" t="s">
        <v>55</v>
      </c>
      <c r="B1225" s="2" t="s">
        <v>48</v>
      </c>
      <c r="C1225" s="16" t="s">
        <v>549</v>
      </c>
    </row>
    <row r="1226">
      <c r="A1226" s="2" t="s">
        <v>28</v>
      </c>
      <c r="B1226" s="2" t="s">
        <v>55</v>
      </c>
      <c r="C1226" s="16" t="s">
        <v>433</v>
      </c>
    </row>
    <row r="1227">
      <c r="A1227" s="2" t="s">
        <v>77</v>
      </c>
      <c r="B1227" s="2" t="s">
        <v>55</v>
      </c>
      <c r="C1227" s="16" t="s">
        <v>436</v>
      </c>
    </row>
    <row r="1228">
      <c r="A1228" s="2" t="s">
        <v>258</v>
      </c>
      <c r="B1228" s="2" t="s">
        <v>77</v>
      </c>
      <c r="C1228" s="16" t="s">
        <v>569</v>
      </c>
    </row>
    <row r="1229">
      <c r="A1229" s="2" t="s">
        <v>128</v>
      </c>
      <c r="B1229" s="2" t="s">
        <v>27</v>
      </c>
      <c r="C1229" s="16" t="s">
        <v>433</v>
      </c>
    </row>
    <row r="1230">
      <c r="A1230" s="2" t="s">
        <v>109</v>
      </c>
      <c r="B1230" s="2" t="s">
        <v>27</v>
      </c>
      <c r="C1230" s="16" t="s">
        <v>528</v>
      </c>
    </row>
    <row r="1231">
      <c r="A1231" s="2" t="s">
        <v>11</v>
      </c>
      <c r="B1231" s="2" t="s">
        <v>109</v>
      </c>
      <c r="C1231" s="16" t="s">
        <v>526</v>
      </c>
    </row>
    <row r="1232">
      <c r="A1232" s="2" t="s">
        <v>346</v>
      </c>
      <c r="B1232" s="2" t="s">
        <v>11</v>
      </c>
      <c r="C1232" s="16" t="s">
        <v>433</v>
      </c>
    </row>
    <row r="1233">
      <c r="A1233" s="2" t="s">
        <v>320</v>
      </c>
      <c r="B1233" s="2" t="s">
        <v>11</v>
      </c>
      <c r="C1233" s="16" t="s">
        <v>433</v>
      </c>
    </row>
    <row r="1234">
      <c r="A1234" s="2" t="s">
        <v>128</v>
      </c>
      <c r="B1234" s="2" t="s">
        <v>11</v>
      </c>
      <c r="C1234" s="16" t="s">
        <v>502</v>
      </c>
    </row>
    <row r="1235">
      <c r="A1235" s="2" t="s">
        <v>24</v>
      </c>
      <c r="B1235" s="2" t="s">
        <v>128</v>
      </c>
      <c r="C1235" s="16" t="s">
        <v>518</v>
      </c>
    </row>
    <row r="1236">
      <c r="A1236" s="2" t="s">
        <v>346</v>
      </c>
      <c r="B1236" s="2" t="s">
        <v>24</v>
      </c>
      <c r="C1236" s="16" t="s">
        <v>476</v>
      </c>
    </row>
    <row r="1237">
      <c r="A1237" s="2" t="s">
        <v>21</v>
      </c>
      <c r="B1237" s="2" t="s">
        <v>346</v>
      </c>
      <c r="C1237" s="16" t="s">
        <v>484</v>
      </c>
    </row>
    <row r="1238">
      <c r="A1238" s="2" t="s">
        <v>109</v>
      </c>
      <c r="B1238" s="2" t="s">
        <v>21</v>
      </c>
      <c r="C1238" s="16" t="s">
        <v>433</v>
      </c>
    </row>
    <row r="1239">
      <c r="A1239" s="2" t="s">
        <v>128</v>
      </c>
      <c r="B1239" s="2" t="s">
        <v>21</v>
      </c>
      <c r="C1239" s="16" t="s">
        <v>554</v>
      </c>
    </row>
    <row r="1240">
      <c r="A1240" s="2" t="s">
        <v>101</v>
      </c>
      <c r="B1240" s="2" t="s">
        <v>128</v>
      </c>
      <c r="C1240" s="16" t="s">
        <v>481</v>
      </c>
    </row>
    <row r="1241">
      <c r="A1241" s="2" t="s">
        <v>90</v>
      </c>
      <c r="B1241" s="2" t="s">
        <v>225</v>
      </c>
      <c r="C1241" s="16" t="s">
        <v>583</v>
      </c>
    </row>
    <row r="1242">
      <c r="A1242" s="2" t="s">
        <v>236</v>
      </c>
      <c r="B1242" s="2" t="s">
        <v>90</v>
      </c>
      <c r="C1242" s="16" t="s">
        <v>433</v>
      </c>
    </row>
    <row r="1243">
      <c r="A1243" s="2" t="s">
        <v>126</v>
      </c>
      <c r="B1243" s="2" t="s">
        <v>90</v>
      </c>
      <c r="C1243" s="16" t="s">
        <v>433</v>
      </c>
    </row>
    <row r="1244">
      <c r="A1244" s="2" t="s">
        <v>225</v>
      </c>
      <c r="B1244" s="2" t="s">
        <v>90</v>
      </c>
      <c r="C1244" s="16" t="s">
        <v>580</v>
      </c>
    </row>
    <row r="1245">
      <c r="A1245" s="2" t="s">
        <v>12</v>
      </c>
      <c r="B1245" s="2" t="s">
        <v>225</v>
      </c>
      <c r="C1245" s="16" t="s">
        <v>532</v>
      </c>
    </row>
    <row r="1246">
      <c r="A1246" s="2" t="s">
        <v>236</v>
      </c>
      <c r="B1246" s="2" t="s">
        <v>12</v>
      </c>
      <c r="C1246" s="16" t="s">
        <v>596</v>
      </c>
    </row>
    <row r="1247">
      <c r="A1247" s="2" t="s">
        <v>32</v>
      </c>
      <c r="B1247" s="2" t="s">
        <v>236</v>
      </c>
      <c r="C1247" s="16" t="s">
        <v>444</v>
      </c>
    </row>
    <row r="1248">
      <c r="A1248" s="2" t="s">
        <v>420</v>
      </c>
      <c r="B1248" s="2" t="s">
        <v>32</v>
      </c>
      <c r="C1248" s="16" t="s">
        <v>433</v>
      </c>
    </row>
    <row r="1249">
      <c r="A1249" s="2" t="s">
        <v>354</v>
      </c>
      <c r="B1249" s="2" t="s">
        <v>32</v>
      </c>
      <c r="C1249" s="16" t="s">
        <v>433</v>
      </c>
    </row>
    <row r="1250">
      <c r="A1250" s="2" t="s">
        <v>126</v>
      </c>
      <c r="B1250" s="2" t="s">
        <v>32</v>
      </c>
      <c r="C1250" s="16" t="s">
        <v>453</v>
      </c>
    </row>
    <row r="1251">
      <c r="A1251" s="2" t="s">
        <v>12</v>
      </c>
      <c r="B1251" s="2" t="s">
        <v>126</v>
      </c>
      <c r="C1251" s="16" t="s">
        <v>433</v>
      </c>
    </row>
    <row r="1252">
      <c r="A1252" s="2" t="s">
        <v>80</v>
      </c>
      <c r="B1252" s="2" t="s">
        <v>126</v>
      </c>
      <c r="C1252" s="16" t="s">
        <v>466</v>
      </c>
    </row>
    <row r="1253">
      <c r="A1253" s="2" t="s">
        <v>225</v>
      </c>
      <c r="B1253" s="2" t="s">
        <v>80</v>
      </c>
      <c r="C1253" s="16" t="s">
        <v>467</v>
      </c>
    </row>
    <row r="1254">
      <c r="A1254" s="2" t="s">
        <v>226</v>
      </c>
      <c r="B1254" s="2" t="s">
        <v>225</v>
      </c>
      <c r="C1254" s="16" t="s">
        <v>433</v>
      </c>
    </row>
    <row r="1255">
      <c r="A1255" s="2" t="s">
        <v>90</v>
      </c>
      <c r="B1255" s="2" t="s">
        <v>225</v>
      </c>
      <c r="C1255" s="16" t="s">
        <v>433</v>
      </c>
    </row>
    <row r="1256">
      <c r="A1256" s="2" t="s">
        <v>80</v>
      </c>
      <c r="B1256" s="2" t="s">
        <v>225</v>
      </c>
      <c r="C1256" s="16" t="s">
        <v>503</v>
      </c>
    </row>
    <row r="1257">
      <c r="A1257" s="2" t="s">
        <v>14</v>
      </c>
      <c r="B1257" s="2" t="s">
        <v>43</v>
      </c>
      <c r="C1257" s="16" t="s">
        <v>535</v>
      </c>
    </row>
    <row r="1258">
      <c r="A1258" s="2" t="s">
        <v>20</v>
      </c>
      <c r="B1258" s="2" t="s">
        <v>14</v>
      </c>
      <c r="C1258" s="16" t="s">
        <v>498</v>
      </c>
    </row>
    <row r="1259">
      <c r="A1259" s="2" t="s">
        <v>78</v>
      </c>
      <c r="B1259" s="2" t="s">
        <v>20</v>
      </c>
      <c r="C1259" s="16" t="s">
        <v>433</v>
      </c>
    </row>
    <row r="1260">
      <c r="A1260" s="2" t="s">
        <v>23</v>
      </c>
      <c r="B1260" s="2" t="s">
        <v>20</v>
      </c>
      <c r="C1260" s="16" t="s">
        <v>587</v>
      </c>
    </row>
    <row r="1261">
      <c r="A1261" s="2" t="s">
        <v>45</v>
      </c>
      <c r="B1261" s="2" t="s">
        <v>23</v>
      </c>
      <c r="C1261" s="16" t="s">
        <v>543</v>
      </c>
    </row>
    <row r="1262">
      <c r="A1262" s="2" t="s">
        <v>51</v>
      </c>
      <c r="B1262" s="2" t="s">
        <v>45</v>
      </c>
      <c r="C1262" s="16" t="s">
        <v>433</v>
      </c>
    </row>
    <row r="1263">
      <c r="A1263" s="2" t="s">
        <v>14</v>
      </c>
      <c r="B1263" s="2" t="s">
        <v>45</v>
      </c>
      <c r="C1263" s="16" t="s">
        <v>548</v>
      </c>
    </row>
    <row r="1264">
      <c r="A1264" s="2" t="s">
        <v>34</v>
      </c>
      <c r="B1264" s="2" t="s">
        <v>14</v>
      </c>
      <c r="C1264" s="16" t="s">
        <v>507</v>
      </c>
    </row>
    <row r="1265">
      <c r="A1265" s="2" t="s">
        <v>46</v>
      </c>
      <c r="B1265" s="2" t="s">
        <v>34</v>
      </c>
      <c r="C1265" s="16" t="s">
        <v>433</v>
      </c>
    </row>
    <row r="1266">
      <c r="A1266" s="2" t="s">
        <v>23</v>
      </c>
      <c r="B1266" s="2" t="s">
        <v>34</v>
      </c>
      <c r="C1266" s="16" t="s">
        <v>520</v>
      </c>
    </row>
    <row r="1267">
      <c r="A1267" s="2" t="s">
        <v>40</v>
      </c>
      <c r="B1267" s="2" t="s">
        <v>23</v>
      </c>
      <c r="C1267" s="16" t="s">
        <v>429</v>
      </c>
    </row>
    <row r="1268">
      <c r="A1268" s="2" t="s">
        <v>343</v>
      </c>
      <c r="B1268" s="2" t="s">
        <v>40</v>
      </c>
      <c r="C1268" s="16" t="s">
        <v>433</v>
      </c>
    </row>
    <row r="1269">
      <c r="A1269" s="2" t="s">
        <v>19</v>
      </c>
      <c r="B1269" s="2" t="s">
        <v>273</v>
      </c>
      <c r="C1269" s="16" t="s">
        <v>447</v>
      </c>
    </row>
    <row r="1270">
      <c r="A1270" s="2" t="s">
        <v>70</v>
      </c>
      <c r="B1270" s="2" t="s">
        <v>19</v>
      </c>
      <c r="C1270" s="16" t="s">
        <v>516</v>
      </c>
    </row>
    <row r="1271">
      <c r="A1271" s="2" t="s">
        <v>61</v>
      </c>
      <c r="B1271" s="2" t="s">
        <v>70</v>
      </c>
      <c r="C1271" s="16" t="s">
        <v>562</v>
      </c>
    </row>
    <row r="1272">
      <c r="A1272" s="2" t="s">
        <v>105</v>
      </c>
      <c r="B1272" s="2" t="s">
        <v>61</v>
      </c>
      <c r="C1272" s="16" t="s">
        <v>455</v>
      </c>
    </row>
    <row r="1273">
      <c r="A1273" s="2" t="s">
        <v>52</v>
      </c>
      <c r="B1273" s="2" t="s">
        <v>105</v>
      </c>
      <c r="C1273" s="16" t="s">
        <v>581</v>
      </c>
    </row>
    <row r="1274">
      <c r="A1274" s="2" t="s">
        <v>273</v>
      </c>
      <c r="B1274" s="2" t="s">
        <v>52</v>
      </c>
      <c r="C1274" s="16" t="s">
        <v>433</v>
      </c>
    </row>
    <row r="1275">
      <c r="A1275" s="2" t="s">
        <v>303</v>
      </c>
      <c r="B1275" s="2" t="s">
        <v>52</v>
      </c>
      <c r="C1275" s="16" t="s">
        <v>595</v>
      </c>
    </row>
    <row r="1276">
      <c r="A1276" s="2" t="s">
        <v>75</v>
      </c>
      <c r="B1276" s="2" t="s">
        <v>303</v>
      </c>
      <c r="C1276" s="16" t="s">
        <v>510</v>
      </c>
    </row>
    <row r="1277">
      <c r="A1277" s="2" t="s">
        <v>105</v>
      </c>
      <c r="B1277" s="2" t="s">
        <v>75</v>
      </c>
      <c r="C1277" s="16" t="s">
        <v>484</v>
      </c>
    </row>
    <row r="1278">
      <c r="A1278" s="2" t="s">
        <v>61</v>
      </c>
      <c r="B1278" s="2" t="s">
        <v>105</v>
      </c>
      <c r="C1278" s="16" t="s">
        <v>482</v>
      </c>
    </row>
    <row r="1279">
      <c r="A1279" s="2" t="s">
        <v>18</v>
      </c>
      <c r="B1279" s="2" t="s">
        <v>61</v>
      </c>
      <c r="C1279" s="16" t="s">
        <v>453</v>
      </c>
    </row>
    <row r="1280">
      <c r="A1280" s="2" t="s">
        <v>19</v>
      </c>
      <c r="B1280" s="2" t="s">
        <v>18</v>
      </c>
      <c r="C1280" s="16" t="s">
        <v>512</v>
      </c>
    </row>
    <row r="1281">
      <c r="A1281" s="2" t="s">
        <v>105</v>
      </c>
      <c r="B1281" s="2" t="s">
        <v>19</v>
      </c>
      <c r="C1281" s="16" t="s">
        <v>433</v>
      </c>
    </row>
    <row r="1282">
      <c r="A1282" s="2" t="s">
        <v>53</v>
      </c>
      <c r="B1282" s="2" t="s">
        <v>19</v>
      </c>
      <c r="C1282" s="16" t="s">
        <v>433</v>
      </c>
    </row>
    <row r="1283">
      <c r="A1283" s="2" t="s">
        <v>41</v>
      </c>
      <c r="B1283" s="2" t="s">
        <v>13</v>
      </c>
      <c r="C1283" s="16" t="s">
        <v>451</v>
      </c>
    </row>
    <row r="1284">
      <c r="A1284" s="2" t="s">
        <v>164</v>
      </c>
      <c r="B1284" s="2" t="s">
        <v>41</v>
      </c>
      <c r="C1284" s="16" t="s">
        <v>433</v>
      </c>
    </row>
    <row r="1285">
      <c r="A1285" s="2" t="s">
        <v>248</v>
      </c>
      <c r="B1285" s="2" t="s">
        <v>41</v>
      </c>
      <c r="C1285" s="16" t="s">
        <v>508</v>
      </c>
    </row>
    <row r="1286">
      <c r="A1286" s="2" t="s">
        <v>76</v>
      </c>
      <c r="B1286" s="2" t="s">
        <v>248</v>
      </c>
      <c r="C1286" s="16" t="s">
        <v>509</v>
      </c>
    </row>
    <row r="1287">
      <c r="A1287" s="2" t="s">
        <v>395</v>
      </c>
      <c r="B1287" s="2" t="s">
        <v>76</v>
      </c>
      <c r="C1287" s="16" t="s">
        <v>433</v>
      </c>
    </row>
    <row r="1288">
      <c r="A1288" s="2" t="s">
        <v>115</v>
      </c>
      <c r="B1288" s="2" t="s">
        <v>76</v>
      </c>
      <c r="C1288" s="16" t="s">
        <v>548</v>
      </c>
    </row>
    <row r="1289">
      <c r="A1289" s="2" t="s">
        <v>388</v>
      </c>
      <c r="B1289" s="2" t="s">
        <v>115</v>
      </c>
      <c r="C1289" s="16" t="s">
        <v>483</v>
      </c>
    </row>
    <row r="1290">
      <c r="A1290" s="2" t="s">
        <v>313</v>
      </c>
      <c r="B1290" s="2" t="s">
        <v>388</v>
      </c>
      <c r="C1290" s="16" t="s">
        <v>433</v>
      </c>
    </row>
    <row r="1291">
      <c r="A1291" s="2" t="s">
        <v>13</v>
      </c>
      <c r="B1291" s="2" t="s">
        <v>388</v>
      </c>
      <c r="C1291" s="16" t="s">
        <v>469</v>
      </c>
    </row>
    <row r="1292">
      <c r="A1292" s="2" t="s">
        <v>332</v>
      </c>
      <c r="B1292" s="2" t="s">
        <v>13</v>
      </c>
      <c r="C1292" s="16" t="s">
        <v>433</v>
      </c>
    </row>
    <row r="1293">
      <c r="A1293" s="2" t="s">
        <v>172</v>
      </c>
      <c r="B1293" s="2" t="s">
        <v>13</v>
      </c>
      <c r="C1293" s="16" t="s">
        <v>462</v>
      </c>
    </row>
    <row r="1294">
      <c r="A1294" s="2" t="s">
        <v>164</v>
      </c>
      <c r="B1294" s="2" t="s">
        <v>172</v>
      </c>
      <c r="C1294" s="16" t="s">
        <v>455</v>
      </c>
    </row>
    <row r="1295">
      <c r="A1295" s="2" t="s">
        <v>244</v>
      </c>
      <c r="B1295" s="2" t="s">
        <v>164</v>
      </c>
      <c r="C1295" s="16" t="s">
        <v>433</v>
      </c>
    </row>
    <row r="1296">
      <c r="A1296" s="2" t="s">
        <v>41</v>
      </c>
      <c r="B1296" s="2" t="s">
        <v>164</v>
      </c>
      <c r="C1296" s="16" t="s">
        <v>550</v>
      </c>
    </row>
    <row r="1297">
      <c r="A1297" s="2" t="s">
        <v>248</v>
      </c>
      <c r="B1297" s="2" t="s">
        <v>41</v>
      </c>
      <c r="C1297" s="16" t="s">
        <v>433</v>
      </c>
    </row>
    <row r="1298">
      <c r="A1298" s="2" t="s">
        <v>36</v>
      </c>
      <c r="B1298" s="2" t="s">
        <v>232</v>
      </c>
      <c r="C1298" s="16" t="s">
        <v>504</v>
      </c>
    </row>
    <row r="1299">
      <c r="A1299" s="2" t="s">
        <v>132</v>
      </c>
      <c r="B1299" s="2" t="s">
        <v>36</v>
      </c>
      <c r="C1299" s="16" t="s">
        <v>433</v>
      </c>
    </row>
    <row r="1300">
      <c r="A1300" s="2" t="s">
        <v>402</v>
      </c>
      <c r="B1300" s="2" t="s">
        <v>36</v>
      </c>
      <c r="C1300" s="16" t="s">
        <v>433</v>
      </c>
    </row>
    <row r="1301">
      <c r="A1301" s="2" t="s">
        <v>289</v>
      </c>
      <c r="B1301" s="2" t="s">
        <v>36</v>
      </c>
      <c r="C1301" s="16" t="s">
        <v>470</v>
      </c>
    </row>
    <row r="1302">
      <c r="A1302" s="2" t="s">
        <v>238</v>
      </c>
      <c r="B1302" s="2" t="s">
        <v>289</v>
      </c>
      <c r="C1302" s="16" t="s">
        <v>527</v>
      </c>
    </row>
    <row r="1303">
      <c r="A1303" s="2" t="s">
        <v>224</v>
      </c>
      <c r="B1303" s="2" t="s">
        <v>238</v>
      </c>
      <c r="C1303" s="16" t="s">
        <v>433</v>
      </c>
    </row>
    <row r="1304">
      <c r="A1304" s="2" t="s">
        <v>132</v>
      </c>
      <c r="B1304" s="2" t="s">
        <v>238</v>
      </c>
      <c r="C1304" s="16" t="s">
        <v>433</v>
      </c>
    </row>
    <row r="1305">
      <c r="A1305" s="2" t="s">
        <v>232</v>
      </c>
      <c r="B1305" s="2" t="s">
        <v>238</v>
      </c>
      <c r="C1305" s="16" t="s">
        <v>427</v>
      </c>
    </row>
    <row r="1306">
      <c r="A1306" s="2" t="s">
        <v>201</v>
      </c>
      <c r="B1306" s="2" t="s">
        <v>232</v>
      </c>
      <c r="C1306" s="16" t="s">
        <v>577</v>
      </c>
    </row>
    <row r="1307">
      <c r="A1307" s="2" t="s">
        <v>289</v>
      </c>
      <c r="B1307" s="2" t="s">
        <v>201</v>
      </c>
      <c r="C1307" s="16" t="s">
        <v>433</v>
      </c>
    </row>
    <row r="1308">
      <c r="A1308" s="2" t="s">
        <v>402</v>
      </c>
      <c r="B1308" s="2" t="s">
        <v>201</v>
      </c>
      <c r="C1308" s="16" t="s">
        <v>433</v>
      </c>
    </row>
    <row r="1309">
      <c r="A1309" s="2" t="s">
        <v>328</v>
      </c>
      <c r="B1309" s="2" t="s">
        <v>49</v>
      </c>
      <c r="C1309" s="16" t="s">
        <v>536</v>
      </c>
    </row>
    <row r="1310">
      <c r="A1310" s="2" t="s">
        <v>33</v>
      </c>
      <c r="B1310" s="2" t="s">
        <v>328</v>
      </c>
      <c r="C1310" s="16" t="s">
        <v>462</v>
      </c>
    </row>
    <row r="1311">
      <c r="A1311" s="2" t="s">
        <v>119</v>
      </c>
      <c r="B1311" s="2" t="s">
        <v>33</v>
      </c>
      <c r="C1311" s="16" t="s">
        <v>507</v>
      </c>
    </row>
    <row r="1312">
      <c r="A1312" s="2" t="s">
        <v>37</v>
      </c>
      <c r="B1312" s="2" t="s">
        <v>119</v>
      </c>
      <c r="C1312" s="16" t="s">
        <v>581</v>
      </c>
    </row>
    <row r="1313">
      <c r="A1313" s="2" t="s">
        <v>307</v>
      </c>
      <c r="B1313" s="2" t="s">
        <v>37</v>
      </c>
      <c r="C1313" s="16" t="s">
        <v>526</v>
      </c>
    </row>
    <row r="1314">
      <c r="A1314" s="2" t="s">
        <v>378</v>
      </c>
      <c r="B1314" s="2" t="s">
        <v>307</v>
      </c>
      <c r="C1314" s="16" t="s">
        <v>518</v>
      </c>
    </row>
    <row r="1315">
      <c r="A1315" s="2" t="s">
        <v>418</v>
      </c>
      <c r="B1315" s="2" t="s">
        <v>378</v>
      </c>
      <c r="C1315" s="16" t="s">
        <v>433</v>
      </c>
    </row>
    <row r="1316">
      <c r="A1316" s="2" t="s">
        <v>328</v>
      </c>
      <c r="B1316" s="2" t="s">
        <v>378</v>
      </c>
      <c r="C1316" s="16" t="s">
        <v>433</v>
      </c>
    </row>
    <row r="1317">
      <c r="A1317" s="2" t="s">
        <v>119</v>
      </c>
      <c r="B1317" s="2" t="s">
        <v>378</v>
      </c>
      <c r="C1317" s="16" t="s">
        <v>557</v>
      </c>
    </row>
    <row r="1318">
      <c r="A1318" s="2" t="s">
        <v>33</v>
      </c>
      <c r="B1318" s="2" t="s">
        <v>119</v>
      </c>
      <c r="C1318" s="16" t="s">
        <v>559</v>
      </c>
    </row>
    <row r="1319">
      <c r="A1319" s="2" t="s">
        <v>307</v>
      </c>
      <c r="B1319" s="2" t="s">
        <v>33</v>
      </c>
      <c r="C1319" s="16" t="s">
        <v>433</v>
      </c>
    </row>
    <row r="1320">
      <c r="A1320" s="2" t="s">
        <v>418</v>
      </c>
      <c r="B1320" s="2" t="s">
        <v>33</v>
      </c>
      <c r="C1320" s="16" t="s">
        <v>433</v>
      </c>
    </row>
    <row r="1321">
      <c r="A1321" s="2" t="s">
        <v>63</v>
      </c>
      <c r="B1321" s="2" t="s">
        <v>48</v>
      </c>
      <c r="C1321" s="16" t="s">
        <v>444</v>
      </c>
    </row>
    <row r="1322">
      <c r="A1322" s="2" t="s">
        <v>77</v>
      </c>
      <c r="B1322" s="2" t="s">
        <v>63</v>
      </c>
      <c r="C1322" s="16" t="s">
        <v>581</v>
      </c>
    </row>
    <row r="1323">
      <c r="A1323" s="2" t="s">
        <v>24</v>
      </c>
      <c r="B1323" s="2" t="s">
        <v>77</v>
      </c>
      <c r="C1323" s="16" t="s">
        <v>455</v>
      </c>
    </row>
    <row r="1324">
      <c r="A1324" s="2" t="s">
        <v>112</v>
      </c>
      <c r="B1324" s="2" t="s">
        <v>24</v>
      </c>
      <c r="C1324" s="16" t="s">
        <v>433</v>
      </c>
    </row>
    <row r="1325">
      <c r="A1325" s="2" t="s">
        <v>44</v>
      </c>
      <c r="B1325" s="2" t="s">
        <v>24</v>
      </c>
      <c r="C1325" s="16" t="s">
        <v>473</v>
      </c>
    </row>
    <row r="1326">
      <c r="A1326" s="2" t="s">
        <v>21</v>
      </c>
      <c r="B1326" s="2" t="s">
        <v>44</v>
      </c>
      <c r="C1326" s="16" t="s">
        <v>550</v>
      </c>
    </row>
    <row r="1327">
      <c r="A1327" s="2" t="s">
        <v>28</v>
      </c>
      <c r="B1327" s="2" t="s">
        <v>21</v>
      </c>
      <c r="C1327" s="16" t="s">
        <v>532</v>
      </c>
    </row>
    <row r="1328">
      <c r="A1328" s="2" t="s">
        <v>11</v>
      </c>
      <c r="B1328" s="2" t="s">
        <v>28</v>
      </c>
      <c r="C1328" s="16" t="s">
        <v>461</v>
      </c>
    </row>
    <row r="1329">
      <c r="A1329" s="2" t="s">
        <v>77</v>
      </c>
      <c r="B1329" s="2" t="s">
        <v>11</v>
      </c>
      <c r="C1329" s="16" t="s">
        <v>433</v>
      </c>
    </row>
    <row r="1330">
      <c r="A1330" s="2" t="s">
        <v>48</v>
      </c>
      <c r="B1330" s="2" t="s">
        <v>11</v>
      </c>
      <c r="C1330" s="16" t="s">
        <v>433</v>
      </c>
    </row>
    <row r="1331">
      <c r="A1331" s="2" t="s">
        <v>44</v>
      </c>
      <c r="B1331" s="2" t="s">
        <v>11</v>
      </c>
      <c r="C1331" s="16" t="s">
        <v>478</v>
      </c>
    </row>
    <row r="1332">
      <c r="A1332" s="2" t="s">
        <v>27</v>
      </c>
      <c r="B1332" s="2" t="s">
        <v>44</v>
      </c>
      <c r="C1332" s="16" t="s">
        <v>433</v>
      </c>
    </row>
    <row r="1333">
      <c r="A1333" s="2" t="s">
        <v>101</v>
      </c>
      <c r="B1333" s="2" t="s">
        <v>44</v>
      </c>
      <c r="C1333" s="16" t="s">
        <v>582</v>
      </c>
    </row>
    <row r="1334">
      <c r="A1334" s="2" t="s">
        <v>362</v>
      </c>
      <c r="B1334" s="2" t="s">
        <v>101</v>
      </c>
      <c r="C1334" s="16" t="s">
        <v>433</v>
      </c>
    </row>
    <row r="1335">
      <c r="A1335" s="2" t="s">
        <v>16</v>
      </c>
      <c r="B1335" s="2" t="s">
        <v>346</v>
      </c>
      <c r="C1335" s="16" t="s">
        <v>511</v>
      </c>
    </row>
    <row r="1336">
      <c r="A1336" s="2" t="s">
        <v>128</v>
      </c>
      <c r="B1336" s="2" t="s">
        <v>16</v>
      </c>
      <c r="C1336" s="16" t="s">
        <v>433</v>
      </c>
    </row>
    <row r="1337">
      <c r="A1337" s="2" t="s">
        <v>320</v>
      </c>
      <c r="B1337" s="2" t="s">
        <v>16</v>
      </c>
      <c r="C1337" s="16" t="s">
        <v>433</v>
      </c>
    </row>
    <row r="1338">
      <c r="A1338" s="2" t="s">
        <v>109</v>
      </c>
      <c r="B1338" s="2" t="s">
        <v>16</v>
      </c>
      <c r="C1338" s="16" t="s">
        <v>433</v>
      </c>
    </row>
    <row r="1339">
      <c r="A1339" s="2" t="s">
        <v>346</v>
      </c>
      <c r="B1339" s="2" t="s">
        <v>16</v>
      </c>
      <c r="C1339" s="16" t="s">
        <v>470</v>
      </c>
    </row>
    <row r="1340">
      <c r="A1340" s="2" t="s">
        <v>133</v>
      </c>
      <c r="B1340" s="2" t="s">
        <v>346</v>
      </c>
      <c r="C1340" s="16" t="s">
        <v>479</v>
      </c>
    </row>
    <row r="1341">
      <c r="A1341" s="2" t="s">
        <v>375</v>
      </c>
      <c r="B1341" s="2" t="s">
        <v>133</v>
      </c>
      <c r="C1341" s="16" t="s">
        <v>433</v>
      </c>
    </row>
    <row r="1342">
      <c r="A1342" s="2" t="s">
        <v>128</v>
      </c>
      <c r="B1342" s="2" t="s">
        <v>133</v>
      </c>
      <c r="C1342" s="16" t="s">
        <v>475</v>
      </c>
    </row>
    <row r="1343">
      <c r="A1343" s="2" t="s">
        <v>292</v>
      </c>
      <c r="B1343" s="2" t="s">
        <v>128</v>
      </c>
      <c r="C1343" s="16" t="s">
        <v>433</v>
      </c>
    </row>
    <row r="1344">
      <c r="A1344" s="2" t="s">
        <v>55</v>
      </c>
      <c r="B1344" s="2" t="s">
        <v>128</v>
      </c>
      <c r="C1344" s="16" t="s">
        <v>541</v>
      </c>
    </row>
    <row r="1345">
      <c r="A1345" s="2" t="s">
        <v>109</v>
      </c>
      <c r="B1345" s="2" t="s">
        <v>55</v>
      </c>
      <c r="C1345" s="16" t="s">
        <v>471</v>
      </c>
    </row>
    <row r="1346">
      <c r="A1346" s="2" t="s">
        <v>258</v>
      </c>
      <c r="B1346" s="2" t="s">
        <v>109</v>
      </c>
      <c r="C1346" s="16" t="s">
        <v>463</v>
      </c>
    </row>
    <row r="1347">
      <c r="A1347" s="2" t="s">
        <v>320</v>
      </c>
      <c r="B1347" s="2" t="s">
        <v>258</v>
      </c>
      <c r="C1347" s="16" t="s">
        <v>463</v>
      </c>
    </row>
    <row r="1348">
      <c r="A1348" s="2" t="s">
        <v>121</v>
      </c>
      <c r="B1348" s="2" t="s">
        <v>320</v>
      </c>
      <c r="C1348" s="16" t="s">
        <v>433</v>
      </c>
    </row>
    <row r="1349">
      <c r="A1349" s="2" t="s">
        <v>16</v>
      </c>
      <c r="B1349" s="2" t="s">
        <v>320</v>
      </c>
      <c r="C1349" s="16" t="s">
        <v>462</v>
      </c>
    </row>
    <row r="1350">
      <c r="A1350" s="2" t="s">
        <v>100</v>
      </c>
      <c r="B1350" s="2" t="s">
        <v>12</v>
      </c>
      <c r="C1350" s="16" t="s">
        <v>536</v>
      </c>
    </row>
    <row r="1351">
      <c r="A1351" s="2" t="s">
        <v>80</v>
      </c>
      <c r="B1351" s="2" t="s">
        <v>100</v>
      </c>
      <c r="C1351" s="16" t="s">
        <v>479</v>
      </c>
    </row>
    <row r="1352">
      <c r="A1352" s="2" t="s">
        <v>40</v>
      </c>
      <c r="B1352" s="2" t="s">
        <v>80</v>
      </c>
      <c r="C1352" s="16" t="s">
        <v>527</v>
      </c>
    </row>
    <row r="1353">
      <c r="A1353" s="2" t="s">
        <v>32</v>
      </c>
      <c r="B1353" s="2" t="s">
        <v>40</v>
      </c>
      <c r="C1353" s="16" t="s">
        <v>589</v>
      </c>
    </row>
    <row r="1354">
      <c r="A1354" s="2" t="s">
        <v>20</v>
      </c>
      <c r="B1354" s="2" t="s">
        <v>32</v>
      </c>
      <c r="C1354" s="16" t="s">
        <v>533</v>
      </c>
    </row>
    <row r="1355">
      <c r="A1355" s="2" t="s">
        <v>80</v>
      </c>
      <c r="B1355" s="2" t="s">
        <v>20</v>
      </c>
      <c r="C1355" s="16" t="s">
        <v>577</v>
      </c>
    </row>
    <row r="1356">
      <c r="A1356" s="2" t="s">
        <v>45</v>
      </c>
      <c r="B1356" s="2" t="s">
        <v>80</v>
      </c>
      <c r="C1356" s="16" t="s">
        <v>432</v>
      </c>
    </row>
    <row r="1357">
      <c r="A1357" s="2" t="s">
        <v>32</v>
      </c>
      <c r="B1357" s="2" t="s">
        <v>45</v>
      </c>
      <c r="C1357" s="16" t="s">
        <v>433</v>
      </c>
    </row>
    <row r="1358">
      <c r="A1358" s="2" t="s">
        <v>90</v>
      </c>
      <c r="B1358" s="2" t="s">
        <v>45</v>
      </c>
      <c r="C1358" s="16" t="s">
        <v>447</v>
      </c>
    </row>
    <row r="1359">
      <c r="A1359" s="2" t="s">
        <v>34</v>
      </c>
      <c r="B1359" s="2" t="s">
        <v>90</v>
      </c>
      <c r="C1359" s="16" t="s">
        <v>531</v>
      </c>
    </row>
    <row r="1360">
      <c r="A1360" s="2" t="s">
        <v>80</v>
      </c>
      <c r="B1360" s="2" t="s">
        <v>34</v>
      </c>
      <c r="C1360" s="16" t="s">
        <v>433</v>
      </c>
    </row>
    <row r="1361">
      <c r="A1361" s="2" t="s">
        <v>226</v>
      </c>
      <c r="B1361" s="2" t="s">
        <v>34</v>
      </c>
      <c r="C1361" s="16" t="s">
        <v>455</v>
      </c>
    </row>
    <row r="1362">
      <c r="A1362" s="2" t="s">
        <v>40</v>
      </c>
      <c r="B1362" s="2" t="s">
        <v>226</v>
      </c>
      <c r="C1362" s="16" t="s">
        <v>434</v>
      </c>
    </row>
    <row r="1363">
      <c r="A1363" s="2" t="s">
        <v>80</v>
      </c>
      <c r="B1363" s="2" t="s">
        <v>40</v>
      </c>
      <c r="C1363" s="16" t="s">
        <v>523</v>
      </c>
    </row>
    <row r="1364">
      <c r="A1364" s="2" t="s">
        <v>20</v>
      </c>
      <c r="B1364" s="2" t="s">
        <v>80</v>
      </c>
      <c r="C1364" s="16" t="s">
        <v>453</v>
      </c>
    </row>
    <row r="1365">
      <c r="A1365" s="2" t="s">
        <v>225</v>
      </c>
      <c r="B1365" s="2" t="s">
        <v>51</v>
      </c>
      <c r="C1365" s="16" t="s">
        <v>433</v>
      </c>
    </row>
    <row r="1366">
      <c r="A1366" s="2" t="s">
        <v>236</v>
      </c>
      <c r="B1366" s="2" t="s">
        <v>51</v>
      </c>
      <c r="C1366" s="16" t="s">
        <v>455</v>
      </c>
    </row>
    <row r="1367">
      <c r="A1367" s="2" t="s">
        <v>78</v>
      </c>
      <c r="B1367" s="2" t="s">
        <v>236</v>
      </c>
      <c r="C1367" s="16" t="s">
        <v>457</v>
      </c>
    </row>
    <row r="1368">
      <c r="A1368" s="2" t="s">
        <v>87</v>
      </c>
      <c r="B1368" s="2" t="s">
        <v>78</v>
      </c>
      <c r="C1368" s="16" t="s">
        <v>433</v>
      </c>
    </row>
    <row r="1369">
      <c r="A1369" s="2" t="s">
        <v>225</v>
      </c>
      <c r="B1369" s="2" t="s">
        <v>78</v>
      </c>
      <c r="C1369" s="16" t="s">
        <v>551</v>
      </c>
    </row>
    <row r="1370">
      <c r="A1370" s="2" t="s">
        <v>14</v>
      </c>
      <c r="B1370" s="2" t="s">
        <v>225</v>
      </c>
      <c r="C1370" s="16" t="s">
        <v>583</v>
      </c>
    </row>
    <row r="1371">
      <c r="A1371" s="2" t="s">
        <v>236</v>
      </c>
      <c r="B1371" s="2" t="s">
        <v>14</v>
      </c>
      <c r="C1371" s="16" t="s">
        <v>495</v>
      </c>
    </row>
    <row r="1372">
      <c r="A1372" s="2" t="s">
        <v>23</v>
      </c>
      <c r="B1372" s="2" t="s">
        <v>236</v>
      </c>
      <c r="C1372" s="16" t="s">
        <v>478</v>
      </c>
    </row>
    <row r="1373">
      <c r="A1373" s="2" t="s">
        <v>126</v>
      </c>
      <c r="B1373" s="2" t="s">
        <v>23</v>
      </c>
      <c r="C1373" s="16" t="s">
        <v>506</v>
      </c>
    </row>
    <row r="1374">
      <c r="A1374" s="2" t="s">
        <v>14</v>
      </c>
      <c r="B1374" s="2" t="s">
        <v>126</v>
      </c>
      <c r="C1374" s="16" t="s">
        <v>447</v>
      </c>
    </row>
    <row r="1375">
      <c r="A1375" s="2" t="s">
        <v>225</v>
      </c>
      <c r="B1375" s="2" t="s">
        <v>14</v>
      </c>
      <c r="C1375" s="16" t="s">
        <v>433</v>
      </c>
    </row>
    <row r="1376">
      <c r="A1376" s="2" t="s">
        <v>87</v>
      </c>
      <c r="B1376" s="2" t="s">
        <v>14</v>
      </c>
      <c r="C1376" s="16" t="s">
        <v>591</v>
      </c>
    </row>
    <row r="1377">
      <c r="A1377" s="2" t="s">
        <v>46</v>
      </c>
      <c r="B1377" s="2" t="s">
        <v>87</v>
      </c>
      <c r="C1377" s="16" t="s">
        <v>569</v>
      </c>
    </row>
    <row r="1378">
      <c r="A1378" s="2" t="s">
        <v>41</v>
      </c>
      <c r="B1378" s="2" t="s">
        <v>52</v>
      </c>
      <c r="C1378" s="16" t="s">
        <v>433</v>
      </c>
    </row>
    <row r="1379">
      <c r="A1379" s="2" t="s">
        <v>76</v>
      </c>
      <c r="B1379" s="2" t="s">
        <v>52</v>
      </c>
      <c r="C1379" s="16" t="s">
        <v>469</v>
      </c>
    </row>
    <row r="1380">
      <c r="A1380" s="2" t="s">
        <v>19</v>
      </c>
      <c r="B1380" s="2" t="s">
        <v>76</v>
      </c>
      <c r="C1380" s="16" t="s">
        <v>428</v>
      </c>
    </row>
    <row r="1381">
      <c r="A1381" s="2" t="s">
        <v>388</v>
      </c>
      <c r="B1381" s="2" t="s">
        <v>19</v>
      </c>
      <c r="C1381" s="16" t="s">
        <v>433</v>
      </c>
    </row>
    <row r="1382">
      <c r="A1382" s="2" t="s">
        <v>41</v>
      </c>
      <c r="B1382" s="2" t="s">
        <v>19</v>
      </c>
      <c r="C1382" s="16" t="s">
        <v>543</v>
      </c>
    </row>
    <row r="1383">
      <c r="A1383" s="2" t="s">
        <v>75</v>
      </c>
      <c r="B1383" s="2" t="s">
        <v>41</v>
      </c>
      <c r="C1383" s="16" t="s">
        <v>578</v>
      </c>
    </row>
    <row r="1384">
      <c r="A1384" s="2" t="s">
        <v>332</v>
      </c>
      <c r="B1384" s="2" t="s">
        <v>75</v>
      </c>
      <c r="C1384" s="16" t="s">
        <v>429</v>
      </c>
    </row>
    <row r="1385">
      <c r="A1385" s="2" t="s">
        <v>125</v>
      </c>
      <c r="B1385" s="2" t="s">
        <v>332</v>
      </c>
      <c r="C1385" s="16" t="s">
        <v>430</v>
      </c>
    </row>
    <row r="1386">
      <c r="A1386" s="2" t="s">
        <v>172</v>
      </c>
      <c r="B1386" s="2" t="s">
        <v>125</v>
      </c>
      <c r="C1386" s="16" t="s">
        <v>555</v>
      </c>
    </row>
    <row r="1387">
      <c r="A1387" s="2" t="s">
        <v>61</v>
      </c>
      <c r="B1387" s="2" t="s">
        <v>172</v>
      </c>
      <c r="C1387" s="16" t="s">
        <v>492</v>
      </c>
    </row>
    <row r="1388">
      <c r="A1388" s="2" t="s">
        <v>41</v>
      </c>
      <c r="B1388" s="2" t="s">
        <v>61</v>
      </c>
      <c r="C1388" s="16" t="s">
        <v>505</v>
      </c>
    </row>
    <row r="1389">
      <c r="A1389" s="2" t="s">
        <v>52</v>
      </c>
      <c r="B1389" s="2" t="s">
        <v>41</v>
      </c>
      <c r="C1389" s="16" t="s">
        <v>493</v>
      </c>
    </row>
    <row r="1390">
      <c r="A1390" s="2" t="s">
        <v>76</v>
      </c>
      <c r="B1390" s="2" t="s">
        <v>52</v>
      </c>
      <c r="C1390" s="16" t="s">
        <v>535</v>
      </c>
    </row>
    <row r="1391">
      <c r="A1391" s="2" t="s">
        <v>22</v>
      </c>
      <c r="B1391" s="2" t="s">
        <v>76</v>
      </c>
      <c r="C1391" s="16" t="s">
        <v>583</v>
      </c>
    </row>
    <row r="1392">
      <c r="A1392" s="2" t="s">
        <v>248</v>
      </c>
      <c r="B1392" s="2" t="s">
        <v>273</v>
      </c>
      <c r="C1392" s="16" t="s">
        <v>514</v>
      </c>
    </row>
    <row r="1393">
      <c r="A1393" s="2" t="s">
        <v>303</v>
      </c>
      <c r="B1393" s="2" t="s">
        <v>248</v>
      </c>
      <c r="C1393" s="16" t="s">
        <v>430</v>
      </c>
    </row>
    <row r="1394">
      <c r="A1394" s="2" t="s">
        <v>13</v>
      </c>
      <c r="B1394" s="2" t="s">
        <v>303</v>
      </c>
      <c r="C1394" s="16" t="s">
        <v>552</v>
      </c>
    </row>
    <row r="1395">
      <c r="A1395" s="2" t="s">
        <v>18</v>
      </c>
      <c r="B1395" s="2" t="s">
        <v>13</v>
      </c>
      <c r="C1395" s="16" t="s">
        <v>567</v>
      </c>
    </row>
    <row r="1396">
      <c r="A1396" s="2" t="s">
        <v>164</v>
      </c>
      <c r="B1396" s="2" t="s">
        <v>18</v>
      </c>
      <c r="C1396" s="16" t="s">
        <v>536</v>
      </c>
    </row>
    <row r="1397">
      <c r="A1397" s="2" t="s">
        <v>53</v>
      </c>
      <c r="B1397" s="2" t="s">
        <v>164</v>
      </c>
      <c r="C1397" s="16" t="s">
        <v>433</v>
      </c>
    </row>
    <row r="1398">
      <c r="A1398" s="2" t="s">
        <v>273</v>
      </c>
      <c r="B1398" s="2" t="s">
        <v>164</v>
      </c>
      <c r="C1398" s="16" t="s">
        <v>553</v>
      </c>
    </row>
    <row r="1399">
      <c r="A1399" s="2" t="s">
        <v>115</v>
      </c>
      <c r="B1399" s="2" t="s">
        <v>273</v>
      </c>
      <c r="C1399" s="16" t="s">
        <v>428</v>
      </c>
    </row>
    <row r="1400">
      <c r="A1400" s="2" t="s">
        <v>303</v>
      </c>
      <c r="B1400" s="2" t="s">
        <v>115</v>
      </c>
      <c r="C1400" s="16" t="s">
        <v>433</v>
      </c>
    </row>
    <row r="1401">
      <c r="A1401" s="2" t="s">
        <v>18</v>
      </c>
      <c r="B1401" s="2" t="s">
        <v>115</v>
      </c>
      <c r="C1401" s="16" t="s">
        <v>430</v>
      </c>
    </row>
    <row r="1402">
      <c r="A1402" s="2" t="s">
        <v>395</v>
      </c>
      <c r="B1402" s="2" t="s">
        <v>18</v>
      </c>
      <c r="C1402" s="16" t="s">
        <v>433</v>
      </c>
    </row>
    <row r="1403">
      <c r="A1403" s="2" t="s">
        <v>248</v>
      </c>
      <c r="B1403" s="2" t="s">
        <v>18</v>
      </c>
      <c r="C1403" s="16" t="s">
        <v>433</v>
      </c>
    </row>
    <row r="1404">
      <c r="A1404" s="2" t="s">
        <v>13</v>
      </c>
      <c r="B1404" s="2" t="s">
        <v>18</v>
      </c>
      <c r="C1404" s="16" t="s">
        <v>523</v>
      </c>
    </row>
    <row r="1405">
      <c r="A1405" s="2" t="s">
        <v>303</v>
      </c>
      <c r="B1405" s="2" t="s">
        <v>13</v>
      </c>
      <c r="C1405" s="16" t="s">
        <v>433</v>
      </c>
    </row>
    <row r="1406">
      <c r="A1406" s="2" t="s">
        <v>273</v>
      </c>
      <c r="B1406" s="2" t="s">
        <v>13</v>
      </c>
      <c r="C1406" s="16" t="s">
        <v>433</v>
      </c>
    </row>
    <row r="1407">
      <c r="A1407" s="2" t="s">
        <v>378</v>
      </c>
      <c r="B1407" s="2" t="s">
        <v>132</v>
      </c>
      <c r="C1407" s="16" t="s">
        <v>565</v>
      </c>
    </row>
    <row r="1408">
      <c r="A1408" s="2" t="s">
        <v>289</v>
      </c>
      <c r="B1408" s="2" t="s">
        <v>378</v>
      </c>
      <c r="C1408" s="16" t="s">
        <v>515</v>
      </c>
    </row>
    <row r="1409">
      <c r="A1409" s="2" t="s">
        <v>33</v>
      </c>
      <c r="B1409" s="2" t="s">
        <v>289</v>
      </c>
      <c r="C1409" s="16" t="s">
        <v>468</v>
      </c>
    </row>
    <row r="1410">
      <c r="A1410" s="2" t="s">
        <v>132</v>
      </c>
      <c r="B1410" s="2" t="s">
        <v>33</v>
      </c>
      <c r="C1410" s="16" t="s">
        <v>577</v>
      </c>
    </row>
    <row r="1411">
      <c r="A1411" s="2" t="s">
        <v>37</v>
      </c>
      <c r="B1411" s="2" t="s">
        <v>132</v>
      </c>
      <c r="C1411" s="16" t="s">
        <v>464</v>
      </c>
    </row>
    <row r="1412">
      <c r="A1412" s="2" t="s">
        <v>232</v>
      </c>
      <c r="B1412" s="2" t="s">
        <v>37</v>
      </c>
      <c r="C1412" s="16" t="s">
        <v>563</v>
      </c>
    </row>
    <row r="1413">
      <c r="A1413" s="2" t="s">
        <v>49</v>
      </c>
      <c r="B1413" s="2" t="s">
        <v>232</v>
      </c>
      <c r="C1413" s="16" t="s">
        <v>508</v>
      </c>
    </row>
    <row r="1414">
      <c r="A1414" s="2" t="s">
        <v>224</v>
      </c>
      <c r="B1414" s="2" t="s">
        <v>49</v>
      </c>
      <c r="C1414" s="16" t="s">
        <v>492</v>
      </c>
    </row>
    <row r="1415">
      <c r="A1415" s="2" t="s">
        <v>378</v>
      </c>
      <c r="B1415" s="2" t="s">
        <v>224</v>
      </c>
      <c r="C1415" s="16" t="s">
        <v>433</v>
      </c>
    </row>
    <row r="1416">
      <c r="A1416" s="2" t="s">
        <v>33</v>
      </c>
      <c r="B1416" s="2" t="s">
        <v>224</v>
      </c>
      <c r="C1416" s="16" t="s">
        <v>476</v>
      </c>
    </row>
    <row r="1417">
      <c r="A1417" s="2" t="s">
        <v>132</v>
      </c>
      <c r="B1417" s="2" t="s">
        <v>33</v>
      </c>
      <c r="C1417" s="16" t="s">
        <v>526</v>
      </c>
    </row>
    <row r="1418">
      <c r="A1418" s="2" t="s">
        <v>37</v>
      </c>
      <c r="B1418" s="2" t="s">
        <v>132</v>
      </c>
      <c r="C1418" s="16" t="s">
        <v>433</v>
      </c>
    </row>
    <row r="1419">
      <c r="A1419" s="2" t="s">
        <v>33</v>
      </c>
      <c r="B1419" s="2" t="s">
        <v>132</v>
      </c>
      <c r="C1419" s="16" t="s">
        <v>558</v>
      </c>
    </row>
    <row r="1420">
      <c r="A1420" s="2" t="s">
        <v>289</v>
      </c>
      <c r="B1420" s="2" t="s">
        <v>33</v>
      </c>
      <c r="C1420" s="16" t="s">
        <v>492</v>
      </c>
    </row>
    <row r="1421">
      <c r="A1421" s="2" t="s">
        <v>328</v>
      </c>
      <c r="B1421" s="2" t="s">
        <v>65</v>
      </c>
      <c r="C1421" s="16" t="s">
        <v>433</v>
      </c>
    </row>
    <row r="1422">
      <c r="A1422" s="2" t="s">
        <v>119</v>
      </c>
      <c r="B1422" s="2" t="s">
        <v>65</v>
      </c>
      <c r="C1422" s="16" t="s">
        <v>433</v>
      </c>
    </row>
    <row r="1423">
      <c r="A1423" s="2" t="s">
        <v>307</v>
      </c>
      <c r="B1423" s="2" t="s">
        <v>65</v>
      </c>
      <c r="C1423" s="16" t="s">
        <v>473</v>
      </c>
    </row>
    <row r="1424">
      <c r="A1424" s="2" t="s">
        <v>83</v>
      </c>
      <c r="B1424" s="2" t="s">
        <v>307</v>
      </c>
      <c r="C1424" s="16" t="s">
        <v>488</v>
      </c>
    </row>
    <row r="1425">
      <c r="A1425" s="2" t="s">
        <v>418</v>
      </c>
      <c r="B1425" s="2" t="s">
        <v>83</v>
      </c>
      <c r="C1425" s="16" t="s">
        <v>433</v>
      </c>
    </row>
    <row r="1426">
      <c r="A1426" s="2" t="s">
        <v>83</v>
      </c>
      <c r="B1426" s="2" t="s">
        <v>328</v>
      </c>
      <c r="C1426" s="16" t="s">
        <v>549</v>
      </c>
    </row>
    <row r="1427">
      <c r="A1427" s="2" t="s">
        <v>114</v>
      </c>
      <c r="B1427" s="2" t="s">
        <v>328</v>
      </c>
      <c r="C1427" s="16" t="s">
        <v>546</v>
      </c>
    </row>
    <row r="1428">
      <c r="A1428" s="2" t="s">
        <v>119</v>
      </c>
      <c r="B1428" s="2" t="s">
        <v>114</v>
      </c>
      <c r="C1428" s="16" t="s">
        <v>510</v>
      </c>
    </row>
    <row r="1429">
      <c r="A1429" s="2" t="s">
        <v>36</v>
      </c>
      <c r="B1429" s="2" t="s">
        <v>119</v>
      </c>
      <c r="C1429" s="16" t="s">
        <v>575</v>
      </c>
    </row>
    <row r="1430">
      <c r="A1430" s="2" t="s">
        <v>307</v>
      </c>
      <c r="B1430" s="2" t="s">
        <v>36</v>
      </c>
      <c r="C1430" s="16" t="s">
        <v>576</v>
      </c>
    </row>
    <row r="1431">
      <c r="A1431" s="2" t="s">
        <v>83</v>
      </c>
      <c r="B1431" s="2" t="s">
        <v>307</v>
      </c>
      <c r="C1431" s="16" t="s">
        <v>487</v>
      </c>
    </row>
    <row r="1432">
      <c r="A1432" s="2" t="s">
        <v>418</v>
      </c>
      <c r="B1432" s="2" t="s">
        <v>83</v>
      </c>
      <c r="C1432" s="16" t="s">
        <v>433</v>
      </c>
    </row>
    <row r="1433">
      <c r="A1433" s="2" t="s">
        <v>77</v>
      </c>
      <c r="B1433" s="2" t="s">
        <v>109</v>
      </c>
      <c r="C1433" s="16" t="s">
        <v>433</v>
      </c>
    </row>
    <row r="1434">
      <c r="A1434" s="2" t="s">
        <v>48</v>
      </c>
      <c r="B1434" s="2" t="s">
        <v>109</v>
      </c>
      <c r="C1434" s="16" t="s">
        <v>469</v>
      </c>
    </row>
    <row r="1435">
      <c r="A1435" s="2" t="s">
        <v>346</v>
      </c>
      <c r="B1435" s="2" t="s">
        <v>48</v>
      </c>
      <c r="C1435" s="16" t="s">
        <v>433</v>
      </c>
    </row>
    <row r="1436">
      <c r="A1436" s="2" t="s">
        <v>320</v>
      </c>
      <c r="B1436" s="2" t="s">
        <v>48</v>
      </c>
      <c r="C1436" s="16" t="s">
        <v>433</v>
      </c>
    </row>
    <row r="1437">
      <c r="A1437" s="2" t="s">
        <v>375</v>
      </c>
      <c r="B1437" s="2" t="s">
        <v>48</v>
      </c>
      <c r="C1437" s="16" t="s">
        <v>433</v>
      </c>
    </row>
    <row r="1438">
      <c r="A1438" s="2" t="s">
        <v>109</v>
      </c>
      <c r="B1438" s="2" t="s">
        <v>48</v>
      </c>
      <c r="C1438" s="16" t="s">
        <v>548</v>
      </c>
    </row>
    <row r="1439">
      <c r="A1439" s="2" t="s">
        <v>44</v>
      </c>
      <c r="B1439" s="2" t="s">
        <v>109</v>
      </c>
      <c r="C1439" s="16" t="s">
        <v>444</v>
      </c>
    </row>
    <row r="1440">
      <c r="A1440" s="2" t="s">
        <v>346</v>
      </c>
      <c r="B1440" s="2" t="s">
        <v>44</v>
      </c>
      <c r="C1440" s="16" t="s">
        <v>433</v>
      </c>
    </row>
    <row r="1441">
      <c r="A1441" s="2" t="s">
        <v>320</v>
      </c>
      <c r="B1441" s="2" t="s">
        <v>44</v>
      </c>
      <c r="C1441" s="16" t="s">
        <v>433</v>
      </c>
    </row>
    <row r="1442">
      <c r="A1442" s="2" t="s">
        <v>109</v>
      </c>
      <c r="B1442" s="2" t="s">
        <v>44</v>
      </c>
      <c r="C1442" s="16" t="s">
        <v>569</v>
      </c>
    </row>
    <row r="1443">
      <c r="A1443" s="2" t="s">
        <v>362</v>
      </c>
      <c r="B1443" s="2" t="s">
        <v>109</v>
      </c>
      <c r="C1443" s="16" t="s">
        <v>433</v>
      </c>
    </row>
    <row r="1444">
      <c r="A1444" s="2" t="s">
        <v>77</v>
      </c>
      <c r="B1444" s="2" t="s">
        <v>109</v>
      </c>
      <c r="C1444" s="16" t="s">
        <v>560</v>
      </c>
    </row>
    <row r="1445">
      <c r="A1445" s="2" t="s">
        <v>297</v>
      </c>
      <c r="B1445" s="2" t="s">
        <v>77</v>
      </c>
      <c r="C1445" s="16" t="s">
        <v>433</v>
      </c>
    </row>
    <row r="1446">
      <c r="A1446" s="2" t="s">
        <v>16</v>
      </c>
      <c r="B1446" s="2" t="s">
        <v>11</v>
      </c>
      <c r="C1446" s="16" t="s">
        <v>548</v>
      </c>
    </row>
    <row r="1447">
      <c r="A1447" s="2" t="s">
        <v>21</v>
      </c>
      <c r="B1447" s="2" t="s">
        <v>16</v>
      </c>
      <c r="C1447" s="16" t="s">
        <v>451</v>
      </c>
    </row>
    <row r="1448">
      <c r="A1448" s="2" t="s">
        <v>55</v>
      </c>
      <c r="B1448" s="2" t="s">
        <v>21</v>
      </c>
      <c r="C1448" s="16" t="s">
        <v>492</v>
      </c>
    </row>
    <row r="1449">
      <c r="A1449" s="2" t="s">
        <v>24</v>
      </c>
      <c r="B1449" s="2" t="s">
        <v>55</v>
      </c>
      <c r="C1449" s="16" t="s">
        <v>488</v>
      </c>
    </row>
    <row r="1450">
      <c r="A1450" s="2" t="s">
        <v>258</v>
      </c>
      <c r="B1450" s="2" t="s">
        <v>24</v>
      </c>
      <c r="C1450" s="16" t="s">
        <v>529</v>
      </c>
    </row>
    <row r="1451">
      <c r="A1451" s="2" t="s">
        <v>63</v>
      </c>
      <c r="B1451" s="2" t="s">
        <v>258</v>
      </c>
      <c r="C1451" s="16" t="s">
        <v>505</v>
      </c>
    </row>
    <row r="1452">
      <c r="A1452" s="2" t="s">
        <v>121</v>
      </c>
      <c r="B1452" s="2" t="s">
        <v>63</v>
      </c>
      <c r="C1452" s="16" t="s">
        <v>493</v>
      </c>
    </row>
    <row r="1453">
      <c r="A1453" s="2" t="s">
        <v>101</v>
      </c>
      <c r="B1453" s="2" t="s">
        <v>121</v>
      </c>
      <c r="C1453" s="16" t="s">
        <v>552</v>
      </c>
    </row>
    <row r="1454">
      <c r="A1454" s="2" t="s">
        <v>133</v>
      </c>
      <c r="B1454" s="2" t="s">
        <v>101</v>
      </c>
      <c r="C1454" s="16" t="s">
        <v>516</v>
      </c>
    </row>
    <row r="1455">
      <c r="A1455" s="2" t="s">
        <v>11</v>
      </c>
      <c r="B1455" s="2" t="s">
        <v>133</v>
      </c>
      <c r="C1455" s="16" t="s">
        <v>432</v>
      </c>
    </row>
    <row r="1456">
      <c r="A1456" s="2" t="s">
        <v>16</v>
      </c>
      <c r="B1456" s="2" t="s">
        <v>11</v>
      </c>
      <c r="C1456" s="16" t="s">
        <v>525</v>
      </c>
    </row>
    <row r="1457">
      <c r="A1457" s="2" t="s">
        <v>21</v>
      </c>
      <c r="B1457" s="2" t="s">
        <v>16</v>
      </c>
      <c r="C1457" s="16" t="s">
        <v>447</v>
      </c>
    </row>
    <row r="1458">
      <c r="A1458" s="2" t="s">
        <v>55</v>
      </c>
      <c r="B1458" s="2" t="s">
        <v>21</v>
      </c>
      <c r="C1458" s="16" t="s">
        <v>433</v>
      </c>
    </row>
    <row r="1459">
      <c r="A1459" s="2" t="s">
        <v>258</v>
      </c>
      <c r="B1459" s="2" t="s">
        <v>21</v>
      </c>
      <c r="C1459" s="16" t="s">
        <v>474</v>
      </c>
    </row>
    <row r="1460">
      <c r="A1460" s="2" t="s">
        <v>24</v>
      </c>
      <c r="B1460" s="2" t="s">
        <v>258</v>
      </c>
      <c r="C1460" s="16" t="s">
        <v>530</v>
      </c>
    </row>
    <row r="1461">
      <c r="A1461" s="2" t="s">
        <v>80</v>
      </c>
      <c r="B1461" s="2" t="s">
        <v>51</v>
      </c>
      <c r="C1461" s="16" t="s">
        <v>433</v>
      </c>
    </row>
    <row r="1462">
      <c r="A1462" s="2" t="s">
        <v>226</v>
      </c>
      <c r="B1462" s="2" t="s">
        <v>51</v>
      </c>
      <c r="C1462" s="16" t="s">
        <v>505</v>
      </c>
    </row>
    <row r="1463">
      <c r="A1463" s="2" t="s">
        <v>14</v>
      </c>
      <c r="B1463" s="2" t="s">
        <v>226</v>
      </c>
      <c r="C1463" s="16" t="s">
        <v>577</v>
      </c>
    </row>
    <row r="1464">
      <c r="A1464" s="2" t="s">
        <v>12</v>
      </c>
      <c r="B1464" s="2" t="s">
        <v>14</v>
      </c>
      <c r="C1464" s="16" t="s">
        <v>577</v>
      </c>
    </row>
    <row r="1465">
      <c r="A1465" s="2" t="s">
        <v>78</v>
      </c>
      <c r="B1465" s="2" t="s">
        <v>12</v>
      </c>
      <c r="C1465" s="16" t="s">
        <v>440</v>
      </c>
    </row>
    <row r="1466">
      <c r="A1466" s="2" t="s">
        <v>80</v>
      </c>
      <c r="B1466" s="2" t="s">
        <v>78</v>
      </c>
      <c r="C1466" s="16" t="s">
        <v>539</v>
      </c>
    </row>
    <row r="1467">
      <c r="A1467" s="2" t="s">
        <v>23</v>
      </c>
      <c r="B1467" s="2" t="s">
        <v>80</v>
      </c>
      <c r="C1467" s="16" t="s">
        <v>550</v>
      </c>
    </row>
    <row r="1468">
      <c r="A1468" s="2" t="s">
        <v>32</v>
      </c>
      <c r="B1468" s="2" t="s">
        <v>23</v>
      </c>
      <c r="C1468" s="16" t="s">
        <v>433</v>
      </c>
    </row>
    <row r="1469">
      <c r="A1469" s="2" t="s">
        <v>226</v>
      </c>
      <c r="B1469" s="2" t="s">
        <v>23</v>
      </c>
      <c r="C1469" s="16" t="s">
        <v>427</v>
      </c>
    </row>
    <row r="1470">
      <c r="A1470" s="2" t="s">
        <v>14</v>
      </c>
      <c r="B1470" s="2" t="s">
        <v>226</v>
      </c>
      <c r="C1470" s="16" t="s">
        <v>492</v>
      </c>
    </row>
    <row r="1471">
      <c r="A1471" s="2" t="s">
        <v>90</v>
      </c>
      <c r="B1471" s="2" t="s">
        <v>14</v>
      </c>
      <c r="C1471" s="16" t="s">
        <v>433</v>
      </c>
    </row>
    <row r="1472">
      <c r="A1472" s="2" t="s">
        <v>12</v>
      </c>
      <c r="B1472" s="2" t="s">
        <v>14</v>
      </c>
      <c r="C1472" s="16" t="s">
        <v>481</v>
      </c>
    </row>
    <row r="1473">
      <c r="A1473" s="2" t="s">
        <v>78</v>
      </c>
      <c r="B1473" s="2" t="s">
        <v>12</v>
      </c>
      <c r="C1473" s="16" t="s">
        <v>470</v>
      </c>
    </row>
    <row r="1474">
      <c r="A1474" s="2" t="s">
        <v>20</v>
      </c>
      <c r="B1474" s="2" t="s">
        <v>225</v>
      </c>
      <c r="C1474" s="16" t="s">
        <v>439</v>
      </c>
    </row>
    <row r="1475">
      <c r="A1475" s="2" t="s">
        <v>126</v>
      </c>
      <c r="B1475" s="2" t="s">
        <v>20</v>
      </c>
      <c r="C1475" s="16" t="s">
        <v>583</v>
      </c>
    </row>
    <row r="1476">
      <c r="A1476" s="2" t="s">
        <v>34</v>
      </c>
      <c r="B1476" s="2" t="s">
        <v>126</v>
      </c>
      <c r="C1476" s="16" t="s">
        <v>442</v>
      </c>
    </row>
    <row r="1477">
      <c r="A1477" s="2" t="s">
        <v>87</v>
      </c>
      <c r="B1477" s="2" t="s">
        <v>34</v>
      </c>
      <c r="C1477" s="16" t="s">
        <v>433</v>
      </c>
    </row>
    <row r="1478">
      <c r="A1478" s="2" t="s">
        <v>236</v>
      </c>
      <c r="B1478" s="2" t="s">
        <v>34</v>
      </c>
      <c r="C1478" s="16" t="s">
        <v>581</v>
      </c>
    </row>
    <row r="1479">
      <c r="A1479" s="2" t="s">
        <v>45</v>
      </c>
      <c r="B1479" s="2" t="s">
        <v>236</v>
      </c>
      <c r="C1479" s="16" t="s">
        <v>543</v>
      </c>
    </row>
    <row r="1480">
      <c r="A1480" s="2" t="s">
        <v>354</v>
      </c>
      <c r="B1480" s="2" t="s">
        <v>45</v>
      </c>
      <c r="C1480" s="16" t="s">
        <v>433</v>
      </c>
    </row>
    <row r="1481">
      <c r="A1481" s="2" t="s">
        <v>420</v>
      </c>
      <c r="B1481" s="2" t="s">
        <v>45</v>
      </c>
      <c r="C1481" s="16" t="s">
        <v>556</v>
      </c>
    </row>
    <row r="1482">
      <c r="A1482" s="2" t="s">
        <v>100</v>
      </c>
      <c r="B1482" s="2" t="s">
        <v>420</v>
      </c>
      <c r="C1482" s="16" t="s">
        <v>456</v>
      </c>
    </row>
    <row r="1483">
      <c r="A1483" s="2" t="s">
        <v>225</v>
      </c>
      <c r="B1483" s="2" t="s">
        <v>100</v>
      </c>
      <c r="C1483" s="16" t="s">
        <v>463</v>
      </c>
    </row>
    <row r="1484">
      <c r="A1484" s="2" t="s">
        <v>20</v>
      </c>
      <c r="B1484" s="2" t="s">
        <v>225</v>
      </c>
      <c r="C1484" s="16" t="s">
        <v>469</v>
      </c>
    </row>
    <row r="1485">
      <c r="A1485" s="2" t="s">
        <v>236</v>
      </c>
      <c r="B1485" s="2" t="s">
        <v>20</v>
      </c>
      <c r="C1485" s="16" t="s">
        <v>463</v>
      </c>
    </row>
    <row r="1486">
      <c r="A1486" s="2" t="s">
        <v>40</v>
      </c>
      <c r="B1486" s="2" t="s">
        <v>236</v>
      </c>
      <c r="C1486" s="16" t="s">
        <v>489</v>
      </c>
    </row>
    <row r="1487">
      <c r="A1487" s="2" t="s">
        <v>87</v>
      </c>
      <c r="B1487" s="2" t="s">
        <v>40</v>
      </c>
      <c r="C1487" s="16" t="s">
        <v>436</v>
      </c>
    </row>
    <row r="1488">
      <c r="A1488" s="2" t="s">
        <v>43</v>
      </c>
      <c r="B1488" s="2" t="s">
        <v>87</v>
      </c>
      <c r="C1488" s="16" t="s">
        <v>527</v>
      </c>
    </row>
    <row r="1489">
      <c r="A1489" s="2" t="s">
        <v>52</v>
      </c>
      <c r="B1489" s="2" t="s">
        <v>313</v>
      </c>
      <c r="C1489" s="16" t="s">
        <v>500</v>
      </c>
    </row>
    <row r="1490">
      <c r="A1490" s="2" t="s">
        <v>115</v>
      </c>
      <c r="B1490" s="2" t="s">
        <v>52</v>
      </c>
      <c r="C1490" s="16" t="s">
        <v>469</v>
      </c>
    </row>
    <row r="1491">
      <c r="A1491" s="2" t="s">
        <v>19</v>
      </c>
      <c r="B1491" s="2" t="s">
        <v>115</v>
      </c>
      <c r="C1491" s="16" t="s">
        <v>549</v>
      </c>
    </row>
    <row r="1492">
      <c r="A1492" s="2" t="s">
        <v>13</v>
      </c>
      <c r="B1492" s="2" t="s">
        <v>19</v>
      </c>
      <c r="C1492" s="16" t="s">
        <v>433</v>
      </c>
    </row>
    <row r="1493">
      <c r="A1493" s="2" t="s">
        <v>395</v>
      </c>
      <c r="B1493" s="2" t="s">
        <v>19</v>
      </c>
      <c r="C1493" s="16" t="s">
        <v>433</v>
      </c>
    </row>
    <row r="1494">
      <c r="A1494" s="2" t="s">
        <v>248</v>
      </c>
      <c r="B1494" s="2" t="s">
        <v>19</v>
      </c>
      <c r="C1494" s="16" t="s">
        <v>546</v>
      </c>
    </row>
    <row r="1495">
      <c r="A1495" s="2" t="s">
        <v>61</v>
      </c>
      <c r="B1495" s="2" t="s">
        <v>248</v>
      </c>
      <c r="C1495" s="16" t="s">
        <v>430</v>
      </c>
    </row>
    <row r="1496">
      <c r="A1496" s="2" t="s">
        <v>164</v>
      </c>
      <c r="B1496" s="2" t="s">
        <v>61</v>
      </c>
      <c r="C1496" s="16" t="s">
        <v>427</v>
      </c>
    </row>
    <row r="1497">
      <c r="A1497" s="2" t="s">
        <v>22</v>
      </c>
      <c r="B1497" s="2" t="s">
        <v>164</v>
      </c>
      <c r="C1497" s="16" t="s">
        <v>536</v>
      </c>
    </row>
    <row r="1498">
      <c r="A1498" s="2" t="s">
        <v>115</v>
      </c>
      <c r="B1498" s="2" t="s">
        <v>22</v>
      </c>
      <c r="C1498" s="16" t="s">
        <v>490</v>
      </c>
    </row>
    <row r="1499">
      <c r="A1499" s="2" t="s">
        <v>75</v>
      </c>
      <c r="B1499" s="2" t="s">
        <v>115</v>
      </c>
      <c r="C1499" s="16" t="s">
        <v>462</v>
      </c>
    </row>
    <row r="1500">
      <c r="A1500" s="2" t="s">
        <v>13</v>
      </c>
      <c r="B1500" s="2" t="s">
        <v>75</v>
      </c>
      <c r="C1500" s="16" t="s">
        <v>509</v>
      </c>
    </row>
    <row r="1501">
      <c r="A1501" s="2" t="s">
        <v>52</v>
      </c>
      <c r="B1501" s="2" t="s">
        <v>13</v>
      </c>
      <c r="C1501" s="16" t="s">
        <v>452</v>
      </c>
    </row>
    <row r="1502">
      <c r="A1502" s="2" t="s">
        <v>13</v>
      </c>
      <c r="B1502" s="2" t="s">
        <v>52</v>
      </c>
      <c r="C1502" s="16" t="s">
        <v>544</v>
      </c>
    </row>
    <row r="1503">
      <c r="A1503" s="2" t="s">
        <v>125</v>
      </c>
      <c r="B1503" s="2" t="s">
        <v>13</v>
      </c>
      <c r="C1503" s="16" t="s">
        <v>596</v>
      </c>
    </row>
    <row r="1504">
      <c r="A1504" s="2" t="s">
        <v>41</v>
      </c>
      <c r="B1504" s="2" t="s">
        <v>18</v>
      </c>
      <c r="C1504" s="16" t="s">
        <v>534</v>
      </c>
    </row>
    <row r="1505">
      <c r="A1505" s="2" t="s">
        <v>303</v>
      </c>
      <c r="B1505" s="2" t="s">
        <v>41</v>
      </c>
      <c r="C1505" s="16" t="s">
        <v>433</v>
      </c>
    </row>
    <row r="1506">
      <c r="A1506" s="2" t="s">
        <v>273</v>
      </c>
      <c r="B1506" s="2" t="s">
        <v>41</v>
      </c>
      <c r="C1506" s="16" t="s">
        <v>595</v>
      </c>
    </row>
    <row r="1507">
      <c r="A1507" s="2" t="s">
        <v>76</v>
      </c>
      <c r="B1507" s="2" t="s">
        <v>273</v>
      </c>
      <c r="C1507" s="16" t="s">
        <v>565</v>
      </c>
    </row>
    <row r="1508">
      <c r="A1508" s="2" t="s">
        <v>18</v>
      </c>
      <c r="B1508" s="2" t="s">
        <v>76</v>
      </c>
      <c r="C1508" s="16" t="s">
        <v>463</v>
      </c>
    </row>
    <row r="1509">
      <c r="A1509" s="2" t="s">
        <v>388</v>
      </c>
      <c r="B1509" s="2" t="s">
        <v>18</v>
      </c>
      <c r="C1509" s="16" t="s">
        <v>523</v>
      </c>
    </row>
    <row r="1510">
      <c r="A1510" s="2" t="s">
        <v>53</v>
      </c>
      <c r="B1510" s="2" t="s">
        <v>388</v>
      </c>
      <c r="C1510" s="16" t="s">
        <v>492</v>
      </c>
    </row>
    <row r="1511">
      <c r="A1511" s="2" t="s">
        <v>332</v>
      </c>
      <c r="B1511" s="2" t="s">
        <v>53</v>
      </c>
      <c r="C1511" s="16" t="s">
        <v>433</v>
      </c>
    </row>
    <row r="1512">
      <c r="A1512" s="2" t="s">
        <v>41</v>
      </c>
      <c r="B1512" s="2" t="s">
        <v>53</v>
      </c>
      <c r="C1512" s="16" t="s">
        <v>530</v>
      </c>
    </row>
    <row r="1513">
      <c r="A1513" s="2" t="s">
        <v>273</v>
      </c>
      <c r="B1513" s="2" t="s">
        <v>41</v>
      </c>
      <c r="C1513" s="16" t="s">
        <v>559</v>
      </c>
    </row>
    <row r="1514">
      <c r="A1514" s="2" t="s">
        <v>172</v>
      </c>
      <c r="B1514" s="2" t="s">
        <v>273</v>
      </c>
      <c r="C1514" s="16" t="s">
        <v>448</v>
      </c>
    </row>
    <row r="1515">
      <c r="A1515" s="2" t="s">
        <v>18</v>
      </c>
      <c r="B1515" s="2" t="s">
        <v>172</v>
      </c>
      <c r="C1515" s="16" t="s">
        <v>477</v>
      </c>
    </row>
    <row r="1516">
      <c r="A1516" s="2" t="s">
        <v>76</v>
      </c>
      <c r="B1516" s="2" t="s">
        <v>18</v>
      </c>
      <c r="C1516" s="16" t="s">
        <v>433</v>
      </c>
    </row>
    <row r="1517">
      <c r="A1517" s="2" t="s">
        <v>41</v>
      </c>
      <c r="B1517" s="2" t="s">
        <v>18</v>
      </c>
      <c r="C1517" s="16" t="s">
        <v>490</v>
      </c>
    </row>
    <row r="1518">
      <c r="A1518" s="2" t="s">
        <v>273</v>
      </c>
      <c r="B1518" s="2" t="s">
        <v>41</v>
      </c>
      <c r="C1518" s="16" t="s">
        <v>433</v>
      </c>
    </row>
    <row r="1519">
      <c r="A1519" s="2" t="s">
        <v>303</v>
      </c>
      <c r="B1519" s="2" t="s">
        <v>41</v>
      </c>
      <c r="C1519" s="16" t="s">
        <v>517</v>
      </c>
    </row>
    <row r="1520">
      <c r="A1520" s="2" t="s">
        <v>119</v>
      </c>
      <c r="B1520" s="2" t="s">
        <v>224</v>
      </c>
      <c r="C1520" s="16" t="s">
        <v>433</v>
      </c>
    </row>
    <row r="1521">
      <c r="A1521" s="2" t="s">
        <v>307</v>
      </c>
      <c r="B1521" s="2" t="s">
        <v>224</v>
      </c>
      <c r="C1521" s="16" t="s">
        <v>568</v>
      </c>
    </row>
    <row r="1522">
      <c r="A1522" s="2" t="s">
        <v>132</v>
      </c>
      <c r="B1522" s="2" t="s">
        <v>307</v>
      </c>
      <c r="C1522" s="16" t="s">
        <v>512</v>
      </c>
    </row>
    <row r="1523">
      <c r="A1523" s="2" t="s">
        <v>328</v>
      </c>
      <c r="B1523" s="2" t="s">
        <v>132</v>
      </c>
      <c r="C1523" s="16" t="s">
        <v>507</v>
      </c>
    </row>
    <row r="1524">
      <c r="A1524" s="2" t="s">
        <v>232</v>
      </c>
      <c r="B1524" s="2" t="s">
        <v>328</v>
      </c>
      <c r="C1524" s="16" t="s">
        <v>453</v>
      </c>
    </row>
    <row r="1525">
      <c r="A1525" s="2" t="s">
        <v>418</v>
      </c>
      <c r="B1525" s="2" t="s">
        <v>232</v>
      </c>
      <c r="C1525" s="16" t="s">
        <v>433</v>
      </c>
    </row>
    <row r="1526">
      <c r="A1526" s="2" t="s">
        <v>119</v>
      </c>
      <c r="B1526" s="2" t="s">
        <v>232</v>
      </c>
      <c r="C1526" s="16" t="s">
        <v>548</v>
      </c>
    </row>
    <row r="1527">
      <c r="A1527" s="2" t="s">
        <v>289</v>
      </c>
      <c r="B1527" s="2" t="s">
        <v>119</v>
      </c>
      <c r="C1527" s="16" t="s">
        <v>433</v>
      </c>
    </row>
    <row r="1528">
      <c r="A1528" s="2" t="s">
        <v>402</v>
      </c>
      <c r="B1528" s="2" t="s">
        <v>119</v>
      </c>
      <c r="C1528" s="16" t="s">
        <v>433</v>
      </c>
    </row>
    <row r="1529">
      <c r="A1529" s="2" t="s">
        <v>132</v>
      </c>
      <c r="B1529" s="2" t="s">
        <v>119</v>
      </c>
      <c r="C1529" s="16" t="s">
        <v>595</v>
      </c>
    </row>
    <row r="1530">
      <c r="A1530" s="2" t="s">
        <v>307</v>
      </c>
      <c r="B1530" s="2" t="s">
        <v>132</v>
      </c>
      <c r="C1530" s="16" t="s">
        <v>433</v>
      </c>
    </row>
    <row r="1531">
      <c r="A1531" s="2" t="s">
        <v>328</v>
      </c>
      <c r="B1531" s="2" t="s">
        <v>132</v>
      </c>
      <c r="C1531" s="16" t="s">
        <v>484</v>
      </c>
    </row>
    <row r="1532">
      <c r="A1532" s="2" t="s">
        <v>289</v>
      </c>
      <c r="B1532" s="2" t="s">
        <v>328</v>
      </c>
      <c r="C1532" s="16" t="s">
        <v>509</v>
      </c>
    </row>
    <row r="1533">
      <c r="A1533" s="2" t="s">
        <v>418</v>
      </c>
      <c r="B1533" s="2" t="s">
        <v>289</v>
      </c>
      <c r="C1533" s="16" t="s">
        <v>543</v>
      </c>
    </row>
    <row r="1534">
      <c r="A1534" s="2" t="s">
        <v>232</v>
      </c>
      <c r="B1534" s="2" t="s">
        <v>418</v>
      </c>
      <c r="C1534" s="16" t="s">
        <v>452</v>
      </c>
    </row>
    <row r="1535">
      <c r="A1535" s="2" t="s">
        <v>33</v>
      </c>
      <c r="B1535" s="2" t="s">
        <v>201</v>
      </c>
      <c r="C1535" s="16" t="s">
        <v>433</v>
      </c>
    </row>
    <row r="1536">
      <c r="A1536" s="2" t="s">
        <v>150</v>
      </c>
      <c r="B1536" s="2" t="s">
        <v>201</v>
      </c>
      <c r="C1536" s="16" t="s">
        <v>447</v>
      </c>
    </row>
    <row r="1537">
      <c r="A1537" s="2" t="s">
        <v>65</v>
      </c>
      <c r="B1537" s="2" t="s">
        <v>150</v>
      </c>
      <c r="C1537" s="16" t="s">
        <v>535</v>
      </c>
    </row>
    <row r="1538">
      <c r="A1538" s="2" t="s">
        <v>378</v>
      </c>
      <c r="B1538" s="2" t="s">
        <v>65</v>
      </c>
      <c r="C1538" s="16" t="s">
        <v>433</v>
      </c>
    </row>
    <row r="1539">
      <c r="A1539" s="2" t="s">
        <v>228</v>
      </c>
      <c r="B1539" s="2" t="s">
        <v>65</v>
      </c>
      <c r="C1539" s="16" t="s">
        <v>496</v>
      </c>
    </row>
    <row r="1540">
      <c r="A1540" s="2" t="s">
        <v>83</v>
      </c>
      <c r="B1540" s="2" t="s">
        <v>228</v>
      </c>
      <c r="C1540" s="16" t="s">
        <v>562</v>
      </c>
    </row>
    <row r="1541">
      <c r="A1541" s="2" t="s">
        <v>37</v>
      </c>
      <c r="B1541" s="2" t="s">
        <v>83</v>
      </c>
      <c r="C1541" s="16" t="s">
        <v>579</v>
      </c>
    </row>
    <row r="1542">
      <c r="A1542" s="2" t="s">
        <v>114</v>
      </c>
      <c r="B1542" s="2" t="s">
        <v>37</v>
      </c>
      <c r="C1542" s="16" t="s">
        <v>433</v>
      </c>
    </row>
    <row r="1543">
      <c r="A1543" s="2" t="s">
        <v>201</v>
      </c>
      <c r="B1543" s="2" t="s">
        <v>37</v>
      </c>
      <c r="C1543" s="16" t="s">
        <v>447</v>
      </c>
    </row>
    <row r="1544">
      <c r="A1544" s="2" t="s">
        <v>33</v>
      </c>
      <c r="B1544" s="2" t="s">
        <v>201</v>
      </c>
      <c r="C1544" s="16" t="s">
        <v>482</v>
      </c>
    </row>
    <row r="1545">
      <c r="A1545" s="2" t="s">
        <v>201</v>
      </c>
      <c r="B1545" s="2" t="s">
        <v>33</v>
      </c>
      <c r="C1545" s="16" t="s">
        <v>433</v>
      </c>
    </row>
    <row r="1546">
      <c r="A1546" s="2" t="s">
        <v>83</v>
      </c>
      <c r="B1546" s="2" t="s">
        <v>33</v>
      </c>
      <c r="C1546" s="16" t="s">
        <v>558</v>
      </c>
    </row>
    <row r="1547">
      <c r="A1547" s="2" t="s">
        <v>150</v>
      </c>
      <c r="B1547" s="2" t="s">
        <v>83</v>
      </c>
      <c r="C1547" s="16" t="s">
        <v>433</v>
      </c>
    </row>
    <row r="1548">
      <c r="A1548" s="2" t="s">
        <v>378</v>
      </c>
      <c r="B1548" s="2" t="s">
        <v>83</v>
      </c>
      <c r="C1548" s="16" t="s">
        <v>532</v>
      </c>
    </row>
    <row r="1549">
      <c r="A1549" s="2" t="s">
        <v>114</v>
      </c>
      <c r="B1549" s="2" t="s">
        <v>378</v>
      </c>
      <c r="C1549" s="16" t="s">
        <v>558</v>
      </c>
    </row>
    <row r="1550">
      <c r="A1550" s="2" t="s">
        <v>32</v>
      </c>
      <c r="B1550" s="2" t="s">
        <v>224</v>
      </c>
      <c r="C1550" s="16" t="s">
        <v>503</v>
      </c>
    </row>
    <row r="1551">
      <c r="A1551" s="2" t="s">
        <v>289</v>
      </c>
      <c r="B1551" s="2" t="s">
        <v>32</v>
      </c>
      <c r="C1551" s="16" t="s">
        <v>559</v>
      </c>
    </row>
    <row r="1552">
      <c r="A1552" s="2" t="s">
        <v>80</v>
      </c>
      <c r="B1552" s="2" t="s">
        <v>289</v>
      </c>
      <c r="C1552" s="16" t="s">
        <v>579</v>
      </c>
    </row>
    <row r="1553">
      <c r="A1553" s="2" t="s">
        <v>232</v>
      </c>
      <c r="B1553" s="2" t="s">
        <v>80</v>
      </c>
      <c r="C1553" s="16" t="s">
        <v>528</v>
      </c>
    </row>
    <row r="1554">
      <c r="A1554" s="2" t="s">
        <v>226</v>
      </c>
      <c r="B1554" s="2" t="s">
        <v>232</v>
      </c>
      <c r="C1554" s="16" t="s">
        <v>579</v>
      </c>
    </row>
    <row r="1555">
      <c r="A1555" s="2" t="s">
        <v>132</v>
      </c>
      <c r="B1555" s="2" t="s">
        <v>226</v>
      </c>
      <c r="C1555" s="16" t="s">
        <v>433</v>
      </c>
    </row>
    <row r="1556">
      <c r="A1556" s="2" t="s">
        <v>289</v>
      </c>
      <c r="B1556" s="2" t="s">
        <v>226</v>
      </c>
      <c r="C1556" s="16" t="s">
        <v>534</v>
      </c>
    </row>
    <row r="1557">
      <c r="A1557" s="2" t="s">
        <v>12</v>
      </c>
      <c r="B1557" s="2" t="s">
        <v>289</v>
      </c>
      <c r="C1557" s="16" t="s">
        <v>428</v>
      </c>
    </row>
    <row r="1558">
      <c r="A1558" s="2" t="s">
        <v>224</v>
      </c>
      <c r="B1558" s="2" t="s">
        <v>12</v>
      </c>
      <c r="C1558" s="16" t="s">
        <v>433</v>
      </c>
    </row>
    <row r="1559">
      <c r="A1559" s="2" t="s">
        <v>132</v>
      </c>
      <c r="B1559" s="2" t="s">
        <v>12</v>
      </c>
      <c r="C1559" s="16" t="s">
        <v>434</v>
      </c>
    </row>
    <row r="1560">
      <c r="A1560" s="2" t="s">
        <v>32</v>
      </c>
      <c r="B1560" s="2" t="s">
        <v>132</v>
      </c>
      <c r="C1560" s="16" t="s">
        <v>434</v>
      </c>
    </row>
    <row r="1561">
      <c r="A1561" s="2" t="s">
        <v>232</v>
      </c>
      <c r="B1561" s="2" t="s">
        <v>32</v>
      </c>
      <c r="C1561" s="16" t="s">
        <v>433</v>
      </c>
    </row>
    <row r="1562">
      <c r="A1562" s="2" t="s">
        <v>132</v>
      </c>
      <c r="B1562" s="2" t="s">
        <v>32</v>
      </c>
      <c r="C1562" s="16" t="s">
        <v>526</v>
      </c>
    </row>
    <row r="1563">
      <c r="A1563" s="2" t="s">
        <v>90</v>
      </c>
      <c r="B1563" s="2" t="s">
        <v>132</v>
      </c>
      <c r="C1563" s="16" t="s">
        <v>433</v>
      </c>
    </row>
    <row r="1564">
      <c r="A1564" s="2" t="s">
        <v>80</v>
      </c>
      <c r="B1564" s="2" t="s">
        <v>132</v>
      </c>
      <c r="C1564" s="16" t="s">
        <v>503</v>
      </c>
    </row>
    <row r="1565">
      <c r="A1565" s="2" t="s">
        <v>48</v>
      </c>
      <c r="B1565" s="2" t="s">
        <v>41</v>
      </c>
      <c r="C1565" s="16" t="s">
        <v>553</v>
      </c>
    </row>
    <row r="1566">
      <c r="A1566" s="2" t="s">
        <v>76</v>
      </c>
      <c r="B1566" s="2" t="s">
        <v>48</v>
      </c>
      <c r="C1566" s="16" t="s">
        <v>433</v>
      </c>
    </row>
    <row r="1567">
      <c r="A1567" s="2" t="s">
        <v>388</v>
      </c>
      <c r="B1567" s="2" t="s">
        <v>48</v>
      </c>
      <c r="C1567" s="16" t="s">
        <v>588</v>
      </c>
    </row>
    <row r="1568">
      <c r="A1568" s="2" t="s">
        <v>77</v>
      </c>
      <c r="B1568" s="2" t="s">
        <v>388</v>
      </c>
      <c r="C1568" s="16" t="s">
        <v>514</v>
      </c>
    </row>
    <row r="1569">
      <c r="A1569" s="2" t="s">
        <v>332</v>
      </c>
      <c r="B1569" s="2" t="s">
        <v>77</v>
      </c>
      <c r="C1569" s="16" t="s">
        <v>430</v>
      </c>
    </row>
    <row r="1570">
      <c r="A1570" s="2" t="s">
        <v>44</v>
      </c>
      <c r="B1570" s="2" t="s">
        <v>332</v>
      </c>
      <c r="C1570" s="16" t="s">
        <v>427</v>
      </c>
    </row>
    <row r="1571">
      <c r="A1571" s="2" t="s">
        <v>41</v>
      </c>
      <c r="B1571" s="2" t="s">
        <v>44</v>
      </c>
      <c r="C1571" s="16" t="s">
        <v>518</v>
      </c>
    </row>
    <row r="1572">
      <c r="A1572" s="2" t="s">
        <v>28</v>
      </c>
      <c r="B1572" s="2" t="s">
        <v>41</v>
      </c>
      <c r="C1572" s="16" t="s">
        <v>433</v>
      </c>
    </row>
    <row r="1573">
      <c r="A1573" s="2" t="s">
        <v>48</v>
      </c>
      <c r="B1573" s="2" t="s">
        <v>41</v>
      </c>
      <c r="C1573" s="16" t="s">
        <v>485</v>
      </c>
    </row>
    <row r="1574">
      <c r="A1574" s="2" t="s">
        <v>244</v>
      </c>
      <c r="B1574" s="2" t="s">
        <v>48</v>
      </c>
      <c r="C1574" s="16" t="s">
        <v>587</v>
      </c>
    </row>
    <row r="1575">
      <c r="A1575" s="2" t="s">
        <v>112</v>
      </c>
      <c r="B1575" s="2" t="s">
        <v>244</v>
      </c>
      <c r="C1575" s="16" t="s">
        <v>527</v>
      </c>
    </row>
    <row r="1576">
      <c r="A1576" s="2" t="s">
        <v>76</v>
      </c>
      <c r="B1576" s="2" t="s">
        <v>112</v>
      </c>
      <c r="C1576" s="16" t="s">
        <v>459</v>
      </c>
    </row>
    <row r="1577">
      <c r="A1577" s="2" t="s">
        <v>28</v>
      </c>
      <c r="B1577" s="2" t="s">
        <v>76</v>
      </c>
      <c r="C1577" s="16" t="s">
        <v>538</v>
      </c>
    </row>
    <row r="1578">
      <c r="A1578" s="2" t="s">
        <v>41</v>
      </c>
      <c r="B1578" s="2" t="s">
        <v>28</v>
      </c>
      <c r="C1578" s="16" t="s">
        <v>433</v>
      </c>
    </row>
    <row r="1579">
      <c r="A1579" s="2" t="s">
        <v>388</v>
      </c>
      <c r="B1579" s="2" t="s">
        <v>28</v>
      </c>
      <c r="C1579" s="16" t="s">
        <v>512</v>
      </c>
    </row>
    <row r="1580">
      <c r="A1580" s="2" t="s">
        <v>44</v>
      </c>
      <c r="B1580" s="2" t="s">
        <v>388</v>
      </c>
      <c r="C1580" s="16" t="s">
        <v>591</v>
      </c>
    </row>
    <row r="1581">
      <c r="A1581" s="2" t="s">
        <v>33</v>
      </c>
      <c r="B1581" s="2" t="s">
        <v>51</v>
      </c>
      <c r="C1581" s="16" t="s">
        <v>488</v>
      </c>
    </row>
    <row r="1582">
      <c r="A1582" s="2" t="s">
        <v>14</v>
      </c>
      <c r="B1582" s="2" t="s">
        <v>33</v>
      </c>
      <c r="C1582" s="16" t="s">
        <v>513</v>
      </c>
    </row>
    <row r="1583">
      <c r="A1583" s="2" t="s">
        <v>37</v>
      </c>
      <c r="B1583" s="2" t="s">
        <v>14</v>
      </c>
      <c r="C1583" s="16" t="s">
        <v>433</v>
      </c>
    </row>
    <row r="1584">
      <c r="A1584" s="2" t="s">
        <v>150</v>
      </c>
      <c r="B1584" s="2" t="s">
        <v>14</v>
      </c>
      <c r="C1584" s="16" t="s">
        <v>433</v>
      </c>
    </row>
    <row r="1585">
      <c r="A1585" s="2" t="s">
        <v>378</v>
      </c>
      <c r="B1585" s="2" t="s">
        <v>14</v>
      </c>
      <c r="C1585" s="16" t="s">
        <v>510</v>
      </c>
    </row>
    <row r="1586">
      <c r="A1586" s="2" t="s">
        <v>78</v>
      </c>
      <c r="B1586" s="2" t="s">
        <v>378</v>
      </c>
      <c r="C1586" s="16" t="s">
        <v>433</v>
      </c>
    </row>
    <row r="1587">
      <c r="A1587" s="2" t="s">
        <v>46</v>
      </c>
      <c r="B1587" s="2" t="s">
        <v>378</v>
      </c>
      <c r="C1587" s="16" t="s">
        <v>527</v>
      </c>
    </row>
    <row r="1588">
      <c r="A1588" s="2" t="s">
        <v>33</v>
      </c>
      <c r="B1588" s="2" t="s">
        <v>46</v>
      </c>
      <c r="C1588" s="16" t="s">
        <v>433</v>
      </c>
    </row>
    <row r="1589">
      <c r="A1589" s="2" t="s">
        <v>37</v>
      </c>
      <c r="B1589" s="2" t="s">
        <v>46</v>
      </c>
      <c r="C1589" s="16" t="s">
        <v>508</v>
      </c>
    </row>
    <row r="1590">
      <c r="A1590" s="2" t="s">
        <v>23</v>
      </c>
      <c r="B1590" s="2" t="s">
        <v>37</v>
      </c>
      <c r="C1590" s="16" t="s">
        <v>517</v>
      </c>
    </row>
    <row r="1591">
      <c r="A1591" s="2" t="s">
        <v>378</v>
      </c>
      <c r="B1591" s="2" t="s">
        <v>23</v>
      </c>
      <c r="C1591" s="16" t="s">
        <v>433</v>
      </c>
    </row>
    <row r="1592">
      <c r="A1592" s="2" t="s">
        <v>228</v>
      </c>
      <c r="B1592" s="2" t="s">
        <v>23</v>
      </c>
      <c r="C1592" s="16" t="s">
        <v>433</v>
      </c>
    </row>
    <row r="1593">
      <c r="A1593" s="2" t="s">
        <v>164</v>
      </c>
      <c r="B1593" s="2" t="s">
        <v>16</v>
      </c>
      <c r="C1593" s="16" t="s">
        <v>433</v>
      </c>
    </row>
    <row r="1594">
      <c r="A1594" s="2" t="s">
        <v>13</v>
      </c>
      <c r="B1594" s="2" t="s">
        <v>16</v>
      </c>
      <c r="C1594" s="16" t="s">
        <v>553</v>
      </c>
    </row>
    <row r="1595">
      <c r="A1595" s="2" t="s">
        <v>55</v>
      </c>
      <c r="B1595" s="2" t="s">
        <v>13</v>
      </c>
      <c r="C1595" s="16" t="s">
        <v>457</v>
      </c>
    </row>
    <row r="1596">
      <c r="A1596" s="2" t="s">
        <v>115</v>
      </c>
      <c r="B1596" s="2" t="s">
        <v>55</v>
      </c>
      <c r="C1596" s="16" t="s">
        <v>433</v>
      </c>
    </row>
    <row r="1597">
      <c r="A1597" s="2" t="s">
        <v>248</v>
      </c>
      <c r="B1597" s="2" t="s">
        <v>55</v>
      </c>
      <c r="C1597" s="16" t="s">
        <v>442</v>
      </c>
    </row>
    <row r="1598">
      <c r="A1598" s="2" t="s">
        <v>121</v>
      </c>
      <c r="B1598" s="2" t="s">
        <v>248</v>
      </c>
      <c r="C1598" s="16" t="s">
        <v>548</v>
      </c>
    </row>
    <row r="1599">
      <c r="A1599" s="2" t="s">
        <v>13</v>
      </c>
      <c r="B1599" s="2" t="s">
        <v>121</v>
      </c>
      <c r="C1599" s="16" t="s">
        <v>478</v>
      </c>
    </row>
    <row r="1600">
      <c r="A1600" s="2" t="s">
        <v>258</v>
      </c>
      <c r="B1600" s="2" t="s">
        <v>13</v>
      </c>
      <c r="C1600" s="16" t="s">
        <v>433</v>
      </c>
    </row>
    <row r="1601">
      <c r="A1601" s="2" t="s">
        <v>16</v>
      </c>
      <c r="B1601" s="2" t="s">
        <v>13</v>
      </c>
      <c r="C1601" s="16" t="s">
        <v>586</v>
      </c>
    </row>
    <row r="1602">
      <c r="A1602" s="2" t="s">
        <v>164</v>
      </c>
      <c r="B1602" s="2" t="s">
        <v>16</v>
      </c>
      <c r="C1602" s="16" t="s">
        <v>433</v>
      </c>
    </row>
    <row r="1603">
      <c r="A1603" s="2" t="s">
        <v>115</v>
      </c>
      <c r="B1603" s="2" t="s">
        <v>16</v>
      </c>
      <c r="C1603" s="16" t="s">
        <v>493</v>
      </c>
    </row>
    <row r="1604">
      <c r="A1604" s="2" t="s">
        <v>133</v>
      </c>
      <c r="B1604" s="2" t="s">
        <v>115</v>
      </c>
      <c r="C1604" s="16" t="s">
        <v>590</v>
      </c>
    </row>
    <row r="1605">
      <c r="A1605" s="2" t="s">
        <v>13</v>
      </c>
      <c r="B1605" s="2" t="s">
        <v>133</v>
      </c>
      <c r="C1605" s="16" t="s">
        <v>428</v>
      </c>
    </row>
    <row r="1606">
      <c r="A1606" s="2" t="s">
        <v>55</v>
      </c>
      <c r="B1606" s="2" t="s">
        <v>13</v>
      </c>
      <c r="C1606" s="16" t="s">
        <v>568</v>
      </c>
    </row>
    <row r="1607">
      <c r="A1607" s="2" t="s">
        <v>63</v>
      </c>
      <c r="B1607" s="2" t="s">
        <v>12</v>
      </c>
      <c r="C1607" s="16" t="s">
        <v>554</v>
      </c>
    </row>
    <row r="1608">
      <c r="A1608" s="2" t="s">
        <v>90</v>
      </c>
      <c r="B1608" s="2" t="s">
        <v>63</v>
      </c>
      <c r="C1608" s="16" t="s">
        <v>484</v>
      </c>
    </row>
    <row r="1609">
      <c r="A1609" s="2" t="s">
        <v>101</v>
      </c>
      <c r="B1609" s="2" t="s">
        <v>90</v>
      </c>
      <c r="C1609" s="16" t="s">
        <v>470</v>
      </c>
    </row>
    <row r="1610">
      <c r="A1610" s="2" t="s">
        <v>80</v>
      </c>
      <c r="B1610" s="2" t="s">
        <v>101</v>
      </c>
      <c r="C1610" s="16" t="s">
        <v>433</v>
      </c>
    </row>
    <row r="1611">
      <c r="A1611" s="2" t="s">
        <v>32</v>
      </c>
      <c r="B1611" s="2" t="s">
        <v>101</v>
      </c>
      <c r="C1611" s="16" t="s">
        <v>531</v>
      </c>
    </row>
    <row r="1612">
      <c r="A1612" s="2" t="s">
        <v>24</v>
      </c>
      <c r="B1612" s="2" t="s">
        <v>32</v>
      </c>
      <c r="C1612" s="16" t="s">
        <v>458</v>
      </c>
    </row>
    <row r="1613">
      <c r="A1613" s="2" t="s">
        <v>111</v>
      </c>
      <c r="B1613" s="2" t="s">
        <v>24</v>
      </c>
      <c r="C1613" s="16" t="s">
        <v>546</v>
      </c>
    </row>
    <row r="1614">
      <c r="A1614" s="2" t="s">
        <v>11</v>
      </c>
      <c r="B1614" s="2" t="s">
        <v>111</v>
      </c>
      <c r="C1614" s="16" t="s">
        <v>486</v>
      </c>
    </row>
    <row r="1615">
      <c r="A1615" s="2" t="s">
        <v>226</v>
      </c>
      <c r="B1615" s="2" t="s">
        <v>11</v>
      </c>
      <c r="C1615" s="16" t="s">
        <v>433</v>
      </c>
    </row>
    <row r="1616">
      <c r="A1616" s="2" t="s">
        <v>12</v>
      </c>
      <c r="B1616" s="2" t="s">
        <v>11</v>
      </c>
      <c r="C1616" s="16" t="s">
        <v>504</v>
      </c>
    </row>
    <row r="1617">
      <c r="A1617" s="2" t="s">
        <v>21</v>
      </c>
      <c r="B1617" s="2" t="s">
        <v>12</v>
      </c>
      <c r="C1617" s="16" t="s">
        <v>492</v>
      </c>
    </row>
    <row r="1618">
      <c r="A1618" s="2" t="s">
        <v>226</v>
      </c>
      <c r="B1618" s="2" t="s">
        <v>21</v>
      </c>
      <c r="C1618" s="16" t="s">
        <v>433</v>
      </c>
    </row>
    <row r="1619">
      <c r="A1619" s="2" t="s">
        <v>32</v>
      </c>
      <c r="B1619" s="2" t="s">
        <v>21</v>
      </c>
      <c r="C1619" s="16" t="s">
        <v>585</v>
      </c>
    </row>
    <row r="1620">
      <c r="A1620" s="2" t="s">
        <v>63</v>
      </c>
      <c r="B1620" s="2" t="s">
        <v>32</v>
      </c>
      <c r="C1620" s="16" t="s">
        <v>455</v>
      </c>
    </row>
    <row r="1621">
      <c r="A1621" s="2" t="s">
        <v>44</v>
      </c>
      <c r="B1621" s="2" t="s">
        <v>43</v>
      </c>
      <c r="C1621" s="16" t="s">
        <v>561</v>
      </c>
    </row>
    <row r="1622">
      <c r="A1622" s="2" t="s">
        <v>100</v>
      </c>
      <c r="B1622" s="2" t="s">
        <v>44</v>
      </c>
      <c r="C1622" s="16" t="s">
        <v>565</v>
      </c>
    </row>
    <row r="1623">
      <c r="A1623" s="2" t="s">
        <v>112</v>
      </c>
      <c r="B1623" s="2" t="s">
        <v>100</v>
      </c>
      <c r="C1623" s="16" t="s">
        <v>433</v>
      </c>
    </row>
    <row r="1624">
      <c r="A1624" s="2" t="s">
        <v>28</v>
      </c>
      <c r="B1624" s="2" t="s">
        <v>100</v>
      </c>
      <c r="C1624" s="16" t="s">
        <v>433</v>
      </c>
    </row>
    <row r="1625">
      <c r="A1625" s="2" t="s">
        <v>48</v>
      </c>
      <c r="B1625" s="2" t="s">
        <v>100</v>
      </c>
      <c r="C1625" s="16" t="s">
        <v>486</v>
      </c>
    </row>
    <row r="1626">
      <c r="A1626" s="2" t="s">
        <v>34</v>
      </c>
      <c r="B1626" s="2" t="s">
        <v>48</v>
      </c>
      <c r="C1626" s="16" t="s">
        <v>543</v>
      </c>
    </row>
    <row r="1627">
      <c r="A1627" s="2" t="s">
        <v>77</v>
      </c>
      <c r="B1627" s="2" t="s">
        <v>34</v>
      </c>
      <c r="C1627" s="16" t="s">
        <v>433</v>
      </c>
    </row>
    <row r="1628">
      <c r="A1628" s="2" t="s">
        <v>28</v>
      </c>
      <c r="B1628" s="2" t="s">
        <v>34</v>
      </c>
      <c r="C1628" s="16" t="s">
        <v>461</v>
      </c>
    </row>
    <row r="1629">
      <c r="A1629" s="2" t="s">
        <v>45</v>
      </c>
      <c r="B1629" s="2" t="s">
        <v>28</v>
      </c>
      <c r="C1629" s="16" t="s">
        <v>451</v>
      </c>
    </row>
    <row r="1630">
      <c r="A1630" s="2" t="s">
        <v>44</v>
      </c>
      <c r="B1630" s="2" t="s">
        <v>45</v>
      </c>
      <c r="C1630" s="16" t="s">
        <v>468</v>
      </c>
    </row>
    <row r="1631">
      <c r="A1631" s="2" t="s">
        <v>40</v>
      </c>
      <c r="B1631" s="2" t="s">
        <v>44</v>
      </c>
      <c r="C1631" s="16" t="s">
        <v>534</v>
      </c>
    </row>
    <row r="1632">
      <c r="A1632" s="2" t="s">
        <v>48</v>
      </c>
      <c r="B1632" s="2" t="s">
        <v>40</v>
      </c>
      <c r="C1632" s="16" t="s">
        <v>433</v>
      </c>
    </row>
    <row r="1633">
      <c r="A1633" s="2" t="s">
        <v>14</v>
      </c>
      <c r="B1633" s="2" t="s">
        <v>19</v>
      </c>
      <c r="C1633" s="16" t="s">
        <v>565</v>
      </c>
    </row>
    <row r="1634">
      <c r="A1634" s="2" t="s">
        <v>61</v>
      </c>
      <c r="B1634" s="2" t="s">
        <v>14</v>
      </c>
      <c r="C1634" s="16" t="s">
        <v>433</v>
      </c>
    </row>
    <row r="1635">
      <c r="A1635" s="2" t="s">
        <v>52</v>
      </c>
      <c r="B1635" s="2" t="s">
        <v>14</v>
      </c>
      <c r="C1635" s="16" t="s">
        <v>479</v>
      </c>
    </row>
    <row r="1636">
      <c r="A1636" s="2" t="s">
        <v>23</v>
      </c>
      <c r="B1636" s="2" t="s">
        <v>52</v>
      </c>
      <c r="C1636" s="16" t="s">
        <v>523</v>
      </c>
    </row>
    <row r="1637">
      <c r="A1637" s="2" t="s">
        <v>19</v>
      </c>
      <c r="B1637" s="2" t="s">
        <v>23</v>
      </c>
      <c r="C1637" s="16" t="s">
        <v>459</v>
      </c>
    </row>
    <row r="1638">
      <c r="A1638" s="2" t="s">
        <v>46</v>
      </c>
      <c r="B1638" s="2" t="s">
        <v>19</v>
      </c>
      <c r="C1638" s="16" t="s">
        <v>589</v>
      </c>
    </row>
    <row r="1639">
      <c r="A1639" s="2" t="s">
        <v>75</v>
      </c>
      <c r="B1639" s="2" t="s">
        <v>46</v>
      </c>
      <c r="C1639" s="16" t="s">
        <v>428</v>
      </c>
    </row>
    <row r="1640">
      <c r="A1640" s="2" t="s">
        <v>14</v>
      </c>
      <c r="B1640" s="2" t="s">
        <v>75</v>
      </c>
      <c r="C1640" s="16" t="s">
        <v>498</v>
      </c>
    </row>
    <row r="1641">
      <c r="A1641" s="2" t="s">
        <v>61</v>
      </c>
      <c r="B1641" s="2" t="s">
        <v>14</v>
      </c>
      <c r="C1641" s="16" t="s">
        <v>539</v>
      </c>
    </row>
    <row r="1642">
      <c r="A1642" s="2" t="s">
        <v>23</v>
      </c>
      <c r="B1642" s="2" t="s">
        <v>61</v>
      </c>
      <c r="C1642" s="16" t="s">
        <v>433</v>
      </c>
    </row>
    <row r="1643">
      <c r="A1643" s="2" t="s">
        <v>46</v>
      </c>
      <c r="B1643" s="2" t="s">
        <v>61</v>
      </c>
      <c r="C1643" s="16" t="s">
        <v>504</v>
      </c>
    </row>
    <row r="1644">
      <c r="A1644" s="2" t="s">
        <v>22</v>
      </c>
      <c r="B1644" s="2" t="s">
        <v>46</v>
      </c>
      <c r="C1644" s="16" t="s">
        <v>576</v>
      </c>
    </row>
    <row r="1645">
      <c r="A1645" s="2" t="s">
        <v>14</v>
      </c>
      <c r="B1645" s="2" t="s">
        <v>22</v>
      </c>
      <c r="C1645" s="16" t="s">
        <v>427</v>
      </c>
    </row>
    <row r="1646">
      <c r="A1646" s="2" t="s">
        <v>52</v>
      </c>
      <c r="B1646" s="2" t="s">
        <v>14</v>
      </c>
      <c r="C1646" s="16" t="s">
        <v>433</v>
      </c>
    </row>
    <row r="1647">
      <c r="A1647" s="2" t="s">
        <v>75</v>
      </c>
      <c r="B1647" s="2" t="s">
        <v>14</v>
      </c>
      <c r="C1647" s="16" t="s">
        <v>597</v>
      </c>
    </row>
    <row r="1648">
      <c r="A1648" s="2" t="s">
        <v>23</v>
      </c>
      <c r="B1648" s="2" t="s">
        <v>75</v>
      </c>
      <c r="C1648" s="16" t="s">
        <v>441</v>
      </c>
    </row>
    <row r="1649">
      <c r="A1649" s="2" t="s">
        <v>238</v>
      </c>
      <c r="B1649" s="2" t="s">
        <v>16</v>
      </c>
      <c r="C1649" s="16" t="s">
        <v>459</v>
      </c>
    </row>
    <row r="1650">
      <c r="A1650" s="2" t="s">
        <v>55</v>
      </c>
      <c r="B1650" s="2" t="s">
        <v>238</v>
      </c>
      <c r="C1650" s="16" t="s">
        <v>436</v>
      </c>
    </row>
    <row r="1651">
      <c r="A1651" s="2" t="s">
        <v>201</v>
      </c>
      <c r="B1651" s="2" t="s">
        <v>55</v>
      </c>
      <c r="C1651" s="16" t="s">
        <v>552</v>
      </c>
    </row>
    <row r="1652">
      <c r="A1652" s="2" t="s">
        <v>258</v>
      </c>
      <c r="B1652" s="2" t="s">
        <v>201</v>
      </c>
      <c r="C1652" s="16" t="s">
        <v>479</v>
      </c>
    </row>
    <row r="1653">
      <c r="A1653" s="2" t="s">
        <v>36</v>
      </c>
      <c r="B1653" s="2" t="s">
        <v>258</v>
      </c>
      <c r="C1653" s="16" t="s">
        <v>435</v>
      </c>
    </row>
    <row r="1654">
      <c r="A1654" s="2" t="s">
        <v>16</v>
      </c>
      <c r="B1654" s="2" t="s">
        <v>36</v>
      </c>
      <c r="C1654" s="16" t="s">
        <v>549</v>
      </c>
    </row>
    <row r="1655">
      <c r="A1655" s="2" t="s">
        <v>238</v>
      </c>
      <c r="B1655" s="2" t="s">
        <v>16</v>
      </c>
      <c r="C1655" s="16" t="s">
        <v>433</v>
      </c>
    </row>
    <row r="1656">
      <c r="A1656" s="2" t="s">
        <v>65</v>
      </c>
      <c r="B1656" s="2" t="s">
        <v>16</v>
      </c>
      <c r="C1656" s="16" t="s">
        <v>526</v>
      </c>
    </row>
    <row r="1657">
      <c r="A1657" s="2" t="s">
        <v>121</v>
      </c>
      <c r="B1657" s="2" t="s">
        <v>65</v>
      </c>
      <c r="C1657" s="16" t="s">
        <v>567</v>
      </c>
    </row>
    <row r="1658">
      <c r="A1658" s="2" t="s">
        <v>114</v>
      </c>
      <c r="B1658" s="2" t="s">
        <v>121</v>
      </c>
      <c r="C1658" s="16" t="s">
        <v>558</v>
      </c>
    </row>
    <row r="1659">
      <c r="A1659" s="2" t="s">
        <v>55</v>
      </c>
      <c r="B1659" s="2" t="s">
        <v>114</v>
      </c>
      <c r="C1659" s="16" t="s">
        <v>514</v>
      </c>
    </row>
    <row r="1660">
      <c r="A1660" s="2" t="s">
        <v>83</v>
      </c>
      <c r="B1660" s="2" t="s">
        <v>55</v>
      </c>
      <c r="C1660" s="16" t="s">
        <v>453</v>
      </c>
    </row>
    <row r="1661">
      <c r="A1661" s="2" t="s">
        <v>258</v>
      </c>
      <c r="B1661" s="2" t="s">
        <v>83</v>
      </c>
      <c r="C1661" s="16" t="s">
        <v>493</v>
      </c>
    </row>
    <row r="1662">
      <c r="A1662" s="2" t="s">
        <v>36</v>
      </c>
      <c r="B1662" s="2" t="s">
        <v>258</v>
      </c>
      <c r="C1662" s="16" t="s">
        <v>476</v>
      </c>
    </row>
    <row r="1663">
      <c r="A1663" s="2" t="s">
        <v>16</v>
      </c>
      <c r="B1663" s="2" t="s">
        <v>36</v>
      </c>
      <c r="C1663" s="16" t="s">
        <v>526</v>
      </c>
    </row>
    <row r="1664">
      <c r="A1664" s="2" t="s">
        <v>21</v>
      </c>
      <c r="B1664" s="2" t="s">
        <v>43</v>
      </c>
      <c r="C1664" s="16" t="s">
        <v>527</v>
      </c>
    </row>
    <row r="1665">
      <c r="A1665" s="2" t="s">
        <v>34</v>
      </c>
      <c r="B1665" s="2" t="s">
        <v>21</v>
      </c>
      <c r="C1665" s="16" t="s">
        <v>558</v>
      </c>
    </row>
    <row r="1666">
      <c r="A1666" s="2" t="s">
        <v>11</v>
      </c>
      <c r="B1666" s="2" t="s">
        <v>34</v>
      </c>
      <c r="C1666" s="16" t="s">
        <v>505</v>
      </c>
    </row>
    <row r="1667">
      <c r="A1667" s="2" t="s">
        <v>20</v>
      </c>
      <c r="B1667" s="2" t="s">
        <v>11</v>
      </c>
      <c r="C1667" s="16" t="s">
        <v>433</v>
      </c>
    </row>
    <row r="1668">
      <c r="A1668" s="2" t="s">
        <v>34</v>
      </c>
      <c r="B1668" s="2" t="s">
        <v>11</v>
      </c>
      <c r="C1668" s="16" t="s">
        <v>433</v>
      </c>
    </row>
    <row r="1669">
      <c r="A1669" s="2" t="s">
        <v>45</v>
      </c>
      <c r="B1669" s="2" t="s">
        <v>11</v>
      </c>
      <c r="C1669" s="16" t="s">
        <v>441</v>
      </c>
    </row>
    <row r="1670">
      <c r="A1670" s="2" t="s">
        <v>63</v>
      </c>
      <c r="B1670" s="2" t="s">
        <v>45</v>
      </c>
      <c r="C1670" s="16" t="s">
        <v>525</v>
      </c>
    </row>
    <row r="1671">
      <c r="A1671" s="2" t="s">
        <v>40</v>
      </c>
      <c r="B1671" s="2" t="s">
        <v>63</v>
      </c>
      <c r="C1671" s="16" t="s">
        <v>441</v>
      </c>
    </row>
    <row r="1672">
      <c r="A1672" s="2" t="s">
        <v>24</v>
      </c>
      <c r="B1672" s="2" t="s">
        <v>40</v>
      </c>
      <c r="C1672" s="16" t="s">
        <v>439</v>
      </c>
    </row>
    <row r="1673">
      <c r="A1673" s="2" t="s">
        <v>20</v>
      </c>
      <c r="B1673" s="2" t="s">
        <v>24</v>
      </c>
      <c r="C1673" s="16" t="s">
        <v>484</v>
      </c>
    </row>
    <row r="1674">
      <c r="A1674" s="2" t="s">
        <v>21</v>
      </c>
      <c r="B1674" s="2" t="s">
        <v>20</v>
      </c>
      <c r="C1674" s="16" t="s">
        <v>559</v>
      </c>
    </row>
    <row r="1675">
      <c r="A1675" s="2" t="s">
        <v>40</v>
      </c>
      <c r="B1675" s="2" t="s">
        <v>21</v>
      </c>
      <c r="C1675" s="16" t="s">
        <v>458</v>
      </c>
    </row>
    <row r="1676">
      <c r="A1676" s="2" t="s">
        <v>101</v>
      </c>
      <c r="B1676" s="2" t="s">
        <v>40</v>
      </c>
      <c r="C1676" s="16" t="s">
        <v>530</v>
      </c>
    </row>
    <row r="1677">
      <c r="A1677" s="2" t="s">
        <v>45</v>
      </c>
      <c r="B1677" s="2" t="s">
        <v>101</v>
      </c>
      <c r="C1677" s="16" t="s">
        <v>484</v>
      </c>
    </row>
    <row r="1678">
      <c r="A1678" s="2" t="s">
        <v>24</v>
      </c>
      <c r="B1678" s="2" t="s">
        <v>45</v>
      </c>
      <c r="C1678" s="16" t="s">
        <v>541</v>
      </c>
    </row>
    <row r="1679">
      <c r="A1679" s="2" t="s">
        <v>55</v>
      </c>
      <c r="B1679" s="2" t="s">
        <v>51</v>
      </c>
      <c r="C1679" s="16" t="s">
        <v>514</v>
      </c>
    </row>
    <row r="1680">
      <c r="A1680" s="2" t="s">
        <v>14</v>
      </c>
      <c r="B1680" s="2" t="s">
        <v>55</v>
      </c>
      <c r="C1680" s="16" t="s">
        <v>505</v>
      </c>
    </row>
    <row r="1681">
      <c r="A1681" s="2" t="s">
        <v>16</v>
      </c>
      <c r="B1681" s="2" t="s">
        <v>14</v>
      </c>
      <c r="C1681" s="16" t="s">
        <v>515</v>
      </c>
    </row>
    <row r="1682">
      <c r="A1682" s="2" t="s">
        <v>23</v>
      </c>
      <c r="B1682" s="2" t="s">
        <v>16</v>
      </c>
      <c r="C1682" s="16" t="s">
        <v>437</v>
      </c>
    </row>
    <row r="1683">
      <c r="A1683" s="2" t="s">
        <v>258</v>
      </c>
      <c r="B1683" s="2" t="s">
        <v>23</v>
      </c>
      <c r="C1683" s="16" t="s">
        <v>433</v>
      </c>
    </row>
    <row r="1684">
      <c r="A1684" s="2" t="s">
        <v>121</v>
      </c>
      <c r="B1684" s="2" t="s">
        <v>23</v>
      </c>
      <c r="C1684" s="16" t="s">
        <v>436</v>
      </c>
    </row>
    <row r="1685">
      <c r="A1685" s="2" t="s">
        <v>78</v>
      </c>
      <c r="B1685" s="2" t="s">
        <v>121</v>
      </c>
      <c r="C1685" s="16" t="s">
        <v>450</v>
      </c>
    </row>
    <row r="1686">
      <c r="A1686" s="2" t="s">
        <v>55</v>
      </c>
      <c r="B1686" s="2" t="s">
        <v>78</v>
      </c>
      <c r="C1686" s="16" t="s">
        <v>480</v>
      </c>
    </row>
    <row r="1687">
      <c r="A1687" s="2" t="s">
        <v>14</v>
      </c>
      <c r="B1687" s="2" t="s">
        <v>55</v>
      </c>
      <c r="C1687" s="16" t="s">
        <v>486</v>
      </c>
    </row>
    <row r="1688">
      <c r="A1688" s="2" t="s">
        <v>16</v>
      </c>
      <c r="B1688" s="2" t="s">
        <v>14</v>
      </c>
      <c r="C1688" s="16" t="s">
        <v>484</v>
      </c>
    </row>
    <row r="1689">
      <c r="A1689" s="2" t="s">
        <v>23</v>
      </c>
      <c r="B1689" s="2" t="s">
        <v>16</v>
      </c>
      <c r="C1689" s="16" t="s">
        <v>532</v>
      </c>
    </row>
    <row r="1690">
      <c r="A1690" s="2" t="s">
        <v>258</v>
      </c>
      <c r="B1690" s="2" t="s">
        <v>23</v>
      </c>
      <c r="C1690" s="16" t="s">
        <v>433</v>
      </c>
    </row>
    <row r="1691">
      <c r="A1691" s="2" t="s">
        <v>55</v>
      </c>
      <c r="B1691" s="2" t="s">
        <v>23</v>
      </c>
      <c r="C1691" s="16" t="s">
        <v>441</v>
      </c>
    </row>
    <row r="1692">
      <c r="A1692" s="2" t="s">
        <v>14</v>
      </c>
      <c r="B1692" s="2" t="s">
        <v>55</v>
      </c>
      <c r="C1692" s="16" t="s">
        <v>432</v>
      </c>
    </row>
    <row r="1693">
      <c r="A1693" s="2" t="s">
        <v>45</v>
      </c>
      <c r="B1693" s="2" t="s">
        <v>121</v>
      </c>
      <c r="C1693" s="16" t="s">
        <v>539</v>
      </c>
    </row>
    <row r="1694">
      <c r="A1694" s="2" t="s">
        <v>133</v>
      </c>
      <c r="B1694" s="2" t="s">
        <v>45</v>
      </c>
      <c r="C1694" s="16" t="s">
        <v>433</v>
      </c>
    </row>
    <row r="1695">
      <c r="A1695" s="2" t="s">
        <v>55</v>
      </c>
      <c r="B1695" s="2" t="s">
        <v>45</v>
      </c>
      <c r="C1695" s="16" t="s">
        <v>463</v>
      </c>
    </row>
    <row r="1696">
      <c r="A1696" s="2" t="s">
        <v>20</v>
      </c>
      <c r="B1696" s="2" t="s">
        <v>55</v>
      </c>
      <c r="C1696" s="16" t="s">
        <v>515</v>
      </c>
    </row>
    <row r="1697">
      <c r="A1697" s="2" t="s">
        <v>16</v>
      </c>
      <c r="B1697" s="2" t="s">
        <v>20</v>
      </c>
      <c r="C1697" s="16" t="s">
        <v>493</v>
      </c>
    </row>
    <row r="1698">
      <c r="A1698" s="2" t="s">
        <v>34</v>
      </c>
      <c r="B1698" s="2" t="s">
        <v>16</v>
      </c>
      <c r="C1698" s="16" t="s">
        <v>457</v>
      </c>
    </row>
    <row r="1699">
      <c r="A1699" s="2" t="s">
        <v>258</v>
      </c>
      <c r="B1699" s="2" t="s">
        <v>34</v>
      </c>
      <c r="C1699" s="16" t="s">
        <v>433</v>
      </c>
    </row>
    <row r="1700">
      <c r="A1700" s="2" t="s">
        <v>55</v>
      </c>
      <c r="B1700" s="2" t="s">
        <v>34</v>
      </c>
      <c r="C1700" s="16" t="s">
        <v>502</v>
      </c>
    </row>
    <row r="1701">
      <c r="A1701" s="2" t="s">
        <v>20</v>
      </c>
      <c r="B1701" s="2" t="s">
        <v>55</v>
      </c>
      <c r="C1701" s="16" t="s">
        <v>546</v>
      </c>
    </row>
    <row r="1702">
      <c r="A1702" s="2" t="s">
        <v>133</v>
      </c>
      <c r="B1702" s="2" t="s">
        <v>20</v>
      </c>
      <c r="C1702" s="16" t="s">
        <v>561</v>
      </c>
    </row>
    <row r="1703">
      <c r="A1703" s="2" t="s">
        <v>40</v>
      </c>
      <c r="B1703" s="2" t="s">
        <v>133</v>
      </c>
      <c r="C1703" s="16" t="s">
        <v>437</v>
      </c>
    </row>
    <row r="1704">
      <c r="A1704" s="2" t="s">
        <v>16</v>
      </c>
      <c r="B1704" s="2" t="s">
        <v>40</v>
      </c>
      <c r="C1704" s="16" t="s">
        <v>427</v>
      </c>
    </row>
    <row r="1705">
      <c r="A1705" s="2" t="s">
        <v>34</v>
      </c>
      <c r="B1705" s="2" t="s">
        <v>16</v>
      </c>
      <c r="C1705" s="16" t="s">
        <v>433</v>
      </c>
    </row>
    <row r="1706">
      <c r="A1706" s="2" t="s">
        <v>100</v>
      </c>
      <c r="B1706" s="2" t="s">
        <v>16</v>
      </c>
      <c r="C1706" s="16" t="s">
        <v>442</v>
      </c>
    </row>
    <row r="1707">
      <c r="A1707" s="2" t="s">
        <v>55</v>
      </c>
      <c r="B1707" s="2" t="s">
        <v>100</v>
      </c>
      <c r="C1707" s="16" t="s">
        <v>437</v>
      </c>
    </row>
    <row r="1708">
      <c r="A1708" s="2" t="s">
        <v>45</v>
      </c>
      <c r="B1708" s="2" t="s">
        <v>55</v>
      </c>
      <c r="C1708" s="16" t="s">
        <v>587</v>
      </c>
    </row>
    <row r="1709">
      <c r="A1709" s="2" t="s">
        <v>63</v>
      </c>
      <c r="B1709" s="2" t="s">
        <v>51</v>
      </c>
      <c r="C1709" s="16" t="s">
        <v>527</v>
      </c>
    </row>
    <row r="1710">
      <c r="A1710" s="2" t="s">
        <v>14</v>
      </c>
      <c r="B1710" s="2" t="s">
        <v>63</v>
      </c>
      <c r="C1710" s="16" t="s">
        <v>452</v>
      </c>
    </row>
    <row r="1711">
      <c r="A1711" s="2" t="s">
        <v>21</v>
      </c>
      <c r="B1711" s="2" t="s">
        <v>14</v>
      </c>
      <c r="C1711" s="16" t="s">
        <v>453</v>
      </c>
    </row>
    <row r="1712">
      <c r="A1712" s="2" t="s">
        <v>46</v>
      </c>
      <c r="B1712" s="2" t="s">
        <v>21</v>
      </c>
      <c r="C1712" s="16" t="s">
        <v>433</v>
      </c>
    </row>
    <row r="1713">
      <c r="A1713" s="2" t="s">
        <v>78</v>
      </c>
      <c r="B1713" s="2" t="s">
        <v>21</v>
      </c>
      <c r="C1713" s="16" t="s">
        <v>492</v>
      </c>
    </row>
    <row r="1714">
      <c r="A1714" s="2" t="s">
        <v>11</v>
      </c>
      <c r="B1714" s="2" t="s">
        <v>78</v>
      </c>
      <c r="C1714" s="16" t="s">
        <v>476</v>
      </c>
    </row>
    <row r="1715">
      <c r="A1715" s="2" t="s">
        <v>14</v>
      </c>
      <c r="B1715" s="2" t="s">
        <v>11</v>
      </c>
      <c r="C1715" s="16" t="s">
        <v>433</v>
      </c>
    </row>
    <row r="1716">
      <c r="A1716" s="2" t="s">
        <v>23</v>
      </c>
      <c r="B1716" s="2" t="s">
        <v>11</v>
      </c>
      <c r="C1716" s="16" t="s">
        <v>559</v>
      </c>
    </row>
    <row r="1717">
      <c r="A1717" s="2" t="s">
        <v>24</v>
      </c>
      <c r="B1717" s="2" t="s">
        <v>23</v>
      </c>
      <c r="C1717" s="16" t="s">
        <v>520</v>
      </c>
    </row>
    <row r="1718">
      <c r="A1718" s="2" t="s">
        <v>23</v>
      </c>
      <c r="B1718" s="2" t="s">
        <v>24</v>
      </c>
      <c r="C1718" s="16" t="s">
        <v>453</v>
      </c>
    </row>
    <row r="1719">
      <c r="A1719" s="2" t="s">
        <v>21</v>
      </c>
      <c r="B1719" s="2" t="s">
        <v>23</v>
      </c>
      <c r="C1719" s="16" t="s">
        <v>471</v>
      </c>
    </row>
    <row r="1720">
      <c r="A1720" s="2" t="s">
        <v>78</v>
      </c>
      <c r="B1720" s="2" t="s">
        <v>21</v>
      </c>
      <c r="C1720" s="16" t="s">
        <v>531</v>
      </c>
    </row>
    <row r="1721">
      <c r="A1721" s="2" t="s">
        <v>101</v>
      </c>
      <c r="B1721" s="2" t="s">
        <v>78</v>
      </c>
      <c r="C1721" s="16" t="s">
        <v>596</v>
      </c>
    </row>
    <row r="1722">
      <c r="A1722" s="2" t="s">
        <v>14</v>
      </c>
      <c r="B1722" s="2" t="s">
        <v>101</v>
      </c>
      <c r="C1722" s="16" t="s">
        <v>526</v>
      </c>
    </row>
    <row r="1723">
      <c r="A1723" s="2" t="s">
        <v>24</v>
      </c>
      <c r="B1723" s="2" t="s">
        <v>14</v>
      </c>
      <c r="C1723" s="16" t="s">
        <v>558</v>
      </c>
    </row>
    <row r="1724">
      <c r="A1724" s="2" t="s">
        <v>79</v>
      </c>
      <c r="B1724" s="2" t="s">
        <v>242</v>
      </c>
      <c r="C1724" s="16" t="s">
        <v>587</v>
      </c>
    </row>
    <row r="1725">
      <c r="A1725" s="2" t="s">
        <v>263</v>
      </c>
      <c r="B1725" s="2" t="s">
        <v>79</v>
      </c>
      <c r="C1725" s="16" t="s">
        <v>547</v>
      </c>
    </row>
    <row r="1726">
      <c r="A1726" s="2" t="s">
        <v>30</v>
      </c>
      <c r="B1726" s="2" t="s">
        <v>263</v>
      </c>
      <c r="C1726" s="16" t="s">
        <v>539</v>
      </c>
    </row>
    <row r="1727">
      <c r="A1727" s="2" t="s">
        <v>355</v>
      </c>
      <c r="B1727" s="2" t="s">
        <v>30</v>
      </c>
      <c r="C1727" s="16" t="s">
        <v>433</v>
      </c>
    </row>
    <row r="1728">
      <c r="A1728" s="2" t="s">
        <v>88</v>
      </c>
      <c r="B1728" s="2" t="s">
        <v>30</v>
      </c>
      <c r="C1728" s="16" t="s">
        <v>466</v>
      </c>
    </row>
    <row r="1729">
      <c r="A1729" s="2" t="s">
        <v>138</v>
      </c>
      <c r="B1729" s="2" t="s">
        <v>88</v>
      </c>
      <c r="C1729" s="16" t="s">
        <v>488</v>
      </c>
    </row>
    <row r="1730">
      <c r="A1730" s="2" t="s">
        <v>47</v>
      </c>
      <c r="B1730" s="2" t="s">
        <v>138</v>
      </c>
      <c r="C1730" s="16" t="s">
        <v>429</v>
      </c>
    </row>
    <row r="1731">
      <c r="A1731" s="2" t="s">
        <v>171</v>
      </c>
      <c r="B1731" s="2" t="s">
        <v>47</v>
      </c>
      <c r="C1731" s="16" t="s">
        <v>535</v>
      </c>
    </row>
    <row r="1732">
      <c r="A1732" s="2" t="s">
        <v>215</v>
      </c>
      <c r="B1732" s="2" t="s">
        <v>171</v>
      </c>
      <c r="C1732" s="16" t="s">
        <v>445</v>
      </c>
    </row>
    <row r="1733">
      <c r="A1733" s="2" t="s">
        <v>71</v>
      </c>
      <c r="B1733" s="2" t="s">
        <v>215</v>
      </c>
      <c r="C1733" s="16" t="s">
        <v>455</v>
      </c>
    </row>
    <row r="1734">
      <c r="A1734" s="2" t="s">
        <v>242</v>
      </c>
      <c r="B1734" s="2" t="s">
        <v>71</v>
      </c>
      <c r="C1734" s="16" t="s">
        <v>433</v>
      </c>
    </row>
    <row r="1735">
      <c r="A1735" s="2" t="s">
        <v>263</v>
      </c>
      <c r="B1735" s="2" t="s">
        <v>71</v>
      </c>
      <c r="C1735" s="16" t="s">
        <v>470</v>
      </c>
    </row>
    <row r="1736">
      <c r="A1736" s="2" t="s">
        <v>138</v>
      </c>
      <c r="B1736" s="2" t="s">
        <v>263</v>
      </c>
      <c r="C1736" s="16" t="s">
        <v>522</v>
      </c>
    </row>
    <row r="1737">
      <c r="A1737" s="2" t="s">
        <v>88</v>
      </c>
      <c r="B1737" s="2" t="s">
        <v>138</v>
      </c>
      <c r="C1737" s="16" t="s">
        <v>507</v>
      </c>
    </row>
    <row r="1738">
      <c r="A1738" s="2" t="s">
        <v>35</v>
      </c>
      <c r="B1738" s="2" t="s">
        <v>88</v>
      </c>
      <c r="C1738" s="16" t="s">
        <v>501</v>
      </c>
    </row>
    <row r="1739">
      <c r="A1739" s="2" t="s">
        <v>217</v>
      </c>
      <c r="B1739" s="2" t="s">
        <v>391</v>
      </c>
      <c r="C1739" s="16" t="s">
        <v>576</v>
      </c>
    </row>
    <row r="1740">
      <c r="A1740" s="2" t="s">
        <v>360</v>
      </c>
      <c r="B1740" s="2" t="s">
        <v>217</v>
      </c>
      <c r="C1740" s="16" t="s">
        <v>481</v>
      </c>
    </row>
    <row r="1741">
      <c r="A1741" s="2" t="s">
        <v>208</v>
      </c>
      <c r="B1741" s="2" t="s">
        <v>360</v>
      </c>
      <c r="C1741" s="16" t="s">
        <v>447</v>
      </c>
    </row>
    <row r="1742">
      <c r="A1742" s="2" t="s">
        <v>305</v>
      </c>
      <c r="B1742" s="2" t="s">
        <v>208</v>
      </c>
      <c r="C1742" s="16" t="s">
        <v>433</v>
      </c>
    </row>
    <row r="1743">
      <c r="A1743" s="2" t="s">
        <v>207</v>
      </c>
      <c r="B1743" s="2" t="s">
        <v>208</v>
      </c>
      <c r="C1743" s="16" t="s">
        <v>555</v>
      </c>
    </row>
    <row r="1744">
      <c r="A1744" s="2" t="s">
        <v>19</v>
      </c>
      <c r="B1744" s="2" t="s">
        <v>207</v>
      </c>
      <c r="C1744" s="16" t="s">
        <v>504</v>
      </c>
    </row>
    <row r="1745">
      <c r="A1745" s="2" t="s">
        <v>200</v>
      </c>
      <c r="B1745" s="2" t="s">
        <v>19</v>
      </c>
      <c r="C1745" s="16" t="s">
        <v>433</v>
      </c>
    </row>
    <row r="1746">
      <c r="A1746" s="2" t="s">
        <v>391</v>
      </c>
      <c r="B1746" s="2" t="s">
        <v>19</v>
      </c>
      <c r="C1746" s="16" t="s">
        <v>473</v>
      </c>
    </row>
    <row r="1747">
      <c r="A1747" s="2" t="s">
        <v>24</v>
      </c>
      <c r="B1747" s="2" t="s">
        <v>391</v>
      </c>
      <c r="C1747" s="16" t="s">
        <v>549</v>
      </c>
    </row>
    <row r="1748">
      <c r="A1748" s="2" t="s">
        <v>338</v>
      </c>
      <c r="B1748" s="2" t="s">
        <v>24</v>
      </c>
      <c r="C1748" s="16" t="s">
        <v>433</v>
      </c>
    </row>
    <row r="1749">
      <c r="A1749" s="2" t="s">
        <v>360</v>
      </c>
      <c r="B1749" s="2" t="s">
        <v>24</v>
      </c>
      <c r="C1749" s="16" t="s">
        <v>567</v>
      </c>
    </row>
    <row r="1750">
      <c r="A1750" s="2" t="s">
        <v>101</v>
      </c>
      <c r="B1750" s="2" t="s">
        <v>360</v>
      </c>
      <c r="C1750" s="16" t="s">
        <v>507</v>
      </c>
    </row>
    <row r="1751">
      <c r="A1751" s="2" t="s">
        <v>200</v>
      </c>
      <c r="B1751" s="2" t="s">
        <v>101</v>
      </c>
      <c r="C1751" s="16" t="s">
        <v>497</v>
      </c>
    </row>
    <row r="1752">
      <c r="A1752" s="2" t="s">
        <v>21</v>
      </c>
      <c r="B1752" s="2" t="s">
        <v>200</v>
      </c>
      <c r="C1752" s="16" t="s">
        <v>438</v>
      </c>
    </row>
    <row r="1753">
      <c r="A1753" s="2" t="s">
        <v>146</v>
      </c>
      <c r="B1753" s="2" t="s">
        <v>64</v>
      </c>
      <c r="C1753" s="16" t="s">
        <v>433</v>
      </c>
    </row>
    <row r="1754">
      <c r="A1754" s="2" t="s">
        <v>379</v>
      </c>
      <c r="B1754" s="2" t="s">
        <v>64</v>
      </c>
      <c r="C1754" s="16" t="s">
        <v>442</v>
      </c>
    </row>
    <row r="1755">
      <c r="A1755" s="2" t="s">
        <v>59</v>
      </c>
      <c r="B1755" s="2" t="s">
        <v>379</v>
      </c>
      <c r="C1755" s="16" t="s">
        <v>568</v>
      </c>
    </row>
    <row r="1756">
      <c r="A1756" s="2" t="s">
        <v>368</v>
      </c>
      <c r="B1756" s="2" t="s">
        <v>59</v>
      </c>
      <c r="C1756" s="16" t="s">
        <v>465</v>
      </c>
    </row>
    <row r="1757">
      <c r="A1757" s="2" t="s">
        <v>279</v>
      </c>
      <c r="B1757" s="2" t="s">
        <v>368</v>
      </c>
      <c r="C1757" s="16" t="s">
        <v>579</v>
      </c>
    </row>
    <row r="1758">
      <c r="A1758" s="2" t="s">
        <v>146</v>
      </c>
      <c r="B1758" s="2" t="s">
        <v>279</v>
      </c>
      <c r="C1758" s="16" t="s">
        <v>437</v>
      </c>
    </row>
    <row r="1759">
      <c r="A1759" s="2" t="s">
        <v>237</v>
      </c>
      <c r="B1759" s="2" t="s">
        <v>146</v>
      </c>
      <c r="C1759" s="16" t="s">
        <v>486</v>
      </c>
    </row>
    <row r="1760">
      <c r="A1760" s="2" t="s">
        <v>231</v>
      </c>
      <c r="B1760" s="2" t="s">
        <v>237</v>
      </c>
      <c r="C1760" s="16" t="s">
        <v>516</v>
      </c>
    </row>
    <row r="1761">
      <c r="A1761" s="2" t="s">
        <v>366</v>
      </c>
      <c r="B1761" s="2" t="s">
        <v>231</v>
      </c>
      <c r="C1761" s="16" t="s">
        <v>526</v>
      </c>
    </row>
    <row r="1762">
      <c r="A1762" s="2" t="s">
        <v>379</v>
      </c>
      <c r="B1762" s="2" t="s">
        <v>366</v>
      </c>
      <c r="C1762" s="16" t="s">
        <v>595</v>
      </c>
    </row>
    <row r="1763">
      <c r="A1763" s="2" t="s">
        <v>280</v>
      </c>
      <c r="B1763" s="2" t="s">
        <v>379</v>
      </c>
      <c r="C1763" s="16" t="s">
        <v>557</v>
      </c>
    </row>
    <row r="1764">
      <c r="A1764" s="2" t="s">
        <v>167</v>
      </c>
      <c r="B1764" s="2" t="s">
        <v>280</v>
      </c>
      <c r="C1764" s="16" t="s">
        <v>433</v>
      </c>
    </row>
    <row r="1765">
      <c r="A1765" s="2" t="s">
        <v>146</v>
      </c>
      <c r="B1765" s="2" t="s">
        <v>280</v>
      </c>
      <c r="C1765" s="16" t="s">
        <v>532</v>
      </c>
    </row>
    <row r="1766">
      <c r="A1766" s="2" t="s">
        <v>64</v>
      </c>
      <c r="B1766" s="2" t="s">
        <v>146</v>
      </c>
      <c r="C1766" s="16" t="s">
        <v>433</v>
      </c>
    </row>
    <row r="1767">
      <c r="A1767" s="2" t="s">
        <v>59</v>
      </c>
      <c r="B1767" s="2" t="s">
        <v>146</v>
      </c>
      <c r="C1767" s="16" t="s">
        <v>489</v>
      </c>
    </row>
    <row r="1768">
      <c r="A1768" s="2" t="s">
        <v>349</v>
      </c>
      <c r="B1768" s="2" t="s">
        <v>41</v>
      </c>
      <c r="C1768" s="16" t="s">
        <v>590</v>
      </c>
    </row>
    <row r="1769">
      <c r="A1769" s="2" t="s">
        <v>27</v>
      </c>
      <c r="B1769" s="2" t="s">
        <v>349</v>
      </c>
      <c r="C1769" s="16" t="s">
        <v>523</v>
      </c>
    </row>
    <row r="1770">
      <c r="A1770" s="2" t="s">
        <v>214</v>
      </c>
      <c r="B1770" s="2" t="s">
        <v>27</v>
      </c>
      <c r="C1770" s="16" t="s">
        <v>433</v>
      </c>
    </row>
    <row r="1771">
      <c r="A1771" s="2" t="s">
        <v>314</v>
      </c>
      <c r="B1771" s="2" t="s">
        <v>27</v>
      </c>
      <c r="C1771" s="16" t="s">
        <v>591</v>
      </c>
    </row>
    <row r="1772">
      <c r="A1772" s="2" t="s">
        <v>76</v>
      </c>
      <c r="B1772" s="2" t="s">
        <v>314</v>
      </c>
      <c r="C1772" s="16" t="s">
        <v>527</v>
      </c>
    </row>
    <row r="1773">
      <c r="A1773" s="2" t="s">
        <v>137</v>
      </c>
      <c r="B1773" s="2" t="s">
        <v>76</v>
      </c>
      <c r="C1773" s="16" t="s">
        <v>532</v>
      </c>
    </row>
    <row r="1774">
      <c r="A1774" s="2" t="s">
        <v>106</v>
      </c>
      <c r="B1774" s="2" t="s">
        <v>137</v>
      </c>
      <c r="C1774" s="16" t="s">
        <v>465</v>
      </c>
    </row>
    <row r="1775">
      <c r="A1775" s="2" t="s">
        <v>186</v>
      </c>
      <c r="B1775" s="2" t="s">
        <v>106</v>
      </c>
      <c r="C1775" s="16" t="s">
        <v>589</v>
      </c>
    </row>
    <row r="1776">
      <c r="A1776" s="2" t="s">
        <v>103</v>
      </c>
      <c r="B1776" s="2" t="s">
        <v>186</v>
      </c>
      <c r="C1776" s="16" t="s">
        <v>595</v>
      </c>
    </row>
    <row r="1777">
      <c r="A1777" s="2" t="s">
        <v>50</v>
      </c>
      <c r="B1777" s="2" t="s">
        <v>103</v>
      </c>
      <c r="C1777" s="16" t="s">
        <v>442</v>
      </c>
    </row>
    <row r="1778">
      <c r="A1778" s="2" t="s">
        <v>388</v>
      </c>
      <c r="B1778" s="2" t="s">
        <v>50</v>
      </c>
      <c r="C1778" s="16" t="s">
        <v>559</v>
      </c>
    </row>
    <row r="1779">
      <c r="A1779" s="2" t="s">
        <v>349</v>
      </c>
      <c r="B1779" s="2" t="s">
        <v>388</v>
      </c>
      <c r="C1779" s="16" t="s">
        <v>467</v>
      </c>
    </row>
    <row r="1780">
      <c r="A1780" s="2" t="s">
        <v>41</v>
      </c>
      <c r="B1780" s="2" t="s">
        <v>349</v>
      </c>
      <c r="C1780" s="16" t="s">
        <v>503</v>
      </c>
    </row>
    <row r="1781">
      <c r="A1781" s="2" t="s">
        <v>214</v>
      </c>
      <c r="B1781" s="2" t="s">
        <v>41</v>
      </c>
      <c r="C1781" s="16" t="s">
        <v>433</v>
      </c>
    </row>
    <row r="1782">
      <c r="A1782" s="2" t="s">
        <v>160</v>
      </c>
      <c r="B1782" s="2" t="s">
        <v>135</v>
      </c>
      <c r="C1782" s="16" t="s">
        <v>433</v>
      </c>
    </row>
    <row r="1783">
      <c r="A1783" s="2" t="s">
        <v>117</v>
      </c>
      <c r="B1783" s="2" t="s">
        <v>135</v>
      </c>
      <c r="C1783" s="16" t="s">
        <v>456</v>
      </c>
    </row>
    <row r="1784">
      <c r="A1784" s="2" t="s">
        <v>406</v>
      </c>
      <c r="B1784" s="2" t="s">
        <v>219</v>
      </c>
      <c r="C1784" s="16" t="s">
        <v>507</v>
      </c>
    </row>
    <row r="1785">
      <c r="A1785" s="2" t="s">
        <v>413</v>
      </c>
      <c r="B1785" s="2" t="s">
        <v>406</v>
      </c>
      <c r="C1785" s="16" t="s">
        <v>476</v>
      </c>
    </row>
    <row r="1786">
      <c r="A1786" s="2" t="s">
        <v>170</v>
      </c>
      <c r="B1786" s="2" t="s">
        <v>413</v>
      </c>
      <c r="C1786" s="16" t="s">
        <v>545</v>
      </c>
    </row>
    <row r="1787">
      <c r="A1787" s="2" t="s">
        <v>361</v>
      </c>
      <c r="B1787" s="2" t="s">
        <v>170</v>
      </c>
      <c r="C1787" s="16" t="s">
        <v>455</v>
      </c>
    </row>
    <row r="1788">
      <c r="A1788" s="2" t="s">
        <v>394</v>
      </c>
      <c r="B1788" s="2" t="s">
        <v>361</v>
      </c>
      <c r="C1788" s="16" t="s">
        <v>433</v>
      </c>
    </row>
    <row r="1789">
      <c r="A1789" s="2" t="s">
        <v>341</v>
      </c>
      <c r="B1789" s="2" t="s">
        <v>361</v>
      </c>
      <c r="C1789" s="16" t="s">
        <v>433</v>
      </c>
    </row>
    <row r="1790">
      <c r="A1790" s="2" t="s">
        <v>135</v>
      </c>
      <c r="B1790" s="2" t="s">
        <v>361</v>
      </c>
      <c r="C1790" s="16" t="s">
        <v>572</v>
      </c>
    </row>
    <row r="1791">
      <c r="A1791" s="2" t="s">
        <v>117</v>
      </c>
      <c r="B1791" s="2" t="s">
        <v>135</v>
      </c>
      <c r="C1791" s="16" t="s">
        <v>480</v>
      </c>
    </row>
    <row r="1792">
      <c r="A1792" s="2" t="s">
        <v>396</v>
      </c>
      <c r="B1792" s="2" t="s">
        <v>117</v>
      </c>
      <c r="C1792" s="16" t="s">
        <v>536</v>
      </c>
    </row>
    <row r="1793">
      <c r="A1793" s="2" t="s">
        <v>154</v>
      </c>
      <c r="B1793" s="2" t="s">
        <v>396</v>
      </c>
      <c r="C1793" s="16" t="s">
        <v>448</v>
      </c>
    </row>
    <row r="1794">
      <c r="A1794" s="2" t="s">
        <v>406</v>
      </c>
      <c r="B1794" s="2" t="s">
        <v>154</v>
      </c>
      <c r="C1794" s="16" t="s">
        <v>535</v>
      </c>
    </row>
    <row r="1795">
      <c r="A1795" s="2" t="s">
        <v>160</v>
      </c>
      <c r="B1795" s="2" t="s">
        <v>406</v>
      </c>
      <c r="C1795" s="16" t="s">
        <v>525</v>
      </c>
    </row>
    <row r="1796">
      <c r="A1796" s="2" t="s">
        <v>170</v>
      </c>
      <c r="B1796" s="2" t="s">
        <v>160</v>
      </c>
      <c r="C1796" s="16" t="s">
        <v>447</v>
      </c>
    </row>
    <row r="1797">
      <c r="A1797" s="2" t="s">
        <v>413</v>
      </c>
      <c r="B1797" s="2" t="s">
        <v>170</v>
      </c>
      <c r="C1797" s="16" t="s">
        <v>503</v>
      </c>
    </row>
    <row r="1798">
      <c r="A1798" s="2" t="s">
        <v>22</v>
      </c>
      <c r="B1798" s="2" t="s">
        <v>39</v>
      </c>
      <c r="C1798" s="16" t="s">
        <v>446</v>
      </c>
    </row>
    <row r="1799">
      <c r="A1799" s="2" t="s">
        <v>179</v>
      </c>
      <c r="B1799" s="2" t="s">
        <v>22</v>
      </c>
      <c r="C1799" s="16" t="s">
        <v>498</v>
      </c>
    </row>
    <row r="1800">
      <c r="A1800" s="2" t="s">
        <v>38</v>
      </c>
      <c r="B1800" s="2" t="s">
        <v>179</v>
      </c>
      <c r="C1800" s="16" t="s">
        <v>430</v>
      </c>
    </row>
    <row r="1801">
      <c r="A1801" s="2" t="s">
        <v>153</v>
      </c>
      <c r="B1801" s="2" t="s">
        <v>38</v>
      </c>
      <c r="C1801" s="16" t="s">
        <v>572</v>
      </c>
    </row>
    <row r="1802">
      <c r="A1802" s="2" t="s">
        <v>92</v>
      </c>
      <c r="B1802" s="2" t="s">
        <v>153</v>
      </c>
      <c r="C1802" s="16" t="s">
        <v>570</v>
      </c>
    </row>
    <row r="1803">
      <c r="A1803" s="2" t="s">
        <v>250</v>
      </c>
      <c r="B1803" s="2" t="s">
        <v>92</v>
      </c>
      <c r="C1803" s="16" t="s">
        <v>437</v>
      </c>
    </row>
    <row r="1804">
      <c r="A1804" s="2" t="s">
        <v>125</v>
      </c>
      <c r="B1804" s="2" t="s">
        <v>250</v>
      </c>
      <c r="C1804" s="16" t="s">
        <v>430</v>
      </c>
    </row>
    <row r="1805">
      <c r="A1805" s="2" t="s">
        <v>39</v>
      </c>
      <c r="B1805" s="2" t="s">
        <v>125</v>
      </c>
      <c r="C1805" s="16" t="s">
        <v>537</v>
      </c>
    </row>
    <row r="1806">
      <c r="A1806" s="2" t="s">
        <v>22</v>
      </c>
      <c r="B1806" s="2" t="s">
        <v>39</v>
      </c>
      <c r="C1806" s="16" t="s">
        <v>545</v>
      </c>
    </row>
    <row r="1807">
      <c r="A1807" s="2" t="s">
        <v>149</v>
      </c>
      <c r="B1807" s="2" t="s">
        <v>22</v>
      </c>
      <c r="C1807" s="16" t="s">
        <v>508</v>
      </c>
    </row>
    <row r="1808">
      <c r="A1808" s="2" t="s">
        <v>38</v>
      </c>
      <c r="B1808" s="2" t="s">
        <v>149</v>
      </c>
      <c r="C1808" s="16" t="s">
        <v>527</v>
      </c>
    </row>
    <row r="1809">
      <c r="A1809" s="2" t="s">
        <v>179</v>
      </c>
      <c r="B1809" s="2" t="s">
        <v>38</v>
      </c>
      <c r="C1809" s="16" t="s">
        <v>489</v>
      </c>
    </row>
    <row r="1810">
      <c r="A1810" s="2" t="s">
        <v>92</v>
      </c>
      <c r="B1810" s="2" t="s">
        <v>179</v>
      </c>
      <c r="C1810" s="16" t="s">
        <v>587</v>
      </c>
    </row>
    <row r="1811">
      <c r="A1811" s="2" t="s">
        <v>153</v>
      </c>
      <c r="B1811" s="2" t="s">
        <v>92</v>
      </c>
      <c r="C1811" s="16" t="s">
        <v>598</v>
      </c>
    </row>
    <row r="1812">
      <c r="A1812" s="2" t="s">
        <v>22</v>
      </c>
      <c r="B1812" s="2" t="s">
        <v>153</v>
      </c>
      <c r="C1812" s="16" t="s">
        <v>443</v>
      </c>
    </row>
    <row r="1813">
      <c r="A1813" s="2" t="s">
        <v>39</v>
      </c>
      <c r="B1813" s="2" t="s">
        <v>22</v>
      </c>
      <c r="C1813" s="16" t="s">
        <v>433</v>
      </c>
    </row>
    <row r="1814">
      <c r="A1814" s="2" t="s">
        <v>245</v>
      </c>
      <c r="B1814" s="2" t="s">
        <v>104</v>
      </c>
      <c r="C1814" s="16" t="s">
        <v>433</v>
      </c>
    </row>
    <row r="1815">
      <c r="A1815" s="2" t="s">
        <v>67</v>
      </c>
      <c r="B1815" s="2" t="s">
        <v>104</v>
      </c>
      <c r="C1815" s="16" t="s">
        <v>526</v>
      </c>
    </row>
    <row r="1816">
      <c r="A1816" s="2" t="s">
        <v>421</v>
      </c>
      <c r="B1816" s="2" t="s">
        <v>67</v>
      </c>
      <c r="C1816" s="16" t="s">
        <v>433</v>
      </c>
    </row>
    <row r="1817">
      <c r="A1817" s="2" t="s">
        <v>86</v>
      </c>
      <c r="B1817" s="2" t="s">
        <v>67</v>
      </c>
      <c r="C1817" s="16" t="s">
        <v>565</v>
      </c>
    </row>
    <row r="1818">
      <c r="A1818" s="2" t="s">
        <v>370</v>
      </c>
      <c r="B1818" s="2" t="s">
        <v>86</v>
      </c>
      <c r="C1818" s="16" t="s">
        <v>433</v>
      </c>
    </row>
    <row r="1819">
      <c r="A1819" s="2" t="s">
        <v>245</v>
      </c>
      <c r="B1819" s="2" t="s">
        <v>86</v>
      </c>
      <c r="C1819" s="16" t="s">
        <v>558</v>
      </c>
    </row>
    <row r="1820">
      <c r="A1820" s="2" t="s">
        <v>141</v>
      </c>
      <c r="B1820" s="2" t="s">
        <v>245</v>
      </c>
      <c r="C1820" s="16" t="s">
        <v>585</v>
      </c>
    </row>
    <row r="1821">
      <c r="A1821" s="2" t="s">
        <v>73</v>
      </c>
      <c r="B1821" s="2" t="s">
        <v>141</v>
      </c>
      <c r="C1821" s="16" t="s">
        <v>460</v>
      </c>
    </row>
    <row r="1822">
      <c r="A1822" s="2" t="s">
        <v>86</v>
      </c>
      <c r="B1822" s="2" t="s">
        <v>73</v>
      </c>
      <c r="C1822" s="16" t="s">
        <v>433</v>
      </c>
    </row>
    <row r="1823">
      <c r="A1823" s="2" t="s">
        <v>104</v>
      </c>
      <c r="B1823" s="2" t="s">
        <v>73</v>
      </c>
      <c r="C1823" s="16" t="s">
        <v>428</v>
      </c>
    </row>
    <row r="1824">
      <c r="A1824" s="2" t="s">
        <v>281</v>
      </c>
      <c r="B1824" s="2" t="s">
        <v>104</v>
      </c>
      <c r="C1824" s="16" t="s">
        <v>433</v>
      </c>
    </row>
    <row r="1825">
      <c r="A1825" s="2" t="s">
        <v>67</v>
      </c>
      <c r="B1825" s="2" t="s">
        <v>104</v>
      </c>
      <c r="C1825" s="16" t="s">
        <v>510</v>
      </c>
    </row>
    <row r="1826">
      <c r="A1826" s="2" t="s">
        <v>141</v>
      </c>
      <c r="B1826" s="2" t="s">
        <v>67</v>
      </c>
      <c r="C1826" s="16" t="s">
        <v>481</v>
      </c>
    </row>
    <row r="1827">
      <c r="A1827" s="2" t="s">
        <v>245</v>
      </c>
      <c r="B1827" s="2" t="s">
        <v>141</v>
      </c>
      <c r="C1827" s="16" t="s">
        <v>489</v>
      </c>
    </row>
    <row r="1828">
      <c r="A1828" s="2" t="s">
        <v>86</v>
      </c>
      <c r="B1828" s="2" t="s">
        <v>245</v>
      </c>
      <c r="C1828" s="16" t="s">
        <v>521</v>
      </c>
    </row>
    <row r="1829">
      <c r="A1829" s="2" t="s">
        <v>45</v>
      </c>
      <c r="B1829" s="2" t="s">
        <v>151</v>
      </c>
      <c r="C1829" s="16" t="s">
        <v>431</v>
      </c>
    </row>
    <row r="1830">
      <c r="A1830" s="2" t="s">
        <v>152</v>
      </c>
      <c r="B1830" s="2" t="s">
        <v>45</v>
      </c>
      <c r="C1830" s="16" t="s">
        <v>433</v>
      </c>
    </row>
    <row r="1831">
      <c r="A1831" s="2" t="s">
        <v>69</v>
      </c>
      <c r="B1831" s="2" t="s">
        <v>45</v>
      </c>
      <c r="C1831" s="16" t="s">
        <v>550</v>
      </c>
    </row>
    <row r="1832">
      <c r="A1832" s="2" t="s">
        <v>40</v>
      </c>
      <c r="B1832" s="2" t="s">
        <v>69</v>
      </c>
      <c r="C1832" s="16" t="s">
        <v>446</v>
      </c>
    </row>
    <row r="1833">
      <c r="A1833" s="2" t="s">
        <v>373</v>
      </c>
      <c r="B1833" s="2" t="s">
        <v>40</v>
      </c>
      <c r="C1833" s="16" t="s">
        <v>535</v>
      </c>
    </row>
    <row r="1834">
      <c r="A1834" s="2" t="s">
        <v>34</v>
      </c>
      <c r="B1834" s="2" t="s">
        <v>373</v>
      </c>
      <c r="C1834" s="16" t="s">
        <v>484</v>
      </c>
    </row>
    <row r="1835">
      <c r="A1835" s="2" t="s">
        <v>151</v>
      </c>
      <c r="B1835" s="2" t="s">
        <v>34</v>
      </c>
      <c r="C1835" s="16" t="s">
        <v>526</v>
      </c>
    </row>
    <row r="1836">
      <c r="A1836" s="2" t="s">
        <v>43</v>
      </c>
      <c r="B1836" s="2" t="s">
        <v>151</v>
      </c>
      <c r="C1836" s="16" t="s">
        <v>460</v>
      </c>
    </row>
    <row r="1837">
      <c r="A1837" s="2" t="s">
        <v>69</v>
      </c>
      <c r="B1837" s="2" t="s">
        <v>43</v>
      </c>
      <c r="C1837" s="16" t="s">
        <v>433</v>
      </c>
    </row>
    <row r="1838">
      <c r="A1838" s="2" t="s">
        <v>373</v>
      </c>
      <c r="B1838" s="2" t="s">
        <v>43</v>
      </c>
      <c r="C1838" s="16" t="s">
        <v>562</v>
      </c>
    </row>
    <row r="1839">
      <c r="A1839" s="2" t="s">
        <v>20</v>
      </c>
      <c r="B1839" s="2" t="s">
        <v>373</v>
      </c>
      <c r="C1839" s="16" t="s">
        <v>436</v>
      </c>
    </row>
    <row r="1840">
      <c r="A1840" s="2" t="s">
        <v>123</v>
      </c>
      <c r="B1840" s="2" t="s">
        <v>20</v>
      </c>
      <c r="C1840" s="16" t="s">
        <v>442</v>
      </c>
    </row>
    <row r="1841">
      <c r="A1841" s="2" t="s">
        <v>100</v>
      </c>
      <c r="B1841" s="2" t="s">
        <v>123</v>
      </c>
      <c r="C1841" s="16" t="s">
        <v>567</v>
      </c>
    </row>
    <row r="1842">
      <c r="A1842" s="2" t="s">
        <v>69</v>
      </c>
      <c r="B1842" s="2" t="s">
        <v>100</v>
      </c>
      <c r="C1842" s="16" t="s">
        <v>498</v>
      </c>
    </row>
    <row r="1843">
      <c r="A1843" s="2" t="s">
        <v>40</v>
      </c>
      <c r="B1843" s="2" t="s">
        <v>69</v>
      </c>
      <c r="C1843" s="16" t="s">
        <v>538</v>
      </c>
    </row>
    <row r="1844">
      <c r="A1844" s="2" t="s">
        <v>47</v>
      </c>
      <c r="B1844" s="2" t="s">
        <v>208</v>
      </c>
      <c r="C1844" s="16" t="s">
        <v>537</v>
      </c>
    </row>
    <row r="1845">
      <c r="A1845" s="2" t="s">
        <v>24</v>
      </c>
      <c r="B1845" s="2" t="s">
        <v>47</v>
      </c>
      <c r="C1845" s="16" t="s">
        <v>434</v>
      </c>
    </row>
    <row r="1846">
      <c r="A1846" s="2" t="s">
        <v>215</v>
      </c>
      <c r="B1846" s="2" t="s">
        <v>24</v>
      </c>
      <c r="C1846" s="16" t="s">
        <v>433</v>
      </c>
    </row>
    <row r="1847">
      <c r="A1847" s="2" t="s">
        <v>88</v>
      </c>
      <c r="B1847" s="2" t="s">
        <v>24</v>
      </c>
      <c r="C1847" s="16" t="s">
        <v>443</v>
      </c>
    </row>
    <row r="1848">
      <c r="A1848" s="2" t="s">
        <v>21</v>
      </c>
      <c r="B1848" s="2" t="s">
        <v>88</v>
      </c>
      <c r="C1848" s="16" t="s">
        <v>508</v>
      </c>
    </row>
    <row r="1849">
      <c r="A1849" s="2" t="s">
        <v>263</v>
      </c>
      <c r="B1849" s="2" t="s">
        <v>21</v>
      </c>
      <c r="C1849" s="16" t="s">
        <v>433</v>
      </c>
    </row>
    <row r="1850">
      <c r="A1850" s="2" t="s">
        <v>242</v>
      </c>
      <c r="B1850" s="2" t="s">
        <v>21</v>
      </c>
      <c r="C1850" s="16" t="s">
        <v>433</v>
      </c>
    </row>
    <row r="1851">
      <c r="A1851" s="2" t="s">
        <v>88</v>
      </c>
      <c r="B1851" s="2" t="s">
        <v>21</v>
      </c>
      <c r="C1851" s="16" t="s">
        <v>551</v>
      </c>
    </row>
    <row r="1852">
      <c r="A1852" s="2" t="s">
        <v>217</v>
      </c>
      <c r="B1852" s="2" t="s">
        <v>88</v>
      </c>
      <c r="C1852" s="16" t="s">
        <v>554</v>
      </c>
    </row>
    <row r="1853">
      <c r="A1853" s="2" t="s">
        <v>355</v>
      </c>
      <c r="B1853" s="2" t="s">
        <v>217</v>
      </c>
      <c r="C1853" s="16" t="s">
        <v>535</v>
      </c>
    </row>
    <row r="1854">
      <c r="A1854" s="2" t="s">
        <v>101</v>
      </c>
      <c r="B1854" s="2" t="s">
        <v>355</v>
      </c>
      <c r="C1854" s="16" t="s">
        <v>446</v>
      </c>
    </row>
    <row r="1855">
      <c r="A1855" s="2" t="s">
        <v>47</v>
      </c>
      <c r="B1855" s="2" t="s">
        <v>101</v>
      </c>
      <c r="C1855" s="16" t="s">
        <v>490</v>
      </c>
    </row>
    <row r="1856">
      <c r="A1856" s="2" t="s">
        <v>19</v>
      </c>
      <c r="B1856" s="2" t="s">
        <v>47</v>
      </c>
      <c r="C1856" s="16" t="s">
        <v>579</v>
      </c>
    </row>
    <row r="1857">
      <c r="A1857" s="2" t="s">
        <v>138</v>
      </c>
      <c r="B1857" s="2" t="s">
        <v>391</v>
      </c>
      <c r="C1857" s="16" t="s">
        <v>565</v>
      </c>
    </row>
    <row r="1858">
      <c r="A1858" s="2" t="s">
        <v>360</v>
      </c>
      <c r="B1858" s="2" t="s">
        <v>138</v>
      </c>
      <c r="C1858" s="16" t="s">
        <v>477</v>
      </c>
    </row>
    <row r="1859">
      <c r="A1859" s="2" t="s">
        <v>35</v>
      </c>
      <c r="B1859" s="2" t="s">
        <v>360</v>
      </c>
      <c r="C1859" s="16" t="s">
        <v>498</v>
      </c>
    </row>
    <row r="1860">
      <c r="A1860" s="2" t="s">
        <v>207</v>
      </c>
      <c r="B1860" s="2" t="s">
        <v>35</v>
      </c>
      <c r="C1860" s="16" t="s">
        <v>433</v>
      </c>
    </row>
    <row r="1861">
      <c r="A1861" s="2" t="s">
        <v>338</v>
      </c>
      <c r="B1861" s="2" t="s">
        <v>35</v>
      </c>
      <c r="C1861" s="16" t="s">
        <v>451</v>
      </c>
    </row>
    <row r="1862">
      <c r="A1862" s="2" t="s">
        <v>30</v>
      </c>
      <c r="B1862" s="2" t="s">
        <v>338</v>
      </c>
      <c r="C1862" s="16" t="s">
        <v>451</v>
      </c>
    </row>
    <row r="1863">
      <c r="A1863" s="2" t="s">
        <v>391</v>
      </c>
      <c r="B1863" s="2" t="s">
        <v>30</v>
      </c>
      <c r="C1863" s="16" t="s">
        <v>565</v>
      </c>
    </row>
    <row r="1864">
      <c r="A1864" s="2" t="s">
        <v>79</v>
      </c>
      <c r="B1864" s="2" t="s">
        <v>391</v>
      </c>
      <c r="C1864" s="16" t="s">
        <v>489</v>
      </c>
    </row>
    <row r="1865">
      <c r="A1865" s="2" t="s">
        <v>305</v>
      </c>
      <c r="B1865" s="2" t="s">
        <v>79</v>
      </c>
      <c r="C1865" s="16" t="s">
        <v>433</v>
      </c>
    </row>
    <row r="1866">
      <c r="A1866" s="2" t="s">
        <v>200</v>
      </c>
      <c r="B1866" s="2" t="s">
        <v>79</v>
      </c>
      <c r="C1866" s="16" t="s">
        <v>572</v>
      </c>
    </row>
    <row r="1867">
      <c r="A1867" s="2" t="s">
        <v>171</v>
      </c>
      <c r="B1867" s="2" t="s">
        <v>200</v>
      </c>
      <c r="C1867" s="16" t="s">
        <v>469</v>
      </c>
    </row>
    <row r="1868">
      <c r="A1868" s="2" t="s">
        <v>360</v>
      </c>
      <c r="B1868" s="2" t="s">
        <v>171</v>
      </c>
      <c r="C1868" s="16" t="s">
        <v>551</v>
      </c>
    </row>
    <row r="1869">
      <c r="A1869" s="2" t="s">
        <v>71</v>
      </c>
      <c r="B1869" s="2" t="s">
        <v>360</v>
      </c>
      <c r="C1869" s="16" t="s">
        <v>440</v>
      </c>
    </row>
    <row r="1870">
      <c r="A1870" s="2" t="s">
        <v>338</v>
      </c>
      <c r="B1870" s="2" t="s">
        <v>71</v>
      </c>
      <c r="C1870" s="16" t="s">
        <v>433</v>
      </c>
    </row>
    <row r="1871">
      <c r="A1871" s="2" t="s">
        <v>379</v>
      </c>
      <c r="B1871" s="2" t="s">
        <v>41</v>
      </c>
      <c r="C1871" s="16" t="s">
        <v>433</v>
      </c>
    </row>
    <row r="1872">
      <c r="A1872" s="2" t="s">
        <v>146</v>
      </c>
      <c r="B1872" s="2" t="s">
        <v>41</v>
      </c>
      <c r="C1872" s="16" t="s">
        <v>433</v>
      </c>
    </row>
    <row r="1873">
      <c r="A1873" s="2" t="s">
        <v>368</v>
      </c>
      <c r="B1873" s="2" t="s">
        <v>41</v>
      </c>
      <c r="C1873" s="16" t="s">
        <v>576</v>
      </c>
    </row>
    <row r="1874">
      <c r="A1874" s="2" t="s">
        <v>76</v>
      </c>
      <c r="B1874" s="2" t="s">
        <v>368</v>
      </c>
      <c r="C1874" s="16" t="s">
        <v>559</v>
      </c>
    </row>
    <row r="1875">
      <c r="A1875" s="2" t="s">
        <v>231</v>
      </c>
      <c r="B1875" s="2" t="s">
        <v>76</v>
      </c>
      <c r="C1875" s="16" t="s">
        <v>433</v>
      </c>
    </row>
    <row r="1876">
      <c r="A1876" s="2" t="s">
        <v>379</v>
      </c>
      <c r="B1876" s="2" t="s">
        <v>76</v>
      </c>
      <c r="C1876" s="16" t="s">
        <v>472</v>
      </c>
    </row>
    <row r="1877">
      <c r="A1877" s="2" t="s">
        <v>106</v>
      </c>
      <c r="B1877" s="2" t="s">
        <v>379</v>
      </c>
      <c r="C1877" s="16" t="s">
        <v>456</v>
      </c>
    </row>
    <row r="1878">
      <c r="A1878" s="2" t="s">
        <v>146</v>
      </c>
      <c r="B1878" s="2" t="s">
        <v>106</v>
      </c>
      <c r="C1878" s="16" t="s">
        <v>535</v>
      </c>
    </row>
    <row r="1879">
      <c r="A1879" s="2" t="s">
        <v>388</v>
      </c>
      <c r="B1879" s="2" t="s">
        <v>146</v>
      </c>
      <c r="C1879" s="16" t="s">
        <v>433</v>
      </c>
    </row>
    <row r="1880">
      <c r="A1880" s="2" t="s">
        <v>27</v>
      </c>
      <c r="B1880" s="2" t="s">
        <v>146</v>
      </c>
      <c r="C1880" s="16" t="s">
        <v>554</v>
      </c>
    </row>
    <row r="1881">
      <c r="A1881" s="2" t="s">
        <v>167</v>
      </c>
      <c r="B1881" s="2" t="s">
        <v>27</v>
      </c>
      <c r="C1881" s="16" t="s">
        <v>466</v>
      </c>
    </row>
    <row r="1882">
      <c r="A1882" s="2" t="s">
        <v>103</v>
      </c>
      <c r="B1882" s="2" t="s">
        <v>167</v>
      </c>
      <c r="C1882" s="16" t="s">
        <v>457</v>
      </c>
    </row>
    <row r="1883">
      <c r="A1883" s="2" t="s">
        <v>368</v>
      </c>
      <c r="B1883" s="2" t="s">
        <v>103</v>
      </c>
      <c r="C1883" s="16" t="s">
        <v>458</v>
      </c>
    </row>
    <row r="1884">
      <c r="A1884" s="2" t="s">
        <v>41</v>
      </c>
      <c r="B1884" s="2" t="s">
        <v>368</v>
      </c>
      <c r="C1884" s="16" t="s">
        <v>428</v>
      </c>
    </row>
    <row r="1885">
      <c r="A1885" s="2" t="s">
        <v>137</v>
      </c>
      <c r="B1885" s="2" t="s">
        <v>64</v>
      </c>
      <c r="C1885" s="16" t="s">
        <v>433</v>
      </c>
    </row>
    <row r="1886">
      <c r="A1886" s="2" t="s">
        <v>50</v>
      </c>
      <c r="B1886" s="2" t="s">
        <v>64</v>
      </c>
      <c r="C1886" s="16" t="s">
        <v>513</v>
      </c>
    </row>
    <row r="1887">
      <c r="A1887" s="2" t="s">
        <v>366</v>
      </c>
      <c r="B1887" s="2" t="s">
        <v>50</v>
      </c>
      <c r="C1887" s="16" t="s">
        <v>433</v>
      </c>
    </row>
    <row r="1888">
      <c r="A1888" s="2" t="s">
        <v>59</v>
      </c>
      <c r="B1888" s="2" t="s">
        <v>50</v>
      </c>
      <c r="C1888" s="16" t="s">
        <v>428</v>
      </c>
    </row>
    <row r="1889">
      <c r="A1889" s="2" t="s">
        <v>349</v>
      </c>
      <c r="B1889" s="2" t="s">
        <v>59</v>
      </c>
      <c r="C1889" s="16" t="s">
        <v>556</v>
      </c>
    </row>
    <row r="1890">
      <c r="A1890" s="2" t="s">
        <v>279</v>
      </c>
      <c r="B1890" s="2" t="s">
        <v>349</v>
      </c>
      <c r="C1890" s="16" t="s">
        <v>559</v>
      </c>
    </row>
    <row r="1891">
      <c r="A1891" s="2" t="s">
        <v>186</v>
      </c>
      <c r="B1891" s="2" t="s">
        <v>279</v>
      </c>
      <c r="C1891" s="16" t="s">
        <v>436</v>
      </c>
    </row>
    <row r="1892">
      <c r="A1892" s="2" t="s">
        <v>237</v>
      </c>
      <c r="B1892" s="2" t="s">
        <v>186</v>
      </c>
      <c r="C1892" s="16" t="s">
        <v>587</v>
      </c>
    </row>
    <row r="1893">
      <c r="A1893" s="2" t="s">
        <v>214</v>
      </c>
      <c r="B1893" s="2" t="s">
        <v>237</v>
      </c>
      <c r="C1893" s="16" t="s">
        <v>518</v>
      </c>
    </row>
    <row r="1894">
      <c r="A1894" s="2" t="s">
        <v>280</v>
      </c>
      <c r="B1894" s="2" t="s">
        <v>214</v>
      </c>
      <c r="C1894" s="16" t="s">
        <v>550</v>
      </c>
    </row>
    <row r="1895">
      <c r="A1895" s="2" t="s">
        <v>314</v>
      </c>
      <c r="B1895" s="2" t="s">
        <v>280</v>
      </c>
      <c r="C1895" s="16" t="s">
        <v>586</v>
      </c>
    </row>
    <row r="1896">
      <c r="A1896" s="2" t="s">
        <v>59</v>
      </c>
      <c r="B1896" s="2" t="s">
        <v>314</v>
      </c>
      <c r="C1896" s="16" t="s">
        <v>591</v>
      </c>
    </row>
    <row r="1897">
      <c r="A1897" s="2" t="s">
        <v>349</v>
      </c>
      <c r="B1897" s="2" t="s">
        <v>59</v>
      </c>
      <c r="C1897" s="16" t="s">
        <v>433</v>
      </c>
    </row>
    <row r="1898">
      <c r="A1898" s="2" t="s">
        <v>137</v>
      </c>
      <c r="B1898" s="2" t="s">
        <v>59</v>
      </c>
      <c r="C1898" s="16" t="s">
        <v>501</v>
      </c>
    </row>
    <row r="1899">
      <c r="A1899" s="2" t="s">
        <v>64</v>
      </c>
      <c r="B1899" s="2" t="s">
        <v>137</v>
      </c>
      <c r="C1899" s="16" t="s">
        <v>497</v>
      </c>
    </row>
    <row r="1900">
      <c r="A1900" s="2" t="s">
        <v>170</v>
      </c>
      <c r="B1900" s="2" t="s">
        <v>125</v>
      </c>
      <c r="C1900" s="16" t="s">
        <v>535</v>
      </c>
    </row>
    <row r="1901">
      <c r="A1901" s="2" t="s">
        <v>38</v>
      </c>
      <c r="B1901" s="2" t="s">
        <v>170</v>
      </c>
      <c r="C1901" s="16" t="s">
        <v>530</v>
      </c>
    </row>
    <row r="1902">
      <c r="A1902" s="2" t="s">
        <v>396</v>
      </c>
      <c r="B1902" s="2" t="s">
        <v>38</v>
      </c>
      <c r="C1902" s="16" t="s">
        <v>433</v>
      </c>
    </row>
    <row r="1903">
      <c r="A1903" s="2" t="s">
        <v>406</v>
      </c>
      <c r="B1903" s="2" t="s">
        <v>38</v>
      </c>
      <c r="C1903" s="16" t="s">
        <v>492</v>
      </c>
    </row>
    <row r="1904">
      <c r="A1904" s="2" t="s">
        <v>92</v>
      </c>
      <c r="B1904" s="2" t="s">
        <v>406</v>
      </c>
      <c r="C1904" s="16" t="s">
        <v>442</v>
      </c>
    </row>
    <row r="1905">
      <c r="A1905" s="2" t="s">
        <v>135</v>
      </c>
      <c r="B1905" s="2" t="s">
        <v>92</v>
      </c>
      <c r="C1905" s="16" t="s">
        <v>433</v>
      </c>
    </row>
    <row r="1906">
      <c r="A1906" s="2" t="s">
        <v>341</v>
      </c>
      <c r="B1906" s="2" t="s">
        <v>92</v>
      </c>
      <c r="C1906" s="16" t="s">
        <v>446</v>
      </c>
    </row>
    <row r="1907">
      <c r="A1907" s="2" t="s">
        <v>324</v>
      </c>
      <c r="B1907" s="2" t="s">
        <v>341</v>
      </c>
      <c r="C1907" s="16" t="s">
        <v>558</v>
      </c>
    </row>
    <row r="1908">
      <c r="A1908" s="2" t="s">
        <v>394</v>
      </c>
      <c r="B1908" s="2" t="s">
        <v>324</v>
      </c>
      <c r="C1908" s="16" t="s">
        <v>537</v>
      </c>
    </row>
    <row r="1909">
      <c r="A1909" s="2" t="s">
        <v>22</v>
      </c>
      <c r="B1909" s="2" t="s">
        <v>394</v>
      </c>
      <c r="C1909" s="16" t="s">
        <v>586</v>
      </c>
    </row>
    <row r="1910">
      <c r="A1910" s="2" t="s">
        <v>406</v>
      </c>
      <c r="B1910" s="2" t="s">
        <v>22</v>
      </c>
      <c r="C1910" s="16" t="s">
        <v>433</v>
      </c>
    </row>
    <row r="1911">
      <c r="A1911" s="2" t="s">
        <v>170</v>
      </c>
      <c r="B1911" s="2" t="s">
        <v>22</v>
      </c>
      <c r="C1911" s="16" t="s">
        <v>520</v>
      </c>
    </row>
    <row r="1912">
      <c r="A1912" s="2" t="s">
        <v>125</v>
      </c>
      <c r="B1912" s="2" t="s">
        <v>170</v>
      </c>
      <c r="C1912" s="16" t="s">
        <v>523</v>
      </c>
    </row>
    <row r="1913">
      <c r="A1913" s="2" t="s">
        <v>179</v>
      </c>
      <c r="B1913" s="2" t="s">
        <v>117</v>
      </c>
      <c r="C1913" s="16" t="s">
        <v>433</v>
      </c>
    </row>
    <row r="1914">
      <c r="A1914" s="2" t="s">
        <v>39</v>
      </c>
      <c r="B1914" s="2" t="s">
        <v>117</v>
      </c>
      <c r="C1914" s="16" t="s">
        <v>514</v>
      </c>
    </row>
    <row r="1915">
      <c r="A1915" s="2" t="s">
        <v>160</v>
      </c>
      <c r="B1915" s="2" t="s">
        <v>39</v>
      </c>
      <c r="C1915" s="16" t="s">
        <v>433</v>
      </c>
    </row>
    <row r="1916">
      <c r="A1916" s="2" t="s">
        <v>413</v>
      </c>
      <c r="B1916" s="2" t="s">
        <v>39</v>
      </c>
      <c r="C1916" s="16" t="s">
        <v>551</v>
      </c>
    </row>
    <row r="1917">
      <c r="A1917" s="2" t="s">
        <v>157</v>
      </c>
      <c r="B1917" s="2" t="s">
        <v>413</v>
      </c>
      <c r="C1917" s="16" t="s">
        <v>437</v>
      </c>
    </row>
    <row r="1918">
      <c r="A1918" s="2" t="s">
        <v>361</v>
      </c>
      <c r="B1918" s="2" t="s">
        <v>157</v>
      </c>
      <c r="C1918" s="16" t="s">
        <v>433</v>
      </c>
    </row>
    <row r="1919">
      <c r="A1919" s="2" t="s">
        <v>154</v>
      </c>
      <c r="B1919" s="2" t="s">
        <v>157</v>
      </c>
      <c r="C1919" s="16" t="s">
        <v>481</v>
      </c>
    </row>
    <row r="1920">
      <c r="A1920" s="2" t="s">
        <v>149</v>
      </c>
      <c r="B1920" s="2" t="s">
        <v>154</v>
      </c>
      <c r="C1920" s="16" t="s">
        <v>596</v>
      </c>
    </row>
    <row r="1921">
      <c r="A1921" s="2" t="s">
        <v>74</v>
      </c>
      <c r="B1921" s="2" t="s">
        <v>149</v>
      </c>
      <c r="C1921" s="16" t="s">
        <v>583</v>
      </c>
    </row>
    <row r="1922">
      <c r="A1922" s="2" t="s">
        <v>250</v>
      </c>
      <c r="B1922" s="2" t="s">
        <v>74</v>
      </c>
      <c r="C1922" s="16" t="s">
        <v>433</v>
      </c>
    </row>
    <row r="1923">
      <c r="A1923" s="2" t="s">
        <v>39</v>
      </c>
      <c r="B1923" s="2" t="s">
        <v>74</v>
      </c>
      <c r="C1923" s="16" t="s">
        <v>537</v>
      </c>
    </row>
    <row r="1924">
      <c r="A1924" s="2" t="s">
        <v>117</v>
      </c>
      <c r="B1924" s="2" t="s">
        <v>39</v>
      </c>
      <c r="C1924" s="16" t="s">
        <v>529</v>
      </c>
    </row>
    <row r="1925">
      <c r="A1925" s="2" t="s">
        <v>179</v>
      </c>
      <c r="B1925" s="2" t="s">
        <v>117</v>
      </c>
      <c r="C1925" s="16" t="s">
        <v>544</v>
      </c>
    </row>
    <row r="1926">
      <c r="A1926" s="2" t="s">
        <v>413</v>
      </c>
      <c r="B1926" s="2" t="s">
        <v>179</v>
      </c>
      <c r="C1926" s="16" t="s">
        <v>447</v>
      </c>
    </row>
    <row r="1927">
      <c r="A1927" s="2" t="s">
        <v>157</v>
      </c>
      <c r="B1927" s="2" t="s">
        <v>413</v>
      </c>
      <c r="C1927" s="16" t="s">
        <v>499</v>
      </c>
    </row>
    <row r="1928">
      <c r="A1928" s="2" t="s">
        <v>160</v>
      </c>
      <c r="B1928" s="2" t="s">
        <v>157</v>
      </c>
      <c r="C1928" s="16" t="s">
        <v>453</v>
      </c>
    </row>
    <row r="1929">
      <c r="A1929" s="2" t="s">
        <v>43</v>
      </c>
      <c r="B1929" s="2" t="s">
        <v>204</v>
      </c>
      <c r="C1929" s="16" t="s">
        <v>529</v>
      </c>
    </row>
    <row r="1930">
      <c r="A1930" s="2" t="s">
        <v>245</v>
      </c>
      <c r="B1930" s="2" t="s">
        <v>43</v>
      </c>
      <c r="C1930" s="16" t="s">
        <v>476</v>
      </c>
    </row>
    <row r="1931">
      <c r="A1931" s="2" t="s">
        <v>20</v>
      </c>
      <c r="B1931" s="2" t="s">
        <v>245</v>
      </c>
      <c r="C1931" s="16" t="s">
        <v>482</v>
      </c>
    </row>
    <row r="1932">
      <c r="A1932" s="2" t="s">
        <v>67</v>
      </c>
      <c r="B1932" s="2" t="s">
        <v>20</v>
      </c>
      <c r="C1932" s="16" t="s">
        <v>583</v>
      </c>
    </row>
    <row r="1933">
      <c r="A1933" s="2" t="s">
        <v>34</v>
      </c>
      <c r="B1933" s="2" t="s">
        <v>67</v>
      </c>
      <c r="C1933" s="16" t="s">
        <v>508</v>
      </c>
    </row>
    <row r="1934">
      <c r="A1934" s="2" t="s">
        <v>245</v>
      </c>
      <c r="B1934" s="2" t="s">
        <v>34</v>
      </c>
      <c r="C1934" s="16" t="s">
        <v>475</v>
      </c>
    </row>
    <row r="1935">
      <c r="A1935" s="2" t="s">
        <v>45</v>
      </c>
      <c r="B1935" s="2" t="s">
        <v>245</v>
      </c>
      <c r="C1935" s="16" t="s">
        <v>572</v>
      </c>
    </row>
    <row r="1936">
      <c r="A1936" s="2" t="s">
        <v>73</v>
      </c>
      <c r="B1936" s="2" t="s">
        <v>45</v>
      </c>
      <c r="C1936" s="16" t="s">
        <v>529</v>
      </c>
    </row>
    <row r="1937">
      <c r="A1937" s="2" t="s">
        <v>40</v>
      </c>
      <c r="B1937" s="2" t="s">
        <v>73</v>
      </c>
      <c r="C1937" s="16" t="s">
        <v>441</v>
      </c>
    </row>
    <row r="1938">
      <c r="A1938" s="2" t="s">
        <v>370</v>
      </c>
      <c r="B1938" s="2" t="s">
        <v>40</v>
      </c>
      <c r="C1938" s="16" t="s">
        <v>433</v>
      </c>
    </row>
    <row r="1939">
      <c r="A1939" s="2" t="s">
        <v>67</v>
      </c>
      <c r="B1939" s="2" t="s">
        <v>40</v>
      </c>
      <c r="C1939" s="16" t="s">
        <v>545</v>
      </c>
    </row>
    <row r="1940">
      <c r="A1940" s="2" t="s">
        <v>100</v>
      </c>
      <c r="B1940" s="2" t="s">
        <v>67</v>
      </c>
      <c r="C1940" s="16" t="s">
        <v>484</v>
      </c>
    </row>
    <row r="1941">
      <c r="A1941" s="2" t="s">
        <v>73</v>
      </c>
      <c r="B1941" s="2" t="s">
        <v>100</v>
      </c>
      <c r="C1941" s="16" t="s">
        <v>433</v>
      </c>
    </row>
    <row r="1942">
      <c r="A1942" s="2" t="s">
        <v>245</v>
      </c>
      <c r="B1942" s="2" t="s">
        <v>100</v>
      </c>
      <c r="C1942" s="16" t="s">
        <v>565</v>
      </c>
    </row>
    <row r="1943">
      <c r="A1943" s="2" t="s">
        <v>20</v>
      </c>
      <c r="B1943" s="2" t="s">
        <v>245</v>
      </c>
      <c r="C1943" s="16" t="s">
        <v>428</v>
      </c>
    </row>
    <row r="1944">
      <c r="A1944" s="2" t="s">
        <v>104</v>
      </c>
      <c r="B1944" s="2" t="s">
        <v>278</v>
      </c>
      <c r="C1944" s="16" t="s">
        <v>554</v>
      </c>
    </row>
    <row r="1945">
      <c r="A1945" s="2" t="s">
        <v>151</v>
      </c>
      <c r="B1945" s="2" t="s">
        <v>104</v>
      </c>
      <c r="C1945" s="16" t="s">
        <v>433</v>
      </c>
    </row>
    <row r="1946">
      <c r="A1946" s="2" t="s">
        <v>69</v>
      </c>
      <c r="B1946" s="2" t="s">
        <v>104</v>
      </c>
      <c r="C1946" s="16" t="s">
        <v>441</v>
      </c>
    </row>
    <row r="1947">
      <c r="A1947" s="2" t="s">
        <v>377</v>
      </c>
      <c r="B1947" s="2" t="s">
        <v>69</v>
      </c>
      <c r="C1947" s="16" t="s">
        <v>433</v>
      </c>
    </row>
    <row r="1948">
      <c r="A1948" s="2" t="s">
        <v>141</v>
      </c>
      <c r="B1948" s="2" t="s">
        <v>69</v>
      </c>
      <c r="C1948" s="16" t="s">
        <v>494</v>
      </c>
    </row>
    <row r="1949">
      <c r="A1949" s="2" t="s">
        <v>373</v>
      </c>
      <c r="B1949" s="2" t="s">
        <v>141</v>
      </c>
      <c r="C1949" s="16" t="s">
        <v>433</v>
      </c>
    </row>
    <row r="1950">
      <c r="A1950" s="2" t="s">
        <v>151</v>
      </c>
      <c r="B1950" s="2" t="s">
        <v>141</v>
      </c>
      <c r="C1950" s="16" t="s">
        <v>511</v>
      </c>
    </row>
    <row r="1951">
      <c r="A1951" s="2" t="s">
        <v>86</v>
      </c>
      <c r="B1951" s="2" t="s">
        <v>151</v>
      </c>
      <c r="C1951" s="16" t="s">
        <v>490</v>
      </c>
    </row>
    <row r="1952">
      <c r="A1952" s="2" t="s">
        <v>123</v>
      </c>
      <c r="B1952" s="2" t="s">
        <v>86</v>
      </c>
      <c r="C1952" s="16" t="s">
        <v>577</v>
      </c>
    </row>
    <row r="1953">
      <c r="A1953" s="2" t="s">
        <v>104</v>
      </c>
      <c r="B1953" s="2" t="s">
        <v>123</v>
      </c>
      <c r="C1953" s="16" t="s">
        <v>474</v>
      </c>
    </row>
    <row r="1954">
      <c r="A1954" s="2" t="s">
        <v>69</v>
      </c>
      <c r="B1954" s="2" t="s">
        <v>104</v>
      </c>
      <c r="C1954" s="16" t="s">
        <v>433</v>
      </c>
    </row>
    <row r="1955">
      <c r="A1955" s="2" t="s">
        <v>373</v>
      </c>
      <c r="B1955" s="2" t="s">
        <v>104</v>
      </c>
      <c r="C1955" s="16" t="s">
        <v>599</v>
      </c>
    </row>
    <row r="1956">
      <c r="A1956" s="2" t="s">
        <v>315</v>
      </c>
      <c r="B1956" s="2" t="s">
        <v>373</v>
      </c>
      <c r="C1956" s="16" t="s">
        <v>497</v>
      </c>
    </row>
    <row r="1957">
      <c r="A1957" s="2" t="s">
        <v>151</v>
      </c>
      <c r="B1957" s="2" t="s">
        <v>315</v>
      </c>
      <c r="C1957" s="16" t="s">
        <v>508</v>
      </c>
    </row>
    <row r="1958">
      <c r="A1958" s="2" t="s">
        <v>86</v>
      </c>
      <c r="B1958" s="2" t="s">
        <v>151</v>
      </c>
      <c r="C1958" s="16" t="s">
        <v>433</v>
      </c>
    </row>
    <row r="1959">
      <c r="A1959" s="2" t="s">
        <v>141</v>
      </c>
      <c r="B1959" s="2" t="s">
        <v>151</v>
      </c>
      <c r="C1959" s="16" t="s">
        <v>583</v>
      </c>
    </row>
    <row r="1960">
      <c r="A1960" s="2" t="s">
        <v>200</v>
      </c>
      <c r="B1960" s="2" t="s">
        <v>88</v>
      </c>
      <c r="C1960" s="16" t="s">
        <v>433</v>
      </c>
    </row>
    <row r="1961">
      <c r="A1961" s="2" t="s">
        <v>360</v>
      </c>
      <c r="B1961" s="2" t="s">
        <v>88</v>
      </c>
      <c r="C1961" s="16" t="s">
        <v>433</v>
      </c>
    </row>
    <row r="1962">
      <c r="A1962" s="2" t="s">
        <v>207</v>
      </c>
      <c r="B1962" s="2" t="s">
        <v>88</v>
      </c>
      <c r="C1962" s="16" t="s">
        <v>560</v>
      </c>
    </row>
    <row r="1963">
      <c r="A1963" s="2" t="s">
        <v>263</v>
      </c>
      <c r="B1963" s="2" t="s">
        <v>207</v>
      </c>
      <c r="C1963" s="16" t="s">
        <v>589</v>
      </c>
    </row>
    <row r="1964">
      <c r="A1964" s="2" t="s">
        <v>391</v>
      </c>
      <c r="B1964" s="2" t="s">
        <v>263</v>
      </c>
      <c r="C1964" s="16" t="s">
        <v>468</v>
      </c>
    </row>
    <row r="1965">
      <c r="A1965" s="2" t="s">
        <v>47</v>
      </c>
      <c r="B1965" s="2" t="s">
        <v>391</v>
      </c>
      <c r="C1965" s="16" t="s">
        <v>428</v>
      </c>
    </row>
    <row r="1966">
      <c r="A1966" s="2" t="s">
        <v>200</v>
      </c>
      <c r="B1966" s="2" t="s">
        <v>47</v>
      </c>
      <c r="C1966" s="16" t="s">
        <v>486</v>
      </c>
    </row>
    <row r="1967">
      <c r="A1967" s="2" t="s">
        <v>215</v>
      </c>
      <c r="B1967" s="2" t="s">
        <v>200</v>
      </c>
      <c r="C1967" s="16" t="s">
        <v>594</v>
      </c>
    </row>
    <row r="1968">
      <c r="A1968" s="2" t="s">
        <v>360</v>
      </c>
      <c r="B1968" s="2" t="s">
        <v>215</v>
      </c>
      <c r="C1968" s="16" t="s">
        <v>480</v>
      </c>
    </row>
    <row r="1969">
      <c r="A1969" s="2" t="s">
        <v>242</v>
      </c>
      <c r="B1969" s="2" t="s">
        <v>360</v>
      </c>
      <c r="C1969" s="16" t="s">
        <v>476</v>
      </c>
    </row>
    <row r="1970">
      <c r="A1970" s="2" t="s">
        <v>207</v>
      </c>
      <c r="B1970" s="2" t="s">
        <v>242</v>
      </c>
      <c r="C1970" s="16" t="s">
        <v>498</v>
      </c>
    </row>
    <row r="1971">
      <c r="A1971" s="2" t="s">
        <v>88</v>
      </c>
      <c r="B1971" s="2" t="s">
        <v>207</v>
      </c>
      <c r="C1971" s="16" t="s">
        <v>469</v>
      </c>
    </row>
    <row r="1972">
      <c r="A1972" s="2" t="s">
        <v>200</v>
      </c>
      <c r="B1972" s="2" t="s">
        <v>88</v>
      </c>
      <c r="C1972" s="16" t="s">
        <v>577</v>
      </c>
    </row>
    <row r="1973">
      <c r="A1973" s="2" t="s">
        <v>47</v>
      </c>
      <c r="B1973" s="2" t="s">
        <v>200</v>
      </c>
      <c r="C1973" s="16" t="s">
        <v>520</v>
      </c>
    </row>
    <row r="1974">
      <c r="A1974" s="2" t="s">
        <v>24</v>
      </c>
      <c r="B1974" s="2" t="s">
        <v>171</v>
      </c>
      <c r="C1974" s="16" t="s">
        <v>434</v>
      </c>
    </row>
    <row r="1975">
      <c r="A1975" s="2" t="s">
        <v>35</v>
      </c>
      <c r="B1975" s="2" t="s">
        <v>24</v>
      </c>
      <c r="C1975" s="16" t="s">
        <v>494</v>
      </c>
    </row>
    <row r="1976">
      <c r="A1976" s="2" t="s">
        <v>21</v>
      </c>
      <c r="B1976" s="2" t="s">
        <v>35</v>
      </c>
      <c r="C1976" s="16" t="s">
        <v>474</v>
      </c>
    </row>
    <row r="1977">
      <c r="A1977" s="2" t="s">
        <v>30</v>
      </c>
      <c r="B1977" s="2" t="s">
        <v>21</v>
      </c>
      <c r="C1977" s="16" t="s">
        <v>433</v>
      </c>
    </row>
    <row r="1978">
      <c r="A1978" s="2" t="s">
        <v>138</v>
      </c>
      <c r="B1978" s="2" t="s">
        <v>21</v>
      </c>
      <c r="C1978" s="16" t="s">
        <v>538</v>
      </c>
    </row>
    <row r="1979">
      <c r="A1979" s="2" t="s">
        <v>217</v>
      </c>
      <c r="B1979" s="2" t="s">
        <v>138</v>
      </c>
      <c r="C1979" s="16" t="s">
        <v>528</v>
      </c>
    </row>
    <row r="1980">
      <c r="A1980" s="2" t="s">
        <v>71</v>
      </c>
      <c r="B1980" s="2" t="s">
        <v>217</v>
      </c>
      <c r="C1980" s="16" t="s">
        <v>520</v>
      </c>
    </row>
    <row r="1981">
      <c r="A1981" s="2" t="s">
        <v>101</v>
      </c>
      <c r="B1981" s="2" t="s">
        <v>71</v>
      </c>
      <c r="C1981" s="16" t="s">
        <v>575</v>
      </c>
    </row>
    <row r="1982">
      <c r="A1982" s="2" t="s">
        <v>35</v>
      </c>
      <c r="B1982" s="2" t="s">
        <v>101</v>
      </c>
      <c r="C1982" s="16" t="s">
        <v>480</v>
      </c>
    </row>
    <row r="1983">
      <c r="A1983" s="2" t="s">
        <v>19</v>
      </c>
      <c r="B1983" s="2" t="s">
        <v>35</v>
      </c>
      <c r="C1983" s="16" t="s">
        <v>523</v>
      </c>
    </row>
    <row r="1984">
      <c r="A1984" s="2" t="s">
        <v>79</v>
      </c>
      <c r="B1984" s="2" t="s">
        <v>19</v>
      </c>
      <c r="C1984" s="16" t="s">
        <v>433</v>
      </c>
    </row>
    <row r="1985">
      <c r="A1985" s="2" t="s">
        <v>171</v>
      </c>
      <c r="B1985" s="2" t="s">
        <v>19</v>
      </c>
      <c r="C1985" s="16" t="s">
        <v>494</v>
      </c>
    </row>
    <row r="1986">
      <c r="A1986" s="2" t="s">
        <v>208</v>
      </c>
      <c r="B1986" s="2" t="s">
        <v>171</v>
      </c>
      <c r="C1986" s="16" t="s">
        <v>453</v>
      </c>
    </row>
    <row r="1987">
      <c r="A1987" s="2" t="s">
        <v>30</v>
      </c>
      <c r="B1987" s="2" t="s">
        <v>208</v>
      </c>
      <c r="C1987" s="16" t="s">
        <v>501</v>
      </c>
    </row>
    <row r="1988">
      <c r="A1988" s="2" t="s">
        <v>24</v>
      </c>
      <c r="B1988" s="2" t="s">
        <v>30</v>
      </c>
      <c r="C1988" s="16" t="s">
        <v>508</v>
      </c>
    </row>
    <row r="1989">
      <c r="A1989" s="2" t="s">
        <v>314</v>
      </c>
      <c r="B1989" s="2" t="s">
        <v>270</v>
      </c>
      <c r="C1989" s="16" t="s">
        <v>600</v>
      </c>
    </row>
    <row r="1990">
      <c r="A1990" s="2" t="s">
        <v>368</v>
      </c>
      <c r="B1990" s="2" t="s">
        <v>314</v>
      </c>
      <c r="C1990" s="16" t="s">
        <v>535</v>
      </c>
    </row>
    <row r="1991">
      <c r="A1991" s="2" t="s">
        <v>186</v>
      </c>
      <c r="B1991" s="2" t="s">
        <v>368</v>
      </c>
      <c r="C1991" s="16" t="s">
        <v>505</v>
      </c>
    </row>
    <row r="1992">
      <c r="A1992" s="2" t="s">
        <v>167</v>
      </c>
      <c r="B1992" s="2" t="s">
        <v>186</v>
      </c>
      <c r="C1992" s="16" t="s">
        <v>544</v>
      </c>
    </row>
    <row r="1993">
      <c r="A1993" s="2" t="s">
        <v>50</v>
      </c>
      <c r="B1993" s="2" t="s">
        <v>167</v>
      </c>
      <c r="C1993" s="16" t="s">
        <v>590</v>
      </c>
    </row>
    <row r="1994">
      <c r="A1994" s="2" t="s">
        <v>231</v>
      </c>
      <c r="B1994" s="2" t="s">
        <v>50</v>
      </c>
      <c r="C1994" s="16" t="s">
        <v>433</v>
      </c>
    </row>
    <row r="1995">
      <c r="A1995" s="2" t="s">
        <v>146</v>
      </c>
      <c r="B1995" s="2" t="s">
        <v>50</v>
      </c>
      <c r="C1995" s="16" t="s">
        <v>517</v>
      </c>
    </row>
    <row r="1996">
      <c r="A1996" s="2" t="s">
        <v>137</v>
      </c>
      <c r="B1996" s="2" t="s">
        <v>146</v>
      </c>
      <c r="C1996" s="16" t="s">
        <v>475</v>
      </c>
    </row>
    <row r="1997">
      <c r="A1997" s="2" t="s">
        <v>368</v>
      </c>
      <c r="B1997" s="2" t="s">
        <v>137</v>
      </c>
      <c r="C1997" s="16" t="s">
        <v>433</v>
      </c>
    </row>
    <row r="1998">
      <c r="A1998" s="2" t="s">
        <v>167</v>
      </c>
      <c r="B1998" s="2" t="s">
        <v>137</v>
      </c>
      <c r="C1998" s="16" t="s">
        <v>572</v>
      </c>
    </row>
    <row r="1999">
      <c r="A1999" s="2" t="s">
        <v>214</v>
      </c>
      <c r="B1999" s="2" t="s">
        <v>167</v>
      </c>
      <c r="C1999" s="16" t="s">
        <v>508</v>
      </c>
    </row>
    <row r="2000">
      <c r="A2000" s="2" t="s">
        <v>146</v>
      </c>
      <c r="B2000" s="2" t="s">
        <v>214</v>
      </c>
      <c r="C2000" s="16" t="s">
        <v>570</v>
      </c>
    </row>
    <row r="2001">
      <c r="A2001" s="2" t="s">
        <v>314</v>
      </c>
      <c r="B2001" s="2" t="s">
        <v>146</v>
      </c>
      <c r="C2001" s="16" t="s">
        <v>453</v>
      </c>
    </row>
    <row r="2002">
      <c r="A2002" s="2" t="s">
        <v>368</v>
      </c>
      <c r="B2002" s="2" t="s">
        <v>314</v>
      </c>
      <c r="C2002" s="16" t="s">
        <v>433</v>
      </c>
    </row>
    <row r="2003">
      <c r="A2003" s="2" t="s">
        <v>279</v>
      </c>
      <c r="B2003" s="2" t="s">
        <v>41</v>
      </c>
      <c r="C2003" s="16" t="s">
        <v>428</v>
      </c>
    </row>
    <row r="2004">
      <c r="A2004" s="2" t="s">
        <v>27</v>
      </c>
      <c r="B2004" s="2" t="s">
        <v>279</v>
      </c>
      <c r="C2004" s="16" t="s">
        <v>455</v>
      </c>
    </row>
    <row r="2005">
      <c r="A2005" s="2" t="s">
        <v>280</v>
      </c>
      <c r="B2005" s="2" t="s">
        <v>27</v>
      </c>
      <c r="C2005" s="16" t="s">
        <v>433</v>
      </c>
    </row>
    <row r="2006">
      <c r="A2006" s="2" t="s">
        <v>59</v>
      </c>
      <c r="B2006" s="2" t="s">
        <v>280</v>
      </c>
      <c r="C2006" s="16" t="s">
        <v>568</v>
      </c>
    </row>
    <row r="2007">
      <c r="A2007" s="2" t="s">
        <v>41</v>
      </c>
      <c r="B2007" s="2" t="s">
        <v>59</v>
      </c>
      <c r="C2007" s="16" t="s">
        <v>536</v>
      </c>
    </row>
    <row r="2008">
      <c r="A2008" s="2" t="s">
        <v>279</v>
      </c>
      <c r="B2008" s="2" t="s">
        <v>41</v>
      </c>
      <c r="C2008" s="16" t="s">
        <v>465</v>
      </c>
    </row>
    <row r="2009">
      <c r="A2009" s="2" t="s">
        <v>76</v>
      </c>
      <c r="B2009" s="2" t="s">
        <v>279</v>
      </c>
      <c r="C2009" s="16" t="s">
        <v>456</v>
      </c>
    </row>
    <row r="2010">
      <c r="A2010" s="2" t="s">
        <v>280</v>
      </c>
      <c r="B2010" s="2" t="s">
        <v>76</v>
      </c>
      <c r="C2010" s="16" t="s">
        <v>581</v>
      </c>
    </row>
    <row r="2011">
      <c r="A2011" s="2" t="s">
        <v>106</v>
      </c>
      <c r="B2011" s="2" t="s">
        <v>280</v>
      </c>
      <c r="C2011" s="16" t="s">
        <v>523</v>
      </c>
    </row>
    <row r="2012">
      <c r="A2012" s="2" t="s">
        <v>64</v>
      </c>
      <c r="B2012" s="2" t="s">
        <v>106</v>
      </c>
      <c r="C2012" s="16" t="s">
        <v>461</v>
      </c>
    </row>
    <row r="2013">
      <c r="A2013" s="2" t="s">
        <v>388</v>
      </c>
      <c r="B2013" s="2" t="s">
        <v>64</v>
      </c>
      <c r="C2013" s="16" t="s">
        <v>589</v>
      </c>
    </row>
    <row r="2014">
      <c r="A2014" s="2" t="s">
        <v>366</v>
      </c>
      <c r="B2014" s="2" t="s">
        <v>388</v>
      </c>
      <c r="C2014" s="16" t="s">
        <v>432</v>
      </c>
    </row>
    <row r="2015">
      <c r="A2015" s="2" t="s">
        <v>41</v>
      </c>
      <c r="B2015" s="2" t="s">
        <v>366</v>
      </c>
      <c r="C2015" s="16" t="s">
        <v>428</v>
      </c>
    </row>
    <row r="2016">
      <c r="A2016" s="2" t="s">
        <v>59</v>
      </c>
      <c r="B2016" s="2" t="s">
        <v>41</v>
      </c>
      <c r="C2016" s="16" t="s">
        <v>497</v>
      </c>
    </row>
    <row r="2017">
      <c r="A2017" s="2" t="s">
        <v>76</v>
      </c>
      <c r="B2017" s="2" t="s">
        <v>59</v>
      </c>
      <c r="C2017" s="16" t="s">
        <v>574</v>
      </c>
    </row>
    <row r="2018">
      <c r="A2018" s="2" t="s">
        <v>406</v>
      </c>
      <c r="B2018" s="2" t="s">
        <v>153</v>
      </c>
      <c r="C2018" s="16" t="s">
        <v>433</v>
      </c>
    </row>
    <row r="2019">
      <c r="A2019" s="2" t="s">
        <v>394</v>
      </c>
      <c r="B2019" s="2" t="s">
        <v>153</v>
      </c>
      <c r="C2019" s="16" t="s">
        <v>536</v>
      </c>
    </row>
    <row r="2020">
      <c r="A2020" s="2" t="s">
        <v>39</v>
      </c>
      <c r="B2020" s="2" t="s">
        <v>394</v>
      </c>
      <c r="C2020" s="16" t="s">
        <v>554</v>
      </c>
    </row>
    <row r="2021">
      <c r="A2021" s="2" t="s">
        <v>396</v>
      </c>
      <c r="B2021" s="2" t="s">
        <v>39</v>
      </c>
      <c r="C2021" s="16" t="s">
        <v>433</v>
      </c>
    </row>
    <row r="2022">
      <c r="A2022" s="2" t="s">
        <v>341</v>
      </c>
      <c r="B2022" s="2" t="s">
        <v>39</v>
      </c>
      <c r="C2022" s="16" t="s">
        <v>433</v>
      </c>
    </row>
    <row r="2023">
      <c r="A2023" s="2" t="s">
        <v>394</v>
      </c>
      <c r="B2023" s="2" t="s">
        <v>39</v>
      </c>
      <c r="C2023" s="16" t="s">
        <v>433</v>
      </c>
    </row>
    <row r="2024">
      <c r="A2024" s="2" t="s">
        <v>170</v>
      </c>
      <c r="B2024" s="2" t="s">
        <v>39</v>
      </c>
      <c r="C2024" s="16" t="s">
        <v>514</v>
      </c>
    </row>
    <row r="2025">
      <c r="A2025" s="2" t="s">
        <v>179</v>
      </c>
      <c r="B2025" s="2" t="s">
        <v>170</v>
      </c>
      <c r="C2025" s="16" t="s">
        <v>525</v>
      </c>
    </row>
    <row r="2026">
      <c r="A2026" s="2" t="s">
        <v>406</v>
      </c>
      <c r="B2026" s="2" t="s">
        <v>179</v>
      </c>
      <c r="C2026" s="16" t="s">
        <v>433</v>
      </c>
    </row>
    <row r="2027">
      <c r="A2027" s="2" t="s">
        <v>341</v>
      </c>
      <c r="B2027" s="2" t="s">
        <v>179</v>
      </c>
      <c r="C2027" s="16" t="s">
        <v>554</v>
      </c>
    </row>
    <row r="2028">
      <c r="A2028" s="2" t="s">
        <v>157</v>
      </c>
      <c r="B2028" s="2" t="s">
        <v>341</v>
      </c>
      <c r="C2028" s="16" t="s">
        <v>575</v>
      </c>
    </row>
    <row r="2029">
      <c r="A2029" s="2" t="s">
        <v>117</v>
      </c>
      <c r="B2029" s="2" t="s">
        <v>125</v>
      </c>
      <c r="C2029" s="16" t="s">
        <v>509</v>
      </c>
    </row>
    <row r="2030">
      <c r="A2030" s="2" t="s">
        <v>38</v>
      </c>
      <c r="B2030" s="2" t="s">
        <v>117</v>
      </c>
      <c r="C2030" s="16" t="s">
        <v>535</v>
      </c>
    </row>
    <row r="2031">
      <c r="A2031" s="2" t="s">
        <v>361</v>
      </c>
      <c r="B2031" s="2" t="s">
        <v>38</v>
      </c>
      <c r="C2031" s="16" t="s">
        <v>509</v>
      </c>
    </row>
    <row r="2032">
      <c r="A2032" s="2" t="s">
        <v>92</v>
      </c>
      <c r="B2032" s="2" t="s">
        <v>361</v>
      </c>
      <c r="C2032" s="16" t="s">
        <v>555</v>
      </c>
    </row>
    <row r="2033">
      <c r="A2033" s="2" t="s">
        <v>413</v>
      </c>
      <c r="B2033" s="2" t="s">
        <v>92</v>
      </c>
      <c r="C2033" s="16" t="s">
        <v>433</v>
      </c>
    </row>
    <row r="2034">
      <c r="A2034" s="2" t="s">
        <v>160</v>
      </c>
      <c r="B2034" s="2" t="s">
        <v>92</v>
      </c>
      <c r="C2034" s="16" t="s">
        <v>575</v>
      </c>
    </row>
    <row r="2035">
      <c r="A2035" s="2" t="s">
        <v>22</v>
      </c>
      <c r="B2035" s="2" t="s">
        <v>160</v>
      </c>
      <c r="C2035" s="16" t="s">
        <v>555</v>
      </c>
    </row>
    <row r="2036">
      <c r="A2036" s="2" t="s">
        <v>154</v>
      </c>
      <c r="B2036" s="2" t="s">
        <v>22</v>
      </c>
      <c r="C2036" s="16" t="s">
        <v>554</v>
      </c>
    </row>
    <row r="2037">
      <c r="A2037" s="2" t="s">
        <v>324</v>
      </c>
      <c r="B2037" s="2" t="s">
        <v>154</v>
      </c>
      <c r="C2037" s="16" t="s">
        <v>555</v>
      </c>
    </row>
    <row r="2038">
      <c r="A2038" s="2" t="s">
        <v>74</v>
      </c>
      <c r="B2038" s="2" t="s">
        <v>324</v>
      </c>
      <c r="C2038" s="16" t="s">
        <v>525</v>
      </c>
    </row>
    <row r="2039">
      <c r="A2039" s="2" t="s">
        <v>125</v>
      </c>
      <c r="B2039" s="2" t="s">
        <v>74</v>
      </c>
      <c r="C2039" s="16" t="s">
        <v>565</v>
      </c>
    </row>
    <row r="2040">
      <c r="A2040" s="2" t="s">
        <v>117</v>
      </c>
      <c r="B2040" s="2" t="s">
        <v>125</v>
      </c>
      <c r="C2040" s="16" t="s">
        <v>555</v>
      </c>
    </row>
    <row r="2041">
      <c r="A2041" s="2" t="s">
        <v>38</v>
      </c>
      <c r="B2041" s="2" t="s">
        <v>117</v>
      </c>
      <c r="C2041" s="16" t="s">
        <v>554</v>
      </c>
    </row>
    <row r="2042">
      <c r="A2042" s="2" t="s">
        <v>361</v>
      </c>
      <c r="B2042" s="2" t="s">
        <v>38</v>
      </c>
      <c r="C2042" s="16" t="s">
        <v>433</v>
      </c>
    </row>
    <row r="2043">
      <c r="A2043" s="2" t="s">
        <v>123</v>
      </c>
      <c r="B2043" s="2" t="s">
        <v>370</v>
      </c>
      <c r="C2043" s="16" t="s">
        <v>575</v>
      </c>
    </row>
    <row r="2044">
      <c r="A2044" s="2" t="s">
        <v>67</v>
      </c>
      <c r="B2044" s="2" t="s">
        <v>123</v>
      </c>
      <c r="C2044" s="16" t="s">
        <v>518</v>
      </c>
    </row>
    <row r="2045">
      <c r="A2045" s="2" t="s">
        <v>151</v>
      </c>
      <c r="B2045" s="2" t="s">
        <v>67</v>
      </c>
      <c r="C2045" s="16" t="s">
        <v>535</v>
      </c>
    </row>
    <row r="2046">
      <c r="A2046" s="2" t="s">
        <v>73</v>
      </c>
      <c r="B2046" s="2" t="s">
        <v>151</v>
      </c>
      <c r="C2046" s="16" t="s">
        <v>536</v>
      </c>
    </row>
    <row r="2047">
      <c r="A2047" s="2" t="s">
        <v>123</v>
      </c>
      <c r="B2047" s="2" t="s">
        <v>73</v>
      </c>
      <c r="C2047" s="16" t="s">
        <v>565</v>
      </c>
    </row>
    <row r="2048">
      <c r="A2048" s="2" t="s">
        <v>245</v>
      </c>
      <c r="B2048" s="2" t="s">
        <v>123</v>
      </c>
      <c r="C2048" s="16" t="s">
        <v>555</v>
      </c>
    </row>
    <row r="2049">
      <c r="A2049" s="2" t="s">
        <v>69</v>
      </c>
      <c r="B2049" s="2" t="s">
        <v>245</v>
      </c>
      <c r="C2049" s="16" t="s">
        <v>554</v>
      </c>
    </row>
    <row r="2050">
      <c r="A2050" s="2" t="s">
        <v>67</v>
      </c>
      <c r="B2050" s="2" t="s">
        <v>69</v>
      </c>
      <c r="C2050" s="16" t="s">
        <v>554</v>
      </c>
    </row>
    <row r="2051">
      <c r="A2051" s="2" t="s">
        <v>278</v>
      </c>
      <c r="B2051" s="2" t="s">
        <v>67</v>
      </c>
      <c r="C2051" s="16" t="s">
        <v>536</v>
      </c>
    </row>
    <row r="2052">
      <c r="A2052" s="2" t="s">
        <v>73</v>
      </c>
      <c r="B2052" s="2" t="s">
        <v>278</v>
      </c>
      <c r="C2052" s="16" t="s">
        <v>518</v>
      </c>
    </row>
    <row r="2053">
      <c r="A2053" s="2" t="s">
        <v>373</v>
      </c>
      <c r="B2053" s="2" t="s">
        <v>73</v>
      </c>
      <c r="C2053" s="16" t="s">
        <v>525</v>
      </c>
    </row>
    <row r="2054">
      <c r="A2054" s="2" t="s">
        <v>245</v>
      </c>
      <c r="B2054" s="2" t="s">
        <v>373</v>
      </c>
      <c r="C2054" s="16" t="s">
        <v>433</v>
      </c>
    </row>
    <row r="2055">
      <c r="A2055" s="2" t="s">
        <v>67</v>
      </c>
      <c r="B2055" s="2" t="s">
        <v>373</v>
      </c>
      <c r="C2055" s="16" t="s">
        <v>536</v>
      </c>
    </row>
    <row r="2056">
      <c r="A2056" s="2" t="s">
        <v>69</v>
      </c>
      <c r="B2056" s="2" t="s">
        <v>67</v>
      </c>
      <c r="C2056" s="16" t="s">
        <v>554</v>
      </c>
    </row>
    <row r="2057">
      <c r="A2057" s="2" t="s">
        <v>73</v>
      </c>
      <c r="B2057" s="2" t="s">
        <v>69</v>
      </c>
      <c r="C2057" s="16" t="s">
        <v>433</v>
      </c>
    </row>
    <row r="2058">
      <c r="A2058" s="2" t="s">
        <v>315</v>
      </c>
      <c r="B2058" s="2" t="s">
        <v>45</v>
      </c>
      <c r="C2058" s="16" t="s">
        <v>433</v>
      </c>
    </row>
    <row r="2059">
      <c r="A2059" s="2" t="s">
        <v>141</v>
      </c>
      <c r="B2059" s="2" t="s">
        <v>45</v>
      </c>
      <c r="C2059" s="16" t="s">
        <v>555</v>
      </c>
    </row>
    <row r="2060">
      <c r="A2060" s="2" t="s">
        <v>40</v>
      </c>
      <c r="B2060" s="2" t="s">
        <v>141</v>
      </c>
      <c r="C2060" s="16" t="s">
        <v>526</v>
      </c>
    </row>
    <row r="2061">
      <c r="A2061" s="2" t="s">
        <v>421</v>
      </c>
      <c r="B2061" s="2" t="s">
        <v>40</v>
      </c>
      <c r="C2061" s="16" t="s">
        <v>433</v>
      </c>
    </row>
    <row r="2062">
      <c r="A2062" s="2" t="s">
        <v>86</v>
      </c>
      <c r="B2062" s="2" t="s">
        <v>40</v>
      </c>
      <c r="C2062" s="16" t="s">
        <v>433</v>
      </c>
    </row>
    <row r="2063">
      <c r="A2063" s="2" t="s">
        <v>377</v>
      </c>
      <c r="B2063" s="2" t="s">
        <v>40</v>
      </c>
      <c r="C2063" s="16" t="s">
        <v>555</v>
      </c>
    </row>
    <row r="2064">
      <c r="A2064" s="2" t="s">
        <v>43</v>
      </c>
      <c r="B2064" s="2" t="s">
        <v>377</v>
      </c>
      <c r="C2064" s="16" t="s">
        <v>535</v>
      </c>
    </row>
    <row r="2065">
      <c r="A2065" s="2" t="s">
        <v>315</v>
      </c>
      <c r="B2065" s="2" t="s">
        <v>43</v>
      </c>
      <c r="C2065" s="16" t="s">
        <v>536</v>
      </c>
    </row>
    <row r="2066">
      <c r="A2066" s="2" t="s">
        <v>34</v>
      </c>
      <c r="B2066" s="2" t="s">
        <v>315</v>
      </c>
      <c r="C2066" s="16" t="s">
        <v>509</v>
      </c>
    </row>
    <row r="2067">
      <c r="A2067" s="2" t="s">
        <v>421</v>
      </c>
      <c r="B2067" s="2" t="s">
        <v>34</v>
      </c>
      <c r="C2067" s="16" t="s">
        <v>433</v>
      </c>
    </row>
    <row r="2068">
      <c r="A2068" s="2" t="s">
        <v>86</v>
      </c>
      <c r="B2068" s="2" t="s">
        <v>34</v>
      </c>
      <c r="C2068" s="16" t="s">
        <v>509</v>
      </c>
    </row>
    <row r="2069">
      <c r="A2069" s="2" t="s">
        <v>100</v>
      </c>
      <c r="B2069" s="2" t="s">
        <v>86</v>
      </c>
      <c r="C2069" s="16" t="s">
        <v>565</v>
      </c>
    </row>
    <row r="2070">
      <c r="A2070" s="2" t="s">
        <v>141</v>
      </c>
      <c r="B2070" s="2" t="s">
        <v>137</v>
      </c>
      <c r="C2070" s="16" t="s">
        <v>469</v>
      </c>
    </row>
    <row r="2071">
      <c r="A2071" s="2" t="s">
        <v>186</v>
      </c>
      <c r="B2071" s="2" t="s">
        <v>141</v>
      </c>
      <c r="C2071" s="16" t="s">
        <v>433</v>
      </c>
    </row>
    <row r="2072">
      <c r="A2072" s="2" t="s">
        <v>314</v>
      </c>
      <c r="B2072" s="2" t="s">
        <v>186</v>
      </c>
      <c r="C2072" s="16" t="s">
        <v>525</v>
      </c>
    </row>
    <row r="2073">
      <c r="A2073" s="2" t="s">
        <v>86</v>
      </c>
      <c r="B2073" s="2" t="s">
        <v>314</v>
      </c>
      <c r="C2073" s="16" t="s">
        <v>477</v>
      </c>
    </row>
    <row r="2074">
      <c r="A2074" s="2" t="s">
        <v>349</v>
      </c>
      <c r="B2074" s="2" t="s">
        <v>86</v>
      </c>
      <c r="C2074" s="16" t="s">
        <v>509</v>
      </c>
    </row>
    <row r="2075">
      <c r="A2075" s="2" t="s">
        <v>377</v>
      </c>
      <c r="B2075" s="2" t="s">
        <v>349</v>
      </c>
      <c r="C2075" s="16" t="s">
        <v>536</v>
      </c>
    </row>
    <row r="2076">
      <c r="A2076" s="2" t="s">
        <v>50</v>
      </c>
      <c r="B2076" s="2" t="s">
        <v>377</v>
      </c>
      <c r="C2076" s="16" t="s">
        <v>514</v>
      </c>
    </row>
    <row r="2077">
      <c r="A2077" s="2" t="s">
        <v>104</v>
      </c>
      <c r="B2077" s="2" t="s">
        <v>50</v>
      </c>
      <c r="C2077" s="16" t="s">
        <v>433</v>
      </c>
    </row>
    <row r="2078">
      <c r="A2078" s="2" t="s">
        <v>141</v>
      </c>
      <c r="B2078" s="2" t="s">
        <v>50</v>
      </c>
      <c r="C2078" s="16" t="s">
        <v>518</v>
      </c>
    </row>
    <row r="2079">
      <c r="A2079" s="2" t="s">
        <v>137</v>
      </c>
      <c r="B2079" s="2" t="s">
        <v>141</v>
      </c>
      <c r="C2079" s="16" t="s">
        <v>447</v>
      </c>
    </row>
    <row r="2080">
      <c r="A2080" s="2" t="s">
        <v>421</v>
      </c>
      <c r="B2080" s="2" t="s">
        <v>137</v>
      </c>
      <c r="C2080" s="16" t="s">
        <v>433</v>
      </c>
    </row>
    <row r="2081">
      <c r="A2081" s="2" t="s">
        <v>104</v>
      </c>
      <c r="B2081" s="2" t="s">
        <v>137</v>
      </c>
      <c r="C2081" s="16" t="s">
        <v>518</v>
      </c>
    </row>
    <row r="2082">
      <c r="A2082" s="2" t="s">
        <v>214</v>
      </c>
      <c r="B2082" s="2" t="s">
        <v>104</v>
      </c>
      <c r="C2082" s="16" t="s">
        <v>432</v>
      </c>
    </row>
    <row r="2083">
      <c r="A2083" s="2" t="s">
        <v>86</v>
      </c>
      <c r="B2083" s="2" t="s">
        <v>214</v>
      </c>
      <c r="C2083" s="16" t="s">
        <v>587</v>
      </c>
    </row>
    <row r="2084">
      <c r="A2084" s="2" t="s">
        <v>349</v>
      </c>
      <c r="B2084" s="2" t="s">
        <v>86</v>
      </c>
      <c r="C2084" s="16" t="s">
        <v>433</v>
      </c>
    </row>
    <row r="2085">
      <c r="A2085" s="2" t="s">
        <v>314</v>
      </c>
      <c r="B2085" s="2" t="s">
        <v>86</v>
      </c>
      <c r="C2085" s="16" t="s">
        <v>518</v>
      </c>
    </row>
    <row r="2086">
      <c r="A2086" s="2" t="s">
        <v>47</v>
      </c>
      <c r="B2086" s="2" t="s">
        <v>117</v>
      </c>
      <c r="C2086" s="16" t="s">
        <v>518</v>
      </c>
    </row>
    <row r="2087">
      <c r="A2087" s="2" t="s">
        <v>361</v>
      </c>
      <c r="B2087" s="2" t="s">
        <v>47</v>
      </c>
      <c r="C2087" s="16" t="s">
        <v>555</v>
      </c>
    </row>
    <row r="2088">
      <c r="A2088" s="2" t="s">
        <v>88</v>
      </c>
      <c r="B2088" s="2" t="s">
        <v>361</v>
      </c>
      <c r="C2088" s="16" t="s">
        <v>525</v>
      </c>
    </row>
    <row r="2089">
      <c r="A2089" s="2" t="s">
        <v>413</v>
      </c>
      <c r="B2089" s="2" t="s">
        <v>88</v>
      </c>
      <c r="C2089" s="16" t="s">
        <v>433</v>
      </c>
    </row>
    <row r="2090">
      <c r="A2090" s="2" t="s">
        <v>160</v>
      </c>
      <c r="B2090" s="2" t="s">
        <v>88</v>
      </c>
      <c r="C2090" s="16" t="s">
        <v>525</v>
      </c>
    </row>
    <row r="2091">
      <c r="A2091" s="2" t="s">
        <v>355</v>
      </c>
      <c r="B2091" s="2" t="s">
        <v>160</v>
      </c>
      <c r="C2091" s="16" t="s">
        <v>433</v>
      </c>
    </row>
    <row r="2092">
      <c r="A2092" s="2" t="s">
        <v>215</v>
      </c>
      <c r="B2092" s="2" t="s">
        <v>160</v>
      </c>
      <c r="C2092" s="16" t="s">
        <v>554</v>
      </c>
    </row>
    <row r="2093">
      <c r="A2093" s="2" t="s">
        <v>154</v>
      </c>
      <c r="B2093" s="2" t="s">
        <v>215</v>
      </c>
      <c r="C2093" s="16" t="s">
        <v>555</v>
      </c>
    </row>
    <row r="2094">
      <c r="A2094" s="2" t="s">
        <v>263</v>
      </c>
      <c r="B2094" s="2" t="s">
        <v>154</v>
      </c>
      <c r="C2094" s="16" t="s">
        <v>514</v>
      </c>
    </row>
    <row r="2095">
      <c r="A2095" s="2" t="s">
        <v>117</v>
      </c>
      <c r="B2095" s="2" t="s">
        <v>263</v>
      </c>
      <c r="C2095" s="16" t="s">
        <v>469</v>
      </c>
    </row>
    <row r="2096">
      <c r="A2096" s="2" t="s">
        <v>47</v>
      </c>
      <c r="B2096" s="2" t="s">
        <v>117</v>
      </c>
      <c r="C2096" s="16" t="s">
        <v>432</v>
      </c>
    </row>
    <row r="2097">
      <c r="A2097" s="2" t="s">
        <v>361</v>
      </c>
      <c r="B2097" s="2" t="s">
        <v>47</v>
      </c>
      <c r="C2097" s="16" t="s">
        <v>433</v>
      </c>
    </row>
    <row r="2098">
      <c r="A2098" s="2" t="s">
        <v>413</v>
      </c>
      <c r="B2098" s="2" t="s">
        <v>47</v>
      </c>
      <c r="C2098" s="16" t="s">
        <v>433</v>
      </c>
    </row>
    <row r="2099">
      <c r="A2099" s="2" t="s">
        <v>74</v>
      </c>
      <c r="B2099" s="2" t="s">
        <v>47</v>
      </c>
      <c r="C2099" s="16" t="s">
        <v>554</v>
      </c>
    </row>
    <row r="2100">
      <c r="A2100" s="2" t="s">
        <v>242</v>
      </c>
      <c r="B2100" s="2" t="s">
        <v>74</v>
      </c>
      <c r="C2100" s="16" t="s">
        <v>535</v>
      </c>
    </row>
    <row r="2101">
      <c r="A2101" s="2" t="s">
        <v>151</v>
      </c>
      <c r="B2101" s="2" t="s">
        <v>64</v>
      </c>
      <c r="C2101" s="16" t="s">
        <v>509</v>
      </c>
    </row>
    <row r="2102">
      <c r="A2102" s="2" t="s">
        <v>279</v>
      </c>
      <c r="B2102" s="2" t="s">
        <v>151</v>
      </c>
      <c r="C2102" s="16" t="s">
        <v>433</v>
      </c>
    </row>
    <row r="2103">
      <c r="A2103" s="2" t="s">
        <v>237</v>
      </c>
      <c r="B2103" s="2" t="s">
        <v>151</v>
      </c>
      <c r="C2103" s="16" t="s">
        <v>433</v>
      </c>
    </row>
    <row r="2104">
      <c r="A2104" s="2" t="s">
        <v>366</v>
      </c>
      <c r="B2104" s="2" t="s">
        <v>151</v>
      </c>
      <c r="C2104" s="16" t="s">
        <v>554</v>
      </c>
    </row>
    <row r="2105">
      <c r="A2105" s="2" t="s">
        <v>69</v>
      </c>
      <c r="B2105" s="2" t="s">
        <v>366</v>
      </c>
      <c r="C2105" s="16" t="s">
        <v>525</v>
      </c>
    </row>
    <row r="2106">
      <c r="A2106" s="2" t="s">
        <v>59</v>
      </c>
      <c r="B2106" s="2" t="s">
        <v>69</v>
      </c>
      <c r="C2106" s="16" t="s">
        <v>535</v>
      </c>
    </row>
    <row r="2107">
      <c r="A2107" s="2" t="s">
        <v>123</v>
      </c>
      <c r="B2107" s="2" t="s">
        <v>59</v>
      </c>
      <c r="C2107" s="16" t="s">
        <v>433</v>
      </c>
    </row>
    <row r="2108">
      <c r="A2108" s="2" t="s">
        <v>373</v>
      </c>
      <c r="B2108" s="2" t="s">
        <v>59</v>
      </c>
      <c r="C2108" s="16" t="s">
        <v>565</v>
      </c>
    </row>
    <row r="2109">
      <c r="A2109" s="2" t="s">
        <v>280</v>
      </c>
      <c r="B2109" s="2" t="s">
        <v>373</v>
      </c>
      <c r="C2109" s="16" t="s">
        <v>432</v>
      </c>
    </row>
    <row r="2110">
      <c r="A2110" s="2" t="s">
        <v>278</v>
      </c>
      <c r="B2110" s="2" t="s">
        <v>280</v>
      </c>
      <c r="C2110" s="16" t="s">
        <v>587</v>
      </c>
    </row>
    <row r="2111">
      <c r="A2111" s="2" t="s">
        <v>64</v>
      </c>
      <c r="B2111" s="2" t="s">
        <v>278</v>
      </c>
      <c r="C2111" s="16" t="s">
        <v>554</v>
      </c>
    </row>
    <row r="2112">
      <c r="A2112" s="2" t="s">
        <v>69</v>
      </c>
      <c r="B2112" s="2" t="s">
        <v>64</v>
      </c>
      <c r="C2112" s="16" t="s">
        <v>554</v>
      </c>
    </row>
    <row r="2113">
      <c r="A2113" s="2" t="s">
        <v>279</v>
      </c>
      <c r="B2113" s="2" t="s">
        <v>69</v>
      </c>
      <c r="C2113" s="16" t="s">
        <v>528</v>
      </c>
    </row>
    <row r="2114">
      <c r="A2114" s="2" t="s">
        <v>151</v>
      </c>
      <c r="B2114" s="2" t="s">
        <v>279</v>
      </c>
      <c r="C2114" s="16" t="s">
        <v>432</v>
      </c>
    </row>
    <row r="2115">
      <c r="A2115" s="2" t="s">
        <v>59</v>
      </c>
      <c r="B2115" s="2" t="s">
        <v>151</v>
      </c>
      <c r="C2115" s="16" t="s">
        <v>469</v>
      </c>
    </row>
    <row r="2116">
      <c r="A2116" s="2" t="s">
        <v>69</v>
      </c>
      <c r="B2116" s="2" t="s">
        <v>59</v>
      </c>
      <c r="C2116" s="16" t="s">
        <v>536</v>
      </c>
    </row>
    <row r="2117">
      <c r="A2117" s="2" t="s">
        <v>39</v>
      </c>
      <c r="B2117" s="2" t="s">
        <v>79</v>
      </c>
      <c r="C2117" s="16" t="s">
        <v>565</v>
      </c>
    </row>
    <row r="2118">
      <c r="A2118" s="2" t="s">
        <v>35</v>
      </c>
      <c r="B2118" s="2" t="s">
        <v>39</v>
      </c>
      <c r="C2118" s="16" t="s">
        <v>433</v>
      </c>
    </row>
    <row r="2119">
      <c r="A2119" s="2" t="s">
        <v>30</v>
      </c>
      <c r="B2119" s="2" t="s">
        <v>39</v>
      </c>
      <c r="C2119" s="16" t="s">
        <v>477</v>
      </c>
    </row>
    <row r="2120">
      <c r="A2120" s="2" t="s">
        <v>179</v>
      </c>
      <c r="B2120" s="2" t="s">
        <v>30</v>
      </c>
      <c r="C2120" s="16" t="s">
        <v>555</v>
      </c>
    </row>
    <row r="2121">
      <c r="A2121" s="2" t="s">
        <v>71</v>
      </c>
      <c r="B2121" s="2" t="s">
        <v>179</v>
      </c>
      <c r="C2121" s="16" t="s">
        <v>535</v>
      </c>
    </row>
    <row r="2122">
      <c r="A2122" s="2" t="s">
        <v>153</v>
      </c>
      <c r="B2122" s="2" t="s">
        <v>71</v>
      </c>
      <c r="C2122" s="16" t="s">
        <v>433</v>
      </c>
    </row>
    <row r="2123">
      <c r="A2123" s="2" t="s">
        <v>157</v>
      </c>
      <c r="B2123" s="2" t="s">
        <v>71</v>
      </c>
      <c r="C2123" s="16" t="s">
        <v>469</v>
      </c>
    </row>
    <row r="2124">
      <c r="A2124" s="2" t="s">
        <v>171</v>
      </c>
      <c r="B2124" s="2" t="s">
        <v>157</v>
      </c>
      <c r="C2124" s="16" t="s">
        <v>554</v>
      </c>
    </row>
    <row r="2125">
      <c r="A2125" s="2" t="s">
        <v>149</v>
      </c>
      <c r="B2125" s="2" t="s">
        <v>171</v>
      </c>
      <c r="C2125" s="16" t="s">
        <v>477</v>
      </c>
    </row>
    <row r="2126">
      <c r="A2126" s="2" t="s">
        <v>138</v>
      </c>
      <c r="B2126" s="2" t="s">
        <v>149</v>
      </c>
      <c r="C2126" s="16" t="s">
        <v>565</v>
      </c>
    </row>
    <row r="2127">
      <c r="A2127" s="2" t="s">
        <v>179</v>
      </c>
      <c r="B2127" s="2" t="s">
        <v>138</v>
      </c>
      <c r="C2127" s="16" t="s">
        <v>587</v>
      </c>
    </row>
    <row r="2128">
      <c r="A2128" s="2" t="s">
        <v>35</v>
      </c>
      <c r="B2128" s="2" t="s">
        <v>179</v>
      </c>
      <c r="C2128" s="16" t="s">
        <v>432</v>
      </c>
    </row>
    <row r="2129">
      <c r="A2129" s="2" t="s">
        <v>39</v>
      </c>
      <c r="B2129" s="2" t="s">
        <v>35</v>
      </c>
      <c r="C2129" s="16" t="s">
        <v>433</v>
      </c>
    </row>
    <row r="2130">
      <c r="A2130" s="2" t="s">
        <v>157</v>
      </c>
      <c r="B2130" s="2" t="s">
        <v>39</v>
      </c>
      <c r="C2130" s="16" t="s">
        <v>587</v>
      </c>
    </row>
    <row r="2131">
      <c r="A2131" s="2" t="s">
        <v>71</v>
      </c>
      <c r="B2131" s="2" t="s">
        <v>157</v>
      </c>
      <c r="C2131" s="16" t="s">
        <v>518</v>
      </c>
    </row>
    <row r="2132">
      <c r="A2132" s="2" t="s">
        <v>24</v>
      </c>
      <c r="B2132" s="2" t="s">
        <v>104</v>
      </c>
      <c r="C2132" s="16" t="s">
        <v>432</v>
      </c>
    </row>
    <row r="2133">
      <c r="A2133" s="2" t="s">
        <v>315</v>
      </c>
      <c r="B2133" s="2" t="s">
        <v>24</v>
      </c>
      <c r="C2133" s="16" t="s">
        <v>433</v>
      </c>
    </row>
    <row r="2134">
      <c r="A2134" s="2" t="s">
        <v>141</v>
      </c>
      <c r="B2134" s="2" t="s">
        <v>24</v>
      </c>
      <c r="C2134" s="16" t="s">
        <v>536</v>
      </c>
    </row>
    <row r="2135">
      <c r="A2135" s="2" t="s">
        <v>21</v>
      </c>
      <c r="B2135" s="2" t="s">
        <v>141</v>
      </c>
      <c r="C2135" s="16" t="s">
        <v>535</v>
      </c>
    </row>
    <row r="2136">
      <c r="A2136" s="2" t="s">
        <v>86</v>
      </c>
      <c r="B2136" s="2" t="s">
        <v>21</v>
      </c>
      <c r="C2136" s="16" t="s">
        <v>565</v>
      </c>
    </row>
    <row r="2137">
      <c r="A2137" s="2" t="s">
        <v>217</v>
      </c>
      <c r="B2137" s="2" t="s">
        <v>86</v>
      </c>
      <c r="C2137" s="16" t="s">
        <v>526</v>
      </c>
    </row>
    <row r="2138">
      <c r="A2138" s="2" t="s">
        <v>377</v>
      </c>
      <c r="B2138" s="2" t="s">
        <v>217</v>
      </c>
      <c r="C2138" s="16" t="s">
        <v>433</v>
      </c>
    </row>
    <row r="2139">
      <c r="A2139" s="2" t="s">
        <v>421</v>
      </c>
      <c r="B2139" s="2" t="s">
        <v>217</v>
      </c>
      <c r="C2139" s="16" t="s">
        <v>575</v>
      </c>
    </row>
    <row r="2140">
      <c r="A2140" s="2" t="s">
        <v>208</v>
      </c>
      <c r="B2140" s="2" t="s">
        <v>421</v>
      </c>
      <c r="C2140" s="16" t="s">
        <v>536</v>
      </c>
    </row>
    <row r="2141">
      <c r="A2141" s="2" t="s">
        <v>104</v>
      </c>
      <c r="B2141" s="2" t="s">
        <v>208</v>
      </c>
      <c r="C2141" s="16" t="s">
        <v>514</v>
      </c>
    </row>
    <row r="2142">
      <c r="A2142" s="2" t="s">
        <v>21</v>
      </c>
      <c r="B2142" s="2" t="s">
        <v>104</v>
      </c>
      <c r="C2142" s="16" t="s">
        <v>514</v>
      </c>
    </row>
    <row r="2143">
      <c r="A2143" s="2" t="s">
        <v>141</v>
      </c>
      <c r="B2143" s="2" t="s">
        <v>21</v>
      </c>
      <c r="C2143" s="16" t="s">
        <v>554</v>
      </c>
    </row>
    <row r="2144">
      <c r="A2144" s="2" t="s">
        <v>19</v>
      </c>
      <c r="B2144" s="2" t="s">
        <v>141</v>
      </c>
      <c r="C2144" s="16" t="s">
        <v>518</v>
      </c>
    </row>
    <row r="2145">
      <c r="A2145" s="2" t="s">
        <v>86</v>
      </c>
      <c r="B2145" s="2" t="s">
        <v>19</v>
      </c>
      <c r="C2145" s="16" t="s">
        <v>587</v>
      </c>
    </row>
    <row r="2146">
      <c r="A2146" s="2" t="s">
        <v>101</v>
      </c>
      <c r="B2146" s="2" t="s">
        <v>86</v>
      </c>
      <c r="C2146" s="16" t="s">
        <v>518</v>
      </c>
    </row>
    <row r="2147">
      <c r="A2147" s="2" t="s">
        <v>41</v>
      </c>
      <c r="B2147" s="2" t="s">
        <v>47</v>
      </c>
      <c r="C2147" s="16" t="s">
        <v>535</v>
      </c>
    </row>
    <row r="2148">
      <c r="A2148" s="2" t="s">
        <v>88</v>
      </c>
      <c r="B2148" s="2" t="s">
        <v>41</v>
      </c>
      <c r="C2148" s="16" t="s">
        <v>432</v>
      </c>
    </row>
    <row r="2149">
      <c r="A2149" s="2" t="s">
        <v>27</v>
      </c>
      <c r="B2149" s="2" t="s">
        <v>88</v>
      </c>
      <c r="C2149" s="16" t="s">
        <v>565</v>
      </c>
    </row>
    <row r="2150">
      <c r="A2150" s="2" t="s">
        <v>242</v>
      </c>
      <c r="B2150" s="2" t="s">
        <v>27</v>
      </c>
      <c r="C2150" s="16" t="s">
        <v>433</v>
      </c>
    </row>
    <row r="2151">
      <c r="A2151" s="2" t="s">
        <v>88</v>
      </c>
      <c r="B2151" s="2" t="s">
        <v>27</v>
      </c>
      <c r="C2151" s="16" t="s">
        <v>565</v>
      </c>
    </row>
    <row r="2152">
      <c r="A2152" s="2" t="s">
        <v>76</v>
      </c>
      <c r="B2152" s="2" t="s">
        <v>88</v>
      </c>
      <c r="C2152" s="16" t="s">
        <v>432</v>
      </c>
    </row>
    <row r="2153">
      <c r="A2153" s="2" t="s">
        <v>47</v>
      </c>
      <c r="B2153" s="2" t="s">
        <v>76</v>
      </c>
      <c r="C2153" s="16" t="s">
        <v>509</v>
      </c>
    </row>
    <row r="2154">
      <c r="A2154" s="2" t="s">
        <v>41</v>
      </c>
      <c r="B2154" s="2" t="s">
        <v>47</v>
      </c>
      <c r="C2154" s="16" t="s">
        <v>554</v>
      </c>
    </row>
    <row r="2155">
      <c r="A2155" s="2" t="s">
        <v>88</v>
      </c>
      <c r="B2155" s="2" t="s">
        <v>41</v>
      </c>
      <c r="C2155" s="16" t="s">
        <v>433</v>
      </c>
    </row>
    <row r="2156">
      <c r="A2156" s="2" t="s">
        <v>215</v>
      </c>
      <c r="B2156" s="2" t="s">
        <v>41</v>
      </c>
      <c r="C2156" s="16" t="s">
        <v>536</v>
      </c>
    </row>
    <row r="2157">
      <c r="A2157" s="2" t="s">
        <v>106</v>
      </c>
      <c r="B2157" s="2" t="s">
        <v>215</v>
      </c>
      <c r="C2157" s="16" t="s">
        <v>432</v>
      </c>
    </row>
    <row r="2158">
      <c r="A2158" s="2" t="s">
        <v>47</v>
      </c>
      <c r="B2158" s="2" t="s">
        <v>106</v>
      </c>
      <c r="C2158" s="16" t="s">
        <v>535</v>
      </c>
    </row>
    <row r="2159">
      <c r="A2159" s="2" t="s">
        <v>388</v>
      </c>
      <c r="B2159" s="2" t="s">
        <v>47</v>
      </c>
      <c r="C2159" s="16" t="s">
        <v>433</v>
      </c>
    </row>
    <row r="2160">
      <c r="A2160" s="2" t="s">
        <v>103</v>
      </c>
      <c r="B2160" s="2" t="s">
        <v>47</v>
      </c>
      <c r="C2160" s="16" t="s">
        <v>477</v>
      </c>
    </row>
    <row r="2161">
      <c r="A2161" s="2" t="s">
        <v>123</v>
      </c>
      <c r="B2161" s="2" t="s">
        <v>125</v>
      </c>
      <c r="C2161" s="16" t="s">
        <v>554</v>
      </c>
    </row>
    <row r="2162">
      <c r="A2162" s="2" t="s">
        <v>38</v>
      </c>
      <c r="B2162" s="2" t="s">
        <v>123</v>
      </c>
      <c r="C2162" s="16" t="s">
        <v>447</v>
      </c>
    </row>
    <row r="2163">
      <c r="A2163" s="2" t="s">
        <v>373</v>
      </c>
      <c r="B2163" s="2" t="s">
        <v>38</v>
      </c>
      <c r="C2163" s="16" t="s">
        <v>433</v>
      </c>
    </row>
    <row r="2164">
      <c r="A2164" s="2" t="s">
        <v>69</v>
      </c>
      <c r="B2164" s="2" t="s">
        <v>38</v>
      </c>
      <c r="C2164" s="16" t="s">
        <v>525</v>
      </c>
    </row>
    <row r="2165">
      <c r="A2165" s="2" t="s">
        <v>22</v>
      </c>
      <c r="B2165" s="2" t="s">
        <v>69</v>
      </c>
      <c r="C2165" s="16" t="s">
        <v>525</v>
      </c>
    </row>
    <row r="2166">
      <c r="A2166" s="2" t="s">
        <v>151</v>
      </c>
      <c r="B2166" s="2" t="s">
        <v>22</v>
      </c>
      <c r="C2166" s="16" t="s">
        <v>477</v>
      </c>
    </row>
    <row r="2167">
      <c r="A2167" s="2" t="s">
        <v>92</v>
      </c>
      <c r="B2167" s="2" t="s">
        <v>151</v>
      </c>
      <c r="C2167" s="16" t="s">
        <v>477</v>
      </c>
    </row>
    <row r="2168">
      <c r="A2168" s="2" t="s">
        <v>69</v>
      </c>
      <c r="B2168" s="2" t="s">
        <v>92</v>
      </c>
      <c r="C2168" s="16" t="s">
        <v>525</v>
      </c>
    </row>
    <row r="2169">
      <c r="A2169" s="2" t="s">
        <v>125</v>
      </c>
      <c r="B2169" s="2" t="s">
        <v>69</v>
      </c>
      <c r="C2169" s="16" t="s">
        <v>433</v>
      </c>
    </row>
    <row r="2170">
      <c r="A2170" s="2" t="s">
        <v>38</v>
      </c>
      <c r="B2170" s="2" t="s">
        <v>69</v>
      </c>
      <c r="C2170" s="16" t="s">
        <v>514</v>
      </c>
    </row>
    <row r="2171">
      <c r="A2171" s="2" t="s">
        <v>373</v>
      </c>
      <c r="B2171" s="2" t="s">
        <v>38</v>
      </c>
      <c r="C2171" s="16" t="s">
        <v>432</v>
      </c>
    </row>
    <row r="2172">
      <c r="A2172" s="2" t="s">
        <v>22</v>
      </c>
      <c r="B2172" s="2" t="s">
        <v>373</v>
      </c>
      <c r="C2172" s="16" t="s">
        <v>587</v>
      </c>
    </row>
    <row r="2173">
      <c r="A2173" s="2" t="s">
        <v>123</v>
      </c>
      <c r="B2173" s="2" t="s">
        <v>22</v>
      </c>
      <c r="C2173" s="16" t="s">
        <v>528</v>
      </c>
    </row>
    <row r="2174">
      <c r="A2174" s="2" t="s">
        <v>92</v>
      </c>
      <c r="B2174" s="2" t="s">
        <v>123</v>
      </c>
      <c r="C2174" s="16" t="s">
        <v>536</v>
      </c>
    </row>
    <row r="2175">
      <c r="A2175" s="2" t="s">
        <v>69</v>
      </c>
      <c r="B2175" s="2" t="s">
        <v>92</v>
      </c>
      <c r="C2175" s="16" t="s">
        <v>587</v>
      </c>
    </row>
    <row r="2176">
      <c r="A2176" s="2" t="s">
        <v>38</v>
      </c>
      <c r="B2176" s="2" t="s">
        <v>69</v>
      </c>
      <c r="C2176" s="16" t="s">
        <v>587</v>
      </c>
    </row>
    <row r="2177">
      <c r="A2177" s="2" t="s">
        <v>71</v>
      </c>
      <c r="B2177" s="2" t="s">
        <v>20</v>
      </c>
      <c r="C2177" s="16" t="s">
        <v>477</v>
      </c>
    </row>
    <row r="2178">
      <c r="A2178" s="2" t="s">
        <v>30</v>
      </c>
      <c r="B2178" s="2" t="s">
        <v>20</v>
      </c>
      <c r="C2178" s="16" t="s">
        <v>554</v>
      </c>
    </row>
    <row r="2179">
      <c r="A2179" s="2" t="s">
        <v>34</v>
      </c>
      <c r="B2179" s="2" t="s">
        <v>30</v>
      </c>
      <c r="C2179" s="16" t="s">
        <v>555</v>
      </c>
    </row>
    <row r="2180">
      <c r="A2180" s="2" t="s">
        <v>79</v>
      </c>
      <c r="B2180" s="2" t="s">
        <v>34</v>
      </c>
      <c r="C2180" s="16" t="s">
        <v>514</v>
      </c>
    </row>
    <row r="2181">
      <c r="A2181" s="2" t="s">
        <v>40</v>
      </c>
      <c r="B2181" s="2" t="s">
        <v>79</v>
      </c>
      <c r="C2181" s="16" t="s">
        <v>525</v>
      </c>
    </row>
    <row r="2182">
      <c r="A2182" s="2" t="s">
        <v>35</v>
      </c>
      <c r="B2182" s="2" t="s">
        <v>40</v>
      </c>
      <c r="C2182" s="16" t="s">
        <v>525</v>
      </c>
    </row>
    <row r="2183">
      <c r="A2183" s="2" t="s">
        <v>20</v>
      </c>
      <c r="B2183" s="2" t="s">
        <v>35</v>
      </c>
      <c r="C2183" s="16" t="s">
        <v>514</v>
      </c>
    </row>
    <row r="2184">
      <c r="A2184" s="2" t="s">
        <v>171</v>
      </c>
      <c r="B2184" s="2" t="s">
        <v>20</v>
      </c>
      <c r="C2184" s="16" t="s">
        <v>514</v>
      </c>
    </row>
    <row r="2185">
      <c r="A2185" s="2" t="s">
        <v>45</v>
      </c>
      <c r="B2185" s="2" t="s">
        <v>171</v>
      </c>
      <c r="C2185" s="16" t="s">
        <v>432</v>
      </c>
    </row>
    <row r="2186">
      <c r="A2186" s="2" t="s">
        <v>138</v>
      </c>
      <c r="B2186" s="2" t="s">
        <v>45</v>
      </c>
      <c r="C2186" s="16" t="s">
        <v>433</v>
      </c>
    </row>
    <row r="2187">
      <c r="A2187" s="2" t="s">
        <v>30</v>
      </c>
      <c r="B2187" s="2" t="s">
        <v>45</v>
      </c>
      <c r="C2187" s="16" t="s">
        <v>432</v>
      </c>
    </row>
    <row r="2188">
      <c r="A2188" s="2" t="s">
        <v>43</v>
      </c>
      <c r="B2188" s="2" t="s">
        <v>30</v>
      </c>
      <c r="C2188" s="16" t="s">
        <v>518</v>
      </c>
    </row>
    <row r="2189">
      <c r="A2189" s="2" t="s">
        <v>35</v>
      </c>
      <c r="B2189" s="2" t="s">
        <v>43</v>
      </c>
      <c r="C2189" s="16" t="s">
        <v>575</v>
      </c>
    </row>
    <row r="2190">
      <c r="A2190" s="2" t="s">
        <v>40</v>
      </c>
      <c r="B2190" s="2" t="s">
        <v>35</v>
      </c>
      <c r="C2190" s="16" t="s">
        <v>432</v>
      </c>
    </row>
    <row r="2191">
      <c r="A2191" s="2" t="s">
        <v>24</v>
      </c>
      <c r="B2191" s="2" t="s">
        <v>41</v>
      </c>
      <c r="C2191" s="16" t="s">
        <v>535</v>
      </c>
    </row>
    <row r="2192">
      <c r="A2192" s="2" t="s">
        <v>27</v>
      </c>
      <c r="B2192" s="2" t="s">
        <v>24</v>
      </c>
      <c r="C2192" s="16" t="s">
        <v>477</v>
      </c>
    </row>
    <row r="2193">
      <c r="A2193" s="2" t="s">
        <v>19</v>
      </c>
      <c r="B2193" s="2" t="s">
        <v>27</v>
      </c>
      <c r="C2193" s="16" t="s">
        <v>518</v>
      </c>
    </row>
    <row r="2194">
      <c r="A2194" s="2" t="s">
        <v>41</v>
      </c>
      <c r="B2194" s="2" t="s">
        <v>19</v>
      </c>
      <c r="C2194" s="16" t="s">
        <v>535</v>
      </c>
    </row>
    <row r="2195">
      <c r="A2195" s="2" t="s">
        <v>21</v>
      </c>
      <c r="B2195" s="2" t="s">
        <v>41</v>
      </c>
      <c r="C2195" s="16" t="s">
        <v>565</v>
      </c>
    </row>
    <row r="2196">
      <c r="A2196" s="2" t="s">
        <v>76</v>
      </c>
      <c r="B2196" s="2" t="s">
        <v>21</v>
      </c>
      <c r="C2196" s="16" t="s">
        <v>509</v>
      </c>
    </row>
    <row r="2197">
      <c r="A2197" s="2" t="s">
        <v>24</v>
      </c>
      <c r="B2197" s="2" t="s">
        <v>76</v>
      </c>
      <c r="C2197" s="16" t="s">
        <v>432</v>
      </c>
    </row>
    <row r="2198">
      <c r="A2198" s="2" t="s">
        <v>103</v>
      </c>
      <c r="B2198" s="2" t="s">
        <v>24</v>
      </c>
      <c r="C2198" s="16" t="s">
        <v>433</v>
      </c>
    </row>
    <row r="2199">
      <c r="A2199" s="2" t="s">
        <v>41</v>
      </c>
      <c r="B2199" s="2" t="s">
        <v>24</v>
      </c>
      <c r="C2199" s="16" t="s">
        <v>526</v>
      </c>
    </row>
    <row r="2200">
      <c r="A2200" s="2" t="s">
        <v>21</v>
      </c>
      <c r="B2200" s="2" t="s">
        <v>41</v>
      </c>
      <c r="C2200" s="16" t="s">
        <v>433</v>
      </c>
    </row>
    <row r="2201">
      <c r="A2201" s="2" t="s">
        <v>101</v>
      </c>
      <c r="B2201" s="2" t="s">
        <v>41</v>
      </c>
      <c r="C2201" s="16" t="s">
        <v>514</v>
      </c>
    </row>
    <row r="2202">
      <c r="A2202" s="2" t="s">
        <v>106</v>
      </c>
      <c r="B2202" s="2" t="s">
        <v>101</v>
      </c>
      <c r="C2202" s="16" t="s">
        <v>514</v>
      </c>
    </row>
    <row r="2203">
      <c r="A2203" s="2" t="s">
        <v>217</v>
      </c>
      <c r="B2203" s="2" t="s">
        <v>106</v>
      </c>
      <c r="C2203" s="16" t="s">
        <v>514</v>
      </c>
    </row>
    <row r="2204">
      <c r="A2204" s="2" t="s">
        <v>27</v>
      </c>
      <c r="B2204" s="2" t="s">
        <v>217</v>
      </c>
      <c r="C2204" s="16" t="s">
        <v>514</v>
      </c>
    </row>
    <row r="2205">
      <c r="A2205" s="2" t="s">
        <v>19</v>
      </c>
      <c r="B2205" s="2" t="s">
        <v>27</v>
      </c>
      <c r="C2205" s="16" t="s">
        <v>432</v>
      </c>
    </row>
    <row r="2206">
      <c r="A2206" s="2" t="s">
        <v>76</v>
      </c>
      <c r="B2206" s="2" t="s">
        <v>19</v>
      </c>
      <c r="C2206" s="16" t="s">
        <v>433</v>
      </c>
    </row>
    <row r="2207">
      <c r="A2207" s="2" t="s">
        <v>100</v>
      </c>
      <c r="B2207" s="2" t="s">
        <v>151</v>
      </c>
      <c r="C2207" s="16" t="s">
        <v>565</v>
      </c>
    </row>
    <row r="2208">
      <c r="A2208" s="2" t="s">
        <v>123</v>
      </c>
      <c r="B2208" s="2" t="s">
        <v>100</v>
      </c>
      <c r="C2208" s="16" t="s">
        <v>518</v>
      </c>
    </row>
    <row r="2209">
      <c r="A2209" s="2" t="s">
        <v>20</v>
      </c>
      <c r="B2209" s="2" t="s">
        <v>123</v>
      </c>
      <c r="C2209" s="16" t="s">
        <v>554</v>
      </c>
    </row>
    <row r="2210">
      <c r="A2210" s="2" t="s">
        <v>373</v>
      </c>
      <c r="B2210" s="2" t="s">
        <v>20</v>
      </c>
      <c r="C2210" s="16" t="s">
        <v>433</v>
      </c>
    </row>
    <row r="2211">
      <c r="A2211" s="2" t="s">
        <v>69</v>
      </c>
      <c r="B2211" s="2" t="s">
        <v>20</v>
      </c>
      <c r="C2211" s="16" t="s">
        <v>433</v>
      </c>
    </row>
    <row r="2212">
      <c r="A2212" s="2" t="s">
        <v>151</v>
      </c>
      <c r="B2212" s="2" t="s">
        <v>20</v>
      </c>
      <c r="C2212" s="16" t="s">
        <v>554</v>
      </c>
    </row>
    <row r="2213">
      <c r="A2213" s="2" t="s">
        <v>40</v>
      </c>
      <c r="B2213" s="2" t="s">
        <v>151</v>
      </c>
      <c r="C2213" s="16" t="s">
        <v>433</v>
      </c>
    </row>
    <row r="2214">
      <c r="A2214" s="2" t="s">
        <v>45</v>
      </c>
      <c r="B2214" s="2" t="s">
        <v>151</v>
      </c>
      <c r="C2214" s="16" t="s">
        <v>525</v>
      </c>
    </row>
    <row r="2215">
      <c r="A2215" s="2" t="s">
        <v>373</v>
      </c>
      <c r="B2215" s="2" t="s">
        <v>45</v>
      </c>
      <c r="C2215" s="16" t="s">
        <v>433</v>
      </c>
    </row>
    <row r="2216">
      <c r="A2216" s="2" t="s">
        <v>69</v>
      </c>
      <c r="B2216" s="2" t="s">
        <v>45</v>
      </c>
      <c r="C2216" s="16" t="s">
        <v>587</v>
      </c>
    </row>
    <row r="2217">
      <c r="A2217" s="2" t="s">
        <v>43</v>
      </c>
      <c r="B2217" s="2" t="s">
        <v>69</v>
      </c>
      <c r="C2217" s="16" t="s">
        <v>433</v>
      </c>
    </row>
    <row r="2218">
      <c r="A2218" s="2" t="s">
        <v>100</v>
      </c>
      <c r="B2218" s="2" t="s">
        <v>69</v>
      </c>
      <c r="C2218" s="16" t="s">
        <v>565</v>
      </c>
    </row>
    <row r="2219">
      <c r="A2219" s="2" t="s">
        <v>151</v>
      </c>
      <c r="B2219" s="2" t="s">
        <v>100</v>
      </c>
      <c r="C2219" s="16" t="s">
        <v>528</v>
      </c>
    </row>
    <row r="2220">
      <c r="A2220" s="2" t="s">
        <v>34</v>
      </c>
      <c r="B2220" s="2" t="s">
        <v>151</v>
      </c>
      <c r="C2220" s="16" t="s">
        <v>526</v>
      </c>
    </row>
    <row r="2221">
      <c r="A2221" s="2" t="s">
        <v>373</v>
      </c>
      <c r="B2221" s="2" t="s">
        <v>34</v>
      </c>
      <c r="C2221" s="16" t="s">
        <v>554</v>
      </c>
    </row>
    <row r="2222">
      <c r="A2222" s="2" t="s">
        <v>40</v>
      </c>
      <c r="B2222" s="2" t="s">
        <v>373</v>
      </c>
      <c r="C2222" s="16" t="s">
        <v>433</v>
      </c>
    </row>
    <row r="2223">
      <c r="A2223" s="2" t="s">
        <v>41</v>
      </c>
      <c r="B2223" s="2" t="s">
        <v>69</v>
      </c>
      <c r="C2223" s="16" t="s">
        <v>432</v>
      </c>
    </row>
    <row r="2224">
      <c r="A2224" s="2" t="s">
        <v>123</v>
      </c>
      <c r="B2224" s="2" t="s">
        <v>41</v>
      </c>
      <c r="C2224" s="16" t="s">
        <v>433</v>
      </c>
    </row>
    <row r="2225">
      <c r="A2225" s="2" t="s">
        <v>373</v>
      </c>
      <c r="B2225" s="2" t="s">
        <v>41</v>
      </c>
      <c r="C2225" s="16" t="s">
        <v>555</v>
      </c>
    </row>
    <row r="2226">
      <c r="A2226" s="2" t="s">
        <v>27</v>
      </c>
      <c r="B2226" s="2" t="s">
        <v>373</v>
      </c>
      <c r="C2226" s="16" t="s">
        <v>565</v>
      </c>
    </row>
    <row r="2227">
      <c r="A2227" s="2" t="s">
        <v>151</v>
      </c>
      <c r="B2227" s="2" t="s">
        <v>27</v>
      </c>
      <c r="C2227" s="16" t="s">
        <v>433</v>
      </c>
    </row>
    <row r="2228">
      <c r="A2228" s="2" t="s">
        <v>69</v>
      </c>
      <c r="B2228" s="2" t="s">
        <v>27</v>
      </c>
      <c r="C2228" s="16" t="s">
        <v>536</v>
      </c>
    </row>
    <row r="2229">
      <c r="A2229" s="2" t="s">
        <v>106</v>
      </c>
      <c r="B2229" s="2" t="s">
        <v>69</v>
      </c>
      <c r="C2229" s="16" t="s">
        <v>554</v>
      </c>
    </row>
    <row r="2230">
      <c r="A2230" s="2" t="s">
        <v>373</v>
      </c>
      <c r="B2230" s="2" t="s">
        <v>106</v>
      </c>
      <c r="C2230" s="16" t="s">
        <v>433</v>
      </c>
    </row>
    <row r="2231">
      <c r="A2231" s="2" t="s">
        <v>278</v>
      </c>
      <c r="B2231" s="2" t="s">
        <v>106</v>
      </c>
      <c r="C2231" s="16" t="s">
        <v>433</v>
      </c>
    </row>
    <row r="2232">
      <c r="A2232" s="2" t="s">
        <v>69</v>
      </c>
      <c r="B2232" s="2" t="s">
        <v>106</v>
      </c>
      <c r="C2232" s="16" t="s">
        <v>554</v>
      </c>
    </row>
    <row r="2233">
      <c r="A2233" s="2" t="s">
        <v>388</v>
      </c>
      <c r="B2233" s="2" t="s">
        <v>69</v>
      </c>
      <c r="C2233" s="16" t="s">
        <v>509</v>
      </c>
    </row>
    <row r="2234">
      <c r="A2234" s="2" t="s">
        <v>151</v>
      </c>
      <c r="B2234" s="2" t="s">
        <v>388</v>
      </c>
      <c r="C2234" s="16" t="s">
        <v>447</v>
      </c>
    </row>
    <row r="2235">
      <c r="A2235" s="2" t="s">
        <v>103</v>
      </c>
      <c r="B2235" s="2" t="s">
        <v>151</v>
      </c>
      <c r="C2235" s="16" t="s">
        <v>587</v>
      </c>
    </row>
    <row r="2236">
      <c r="A2236" s="2" t="s">
        <v>208</v>
      </c>
      <c r="B2236" s="2" t="s">
        <v>100</v>
      </c>
      <c r="C2236" s="16" t="s">
        <v>432</v>
      </c>
    </row>
    <row r="2237">
      <c r="A2237" s="2" t="s">
        <v>20</v>
      </c>
      <c r="B2237" s="2" t="s">
        <v>208</v>
      </c>
      <c r="C2237" s="16" t="s">
        <v>525</v>
      </c>
    </row>
    <row r="2238">
      <c r="A2238" s="2" t="s">
        <v>21</v>
      </c>
      <c r="B2238" s="2" t="s">
        <v>20</v>
      </c>
      <c r="C2238" s="16" t="s">
        <v>575</v>
      </c>
    </row>
    <row r="2239">
      <c r="A2239" s="2" t="s">
        <v>40</v>
      </c>
      <c r="B2239" s="2" t="s">
        <v>21</v>
      </c>
      <c r="C2239" s="16" t="s">
        <v>433</v>
      </c>
    </row>
    <row r="2240">
      <c r="A2240" s="2" t="s">
        <v>43</v>
      </c>
      <c r="B2240" s="2" t="s">
        <v>21</v>
      </c>
      <c r="C2240" s="16" t="s">
        <v>535</v>
      </c>
    </row>
    <row r="2241">
      <c r="A2241" s="2" t="s">
        <v>217</v>
      </c>
      <c r="B2241" s="2" t="s">
        <v>43</v>
      </c>
      <c r="C2241" s="16" t="s">
        <v>433</v>
      </c>
    </row>
    <row r="2242">
      <c r="A2242" s="2" t="s">
        <v>24</v>
      </c>
      <c r="B2242" s="2" t="s">
        <v>43</v>
      </c>
      <c r="C2242" s="16" t="s">
        <v>565</v>
      </c>
    </row>
    <row r="2243">
      <c r="A2243" s="2" t="s">
        <v>45</v>
      </c>
      <c r="B2243" s="2" t="s">
        <v>24</v>
      </c>
      <c r="C2243" s="16" t="s">
        <v>587</v>
      </c>
    </row>
    <row r="2244">
      <c r="A2244" s="2" t="s">
        <v>101</v>
      </c>
      <c r="B2244" s="2" t="s">
        <v>45</v>
      </c>
      <c r="C2244" s="16" t="s">
        <v>432</v>
      </c>
    </row>
    <row r="2245">
      <c r="A2245" s="2" t="s">
        <v>34</v>
      </c>
      <c r="B2245" s="2" t="s">
        <v>101</v>
      </c>
      <c r="C2245" s="16" t="s">
        <v>433</v>
      </c>
    </row>
    <row r="2246">
      <c r="A2246" s="2" t="s">
        <v>20</v>
      </c>
      <c r="B2246" s="2" t="s">
        <v>101</v>
      </c>
      <c r="C2246" s="16" t="s">
        <v>535</v>
      </c>
    </row>
    <row r="2247">
      <c r="A2247" s="2" t="s">
        <v>19</v>
      </c>
      <c r="B2247" s="2" t="s">
        <v>20</v>
      </c>
      <c r="C2247" s="16" t="s">
        <v>525</v>
      </c>
    </row>
    <row r="2248">
      <c r="A2248" s="2" t="s">
        <v>100</v>
      </c>
      <c r="B2248" s="2" t="s">
        <v>19</v>
      </c>
      <c r="C2248" s="16" t="s">
        <v>433</v>
      </c>
    </row>
    <row r="2249">
      <c r="A2249" s="2" t="s">
        <v>40</v>
      </c>
      <c r="B2249" s="2" t="s">
        <v>19</v>
      </c>
      <c r="C2249" s="16" t="s">
        <v>518</v>
      </c>
    </row>
    <row r="2250">
      <c r="A2250" s="2" t="s">
        <v>208</v>
      </c>
      <c r="B2250" s="2" t="s">
        <v>40</v>
      </c>
      <c r="C2250" s="16" t="s">
        <v>433</v>
      </c>
    </row>
    <row r="2251">
      <c r="A2251" s="2" t="s">
        <v>21</v>
      </c>
      <c r="B2251" s="2" t="s">
        <v>40</v>
      </c>
      <c r="C2251" s="16" t="s">
        <v>536</v>
      </c>
    </row>
    <row r="2252">
      <c r="A2252" s="2" t="s">
        <v>141</v>
      </c>
      <c r="B2252" s="2" t="s">
        <v>73</v>
      </c>
      <c r="C2252" s="16" t="s">
        <v>529</v>
      </c>
    </row>
    <row r="2253">
      <c r="A2253" s="2" t="s">
        <v>245</v>
      </c>
      <c r="B2253" s="2" t="s">
        <v>141</v>
      </c>
      <c r="C2253" s="16" t="s">
        <v>479</v>
      </c>
    </row>
    <row r="2254">
      <c r="A2254" s="2" t="s">
        <v>10</v>
      </c>
      <c r="B2254" s="2" t="s">
        <v>245</v>
      </c>
      <c r="C2254" s="16" t="s">
        <v>551</v>
      </c>
    </row>
    <row r="2255">
      <c r="A2255" s="2" t="s">
        <v>67</v>
      </c>
      <c r="B2255" s="2" t="s">
        <v>10</v>
      </c>
      <c r="C2255" s="16" t="s">
        <v>432</v>
      </c>
    </row>
    <row r="2256">
      <c r="A2256" s="2" t="s">
        <v>86</v>
      </c>
      <c r="B2256" s="2" t="s">
        <v>67</v>
      </c>
      <c r="C2256" s="16" t="s">
        <v>433</v>
      </c>
    </row>
    <row r="2257">
      <c r="A2257" s="2" t="s">
        <v>141</v>
      </c>
      <c r="B2257" s="2" t="s">
        <v>67</v>
      </c>
      <c r="C2257" s="16" t="s">
        <v>545</v>
      </c>
    </row>
    <row r="2258">
      <c r="A2258" s="2" t="s">
        <v>58</v>
      </c>
      <c r="B2258" s="2" t="s">
        <v>141</v>
      </c>
      <c r="C2258" s="16" t="s">
        <v>466</v>
      </c>
    </row>
    <row r="2259">
      <c r="A2259" s="2" t="s">
        <v>10</v>
      </c>
      <c r="B2259" s="2" t="s">
        <v>58</v>
      </c>
      <c r="C2259" s="16" t="s">
        <v>494</v>
      </c>
    </row>
    <row r="2260">
      <c r="A2260" s="2" t="s">
        <v>73</v>
      </c>
      <c r="B2260" s="2" t="s">
        <v>10</v>
      </c>
      <c r="C2260" s="16" t="s">
        <v>433</v>
      </c>
    </row>
    <row r="2261">
      <c r="A2261" s="2" t="s">
        <v>54</v>
      </c>
      <c r="B2261" s="2" t="s">
        <v>10</v>
      </c>
      <c r="C2261" s="16" t="s">
        <v>533</v>
      </c>
    </row>
    <row r="2262">
      <c r="A2262" s="2" t="s">
        <v>141</v>
      </c>
      <c r="B2262" s="2" t="s">
        <v>54</v>
      </c>
      <c r="C2262" s="16" t="s">
        <v>516</v>
      </c>
    </row>
    <row r="2263">
      <c r="A2263" s="2" t="s">
        <v>67</v>
      </c>
      <c r="B2263" s="2" t="s">
        <v>141</v>
      </c>
      <c r="C2263" s="16" t="s">
        <v>553</v>
      </c>
    </row>
    <row r="2264">
      <c r="A2264" s="2" t="s">
        <v>104</v>
      </c>
      <c r="B2264" s="2" t="s">
        <v>67</v>
      </c>
      <c r="C2264" s="16" t="s">
        <v>458</v>
      </c>
    </row>
    <row r="2265">
      <c r="A2265" s="2" t="s">
        <v>245</v>
      </c>
      <c r="B2265" s="2" t="s">
        <v>104</v>
      </c>
      <c r="C2265" s="16" t="s">
        <v>455</v>
      </c>
    </row>
    <row r="2266">
      <c r="A2266" s="2" t="s">
        <v>86</v>
      </c>
      <c r="B2266" s="2" t="s">
        <v>245</v>
      </c>
      <c r="C2266" s="16" t="s">
        <v>497</v>
      </c>
    </row>
    <row r="2267">
      <c r="A2267" s="2" t="s">
        <v>322</v>
      </c>
      <c r="B2267" s="2" t="s">
        <v>86</v>
      </c>
      <c r="C2267" s="16" t="s">
        <v>591</v>
      </c>
    </row>
    <row r="2268">
      <c r="A2268" s="2" t="s">
        <v>294</v>
      </c>
      <c r="B2268" s="2" t="s">
        <v>45</v>
      </c>
      <c r="C2268" s="16" t="s">
        <v>499</v>
      </c>
    </row>
    <row r="2269">
      <c r="A2269" s="2" t="s">
        <v>34</v>
      </c>
      <c r="B2269" s="2" t="s">
        <v>294</v>
      </c>
      <c r="C2269" s="16" t="s">
        <v>515</v>
      </c>
    </row>
    <row r="2270">
      <c r="A2270" s="2" t="s">
        <v>415</v>
      </c>
      <c r="B2270" s="2" t="s">
        <v>34</v>
      </c>
      <c r="C2270" s="16" t="s">
        <v>433</v>
      </c>
    </row>
    <row r="2271">
      <c r="A2271" s="2" t="s">
        <v>317</v>
      </c>
      <c r="B2271" s="2" t="s">
        <v>34</v>
      </c>
      <c r="C2271" s="16" t="s">
        <v>433</v>
      </c>
    </row>
    <row r="2272">
      <c r="A2272" s="2" t="s">
        <v>419</v>
      </c>
      <c r="B2272" s="2" t="s">
        <v>34</v>
      </c>
      <c r="C2272" s="16" t="s">
        <v>461</v>
      </c>
    </row>
    <row r="2273">
      <c r="A2273" s="2" t="s">
        <v>20</v>
      </c>
      <c r="B2273" s="2" t="s">
        <v>419</v>
      </c>
      <c r="C2273" s="16" t="s">
        <v>579</v>
      </c>
    </row>
    <row r="2274">
      <c r="A2274" s="2" t="s">
        <v>340</v>
      </c>
      <c r="B2274" s="2" t="s">
        <v>20</v>
      </c>
      <c r="C2274" s="16" t="s">
        <v>433</v>
      </c>
    </row>
    <row r="2275">
      <c r="A2275" s="2" t="s">
        <v>294</v>
      </c>
      <c r="B2275" s="2" t="s">
        <v>20</v>
      </c>
      <c r="C2275" s="16" t="s">
        <v>433</v>
      </c>
    </row>
    <row r="2276">
      <c r="A2276" s="2" t="s">
        <v>419</v>
      </c>
      <c r="B2276" s="2" t="s">
        <v>20</v>
      </c>
      <c r="C2276" s="16" t="s">
        <v>512</v>
      </c>
    </row>
    <row r="2277">
      <c r="A2277" s="2" t="s">
        <v>195</v>
      </c>
      <c r="B2277" s="2" t="s">
        <v>419</v>
      </c>
      <c r="C2277" s="16" t="s">
        <v>486</v>
      </c>
    </row>
    <row r="2278">
      <c r="A2278" s="2" t="s">
        <v>415</v>
      </c>
      <c r="B2278" s="2" t="s">
        <v>195</v>
      </c>
      <c r="C2278" s="16" t="s">
        <v>433</v>
      </c>
    </row>
    <row r="2279">
      <c r="A2279" s="2" t="s">
        <v>64</v>
      </c>
      <c r="B2279" s="2" t="s">
        <v>137</v>
      </c>
      <c r="C2279" s="16" t="s">
        <v>433</v>
      </c>
    </row>
    <row r="2280">
      <c r="A2280" s="2" t="s">
        <v>237</v>
      </c>
      <c r="B2280" s="2" t="s">
        <v>137</v>
      </c>
      <c r="C2280" s="16" t="s">
        <v>433</v>
      </c>
    </row>
    <row r="2281">
      <c r="A2281" s="2" t="s">
        <v>336</v>
      </c>
      <c r="B2281" s="2" t="s">
        <v>137</v>
      </c>
      <c r="C2281" s="16" t="s">
        <v>525</v>
      </c>
    </row>
    <row r="2282">
      <c r="A2282" s="2" t="s">
        <v>314</v>
      </c>
      <c r="B2282" s="2" t="s">
        <v>336</v>
      </c>
      <c r="C2282" s="16" t="s">
        <v>499</v>
      </c>
    </row>
    <row r="2283">
      <c r="A2283" s="2" t="s">
        <v>246</v>
      </c>
      <c r="B2283" s="2" t="s">
        <v>314</v>
      </c>
      <c r="C2283" s="16" t="s">
        <v>545</v>
      </c>
    </row>
    <row r="2284">
      <c r="A2284" s="2" t="s">
        <v>186</v>
      </c>
      <c r="B2284" s="2" t="s">
        <v>246</v>
      </c>
      <c r="C2284" s="16" t="s">
        <v>433</v>
      </c>
    </row>
    <row r="2285">
      <c r="A2285" s="2" t="s">
        <v>214</v>
      </c>
      <c r="B2285" s="2" t="s">
        <v>246</v>
      </c>
      <c r="C2285" s="16" t="s">
        <v>527</v>
      </c>
    </row>
    <row r="2286">
      <c r="A2286" s="2" t="s">
        <v>64</v>
      </c>
      <c r="B2286" s="2" t="s">
        <v>214</v>
      </c>
      <c r="C2286" s="16" t="s">
        <v>548</v>
      </c>
    </row>
    <row r="2287">
      <c r="A2287" s="2" t="s">
        <v>314</v>
      </c>
      <c r="B2287" s="2" t="s">
        <v>64</v>
      </c>
      <c r="C2287" s="16" t="s">
        <v>483</v>
      </c>
    </row>
    <row r="2288">
      <c r="A2288" s="2" t="s">
        <v>372</v>
      </c>
      <c r="B2288" s="2" t="s">
        <v>314</v>
      </c>
      <c r="C2288" s="16" t="s">
        <v>433</v>
      </c>
    </row>
    <row r="2289">
      <c r="A2289" s="2" t="s">
        <v>237</v>
      </c>
      <c r="B2289" s="2" t="s">
        <v>314</v>
      </c>
      <c r="C2289" s="16" t="s">
        <v>429</v>
      </c>
    </row>
    <row r="2290">
      <c r="A2290" s="2" t="s">
        <v>137</v>
      </c>
      <c r="B2290" s="2" t="s">
        <v>237</v>
      </c>
      <c r="C2290" s="16" t="s">
        <v>545</v>
      </c>
    </row>
    <row r="2291">
      <c r="A2291" s="2" t="s">
        <v>336</v>
      </c>
      <c r="B2291" s="2" t="s">
        <v>137</v>
      </c>
      <c r="C2291" s="16" t="s">
        <v>472</v>
      </c>
    </row>
    <row r="2292">
      <c r="A2292" s="2" t="s">
        <v>214</v>
      </c>
      <c r="B2292" s="2" t="s">
        <v>336</v>
      </c>
      <c r="C2292" s="16" t="s">
        <v>516</v>
      </c>
    </row>
    <row r="2293">
      <c r="A2293" s="2" t="s">
        <v>220</v>
      </c>
      <c r="B2293" s="2" t="s">
        <v>125</v>
      </c>
      <c r="C2293" s="16" t="s">
        <v>433</v>
      </c>
    </row>
    <row r="2294">
      <c r="A2294" s="2" t="s">
        <v>318</v>
      </c>
      <c r="B2294" s="2" t="s">
        <v>125</v>
      </c>
      <c r="C2294" s="16" t="s">
        <v>516</v>
      </c>
    </row>
    <row r="2295">
      <c r="A2295" s="2" t="s">
        <v>92</v>
      </c>
      <c r="B2295" s="2" t="s">
        <v>318</v>
      </c>
      <c r="C2295" s="16" t="s">
        <v>450</v>
      </c>
    </row>
    <row r="2296">
      <c r="A2296" s="2" t="s">
        <v>356</v>
      </c>
      <c r="B2296" s="2" t="s">
        <v>92</v>
      </c>
      <c r="C2296" s="16" t="s">
        <v>586</v>
      </c>
    </row>
    <row r="2297">
      <c r="A2297" s="2" t="s">
        <v>22</v>
      </c>
      <c r="B2297" s="2" t="s">
        <v>356</v>
      </c>
      <c r="C2297" s="16" t="s">
        <v>564</v>
      </c>
    </row>
    <row r="2298">
      <c r="A2298" s="2" t="s">
        <v>85</v>
      </c>
      <c r="B2298" s="2" t="s">
        <v>22</v>
      </c>
      <c r="C2298" s="16" t="s">
        <v>433</v>
      </c>
    </row>
    <row r="2299">
      <c r="A2299" s="2" t="s">
        <v>321</v>
      </c>
      <c r="B2299" s="2" t="s">
        <v>22</v>
      </c>
      <c r="C2299" s="16" t="s">
        <v>496</v>
      </c>
    </row>
    <row r="2300">
      <c r="A2300" s="2" t="s">
        <v>311</v>
      </c>
      <c r="B2300" s="2" t="s">
        <v>321</v>
      </c>
      <c r="C2300" s="16" t="s">
        <v>438</v>
      </c>
    </row>
    <row r="2301">
      <c r="A2301" s="2" t="s">
        <v>122</v>
      </c>
      <c r="B2301" s="2" t="s">
        <v>311</v>
      </c>
      <c r="C2301" s="16" t="s">
        <v>495</v>
      </c>
    </row>
    <row r="2302">
      <c r="A2302" s="2" t="s">
        <v>324</v>
      </c>
      <c r="B2302" s="2" t="s">
        <v>122</v>
      </c>
      <c r="C2302" s="16" t="s">
        <v>433</v>
      </c>
    </row>
    <row r="2303">
      <c r="A2303" s="2" t="s">
        <v>92</v>
      </c>
      <c r="B2303" s="2" t="s">
        <v>122</v>
      </c>
      <c r="C2303" s="16" t="s">
        <v>595</v>
      </c>
    </row>
    <row r="2304">
      <c r="A2304" s="2" t="s">
        <v>220</v>
      </c>
      <c r="B2304" s="2" t="s">
        <v>92</v>
      </c>
      <c r="C2304" s="16" t="s">
        <v>564</v>
      </c>
    </row>
    <row r="2305">
      <c r="A2305" s="2" t="s">
        <v>125</v>
      </c>
      <c r="B2305" s="2" t="s">
        <v>220</v>
      </c>
      <c r="C2305" s="16" t="s">
        <v>595</v>
      </c>
    </row>
    <row r="2306">
      <c r="A2306" s="2" t="s">
        <v>318</v>
      </c>
      <c r="B2306" s="2" t="s">
        <v>125</v>
      </c>
      <c r="C2306" s="16" t="s">
        <v>463</v>
      </c>
    </row>
    <row r="2307">
      <c r="A2307" s="2" t="s">
        <v>311</v>
      </c>
      <c r="B2307" s="2" t="s">
        <v>318</v>
      </c>
      <c r="C2307" s="16" t="s">
        <v>473</v>
      </c>
    </row>
    <row r="2308">
      <c r="A2308" s="2" t="s">
        <v>79</v>
      </c>
      <c r="B2308" s="2" t="s">
        <v>200</v>
      </c>
      <c r="C2308" s="16" t="s">
        <v>462</v>
      </c>
    </row>
    <row r="2309">
      <c r="A2309" s="2" t="s">
        <v>338</v>
      </c>
      <c r="B2309" s="2" t="s">
        <v>79</v>
      </c>
      <c r="C2309" s="16" t="s">
        <v>433</v>
      </c>
    </row>
    <row r="2310">
      <c r="A2310" s="2" t="s">
        <v>360</v>
      </c>
      <c r="B2310" s="2" t="s">
        <v>79</v>
      </c>
      <c r="C2310" s="16" t="s">
        <v>547</v>
      </c>
    </row>
    <row r="2311">
      <c r="A2311" s="2" t="s">
        <v>71</v>
      </c>
      <c r="B2311" s="2" t="s">
        <v>360</v>
      </c>
      <c r="C2311" s="16" t="s">
        <v>557</v>
      </c>
    </row>
    <row r="2312">
      <c r="A2312" s="2" t="s">
        <v>305</v>
      </c>
      <c r="B2312" s="2" t="s">
        <v>71</v>
      </c>
      <c r="C2312" s="16" t="s">
        <v>530</v>
      </c>
    </row>
    <row r="2313">
      <c r="A2313" s="2" t="s">
        <v>30</v>
      </c>
      <c r="B2313" s="2" t="s">
        <v>305</v>
      </c>
      <c r="C2313" s="16" t="s">
        <v>574</v>
      </c>
    </row>
    <row r="2314">
      <c r="A2314" s="2" t="s">
        <v>391</v>
      </c>
      <c r="B2314" s="2" t="s">
        <v>30</v>
      </c>
      <c r="C2314" s="16" t="s">
        <v>433</v>
      </c>
    </row>
    <row r="2315">
      <c r="A2315" s="2" t="s">
        <v>308</v>
      </c>
      <c r="B2315" s="2" t="s">
        <v>30</v>
      </c>
      <c r="C2315" s="16" t="s">
        <v>432</v>
      </c>
    </row>
    <row r="2316">
      <c r="A2316" s="2" t="s">
        <v>17</v>
      </c>
      <c r="B2316" s="2" t="s">
        <v>308</v>
      </c>
      <c r="C2316" s="16" t="s">
        <v>541</v>
      </c>
    </row>
    <row r="2317">
      <c r="A2317" s="2" t="s">
        <v>200</v>
      </c>
      <c r="B2317" s="2" t="s">
        <v>17</v>
      </c>
      <c r="C2317" s="16" t="s">
        <v>438</v>
      </c>
    </row>
    <row r="2318">
      <c r="A2318" s="2" t="s">
        <v>159</v>
      </c>
      <c r="B2318" s="2" t="s">
        <v>200</v>
      </c>
      <c r="C2318" s="16" t="s">
        <v>461</v>
      </c>
    </row>
    <row r="2319">
      <c r="A2319" s="2" t="s">
        <v>360</v>
      </c>
      <c r="B2319" s="2" t="s">
        <v>159</v>
      </c>
      <c r="C2319" s="16" t="s">
        <v>433</v>
      </c>
    </row>
    <row r="2320">
      <c r="A2320" s="2" t="s">
        <v>305</v>
      </c>
      <c r="B2320" s="2" t="s">
        <v>159</v>
      </c>
      <c r="C2320" s="16" t="s">
        <v>502</v>
      </c>
    </row>
    <row r="2321">
      <c r="A2321" s="2" t="s">
        <v>171</v>
      </c>
      <c r="B2321" s="2" t="s">
        <v>305</v>
      </c>
      <c r="C2321" s="16" t="s">
        <v>516</v>
      </c>
    </row>
    <row r="2322">
      <c r="A2322" s="2" t="s">
        <v>331</v>
      </c>
      <c r="B2322" s="2" t="s">
        <v>123</v>
      </c>
      <c r="C2322" s="16" t="s">
        <v>433</v>
      </c>
    </row>
    <row r="2323">
      <c r="A2323" s="2" t="s">
        <v>422</v>
      </c>
      <c r="B2323" s="2" t="s">
        <v>123</v>
      </c>
      <c r="C2323" s="16" t="s">
        <v>433</v>
      </c>
    </row>
    <row r="2324">
      <c r="A2324" s="2" t="s">
        <v>319</v>
      </c>
      <c r="B2324" s="2" t="s">
        <v>123</v>
      </c>
      <c r="C2324" s="16" t="s">
        <v>464</v>
      </c>
    </row>
    <row r="2325">
      <c r="A2325" s="2" t="s">
        <v>158</v>
      </c>
      <c r="B2325" s="2" t="s">
        <v>319</v>
      </c>
      <c r="C2325" s="16" t="s">
        <v>449</v>
      </c>
    </row>
    <row r="2326">
      <c r="A2326" s="2" t="s">
        <v>404</v>
      </c>
      <c r="B2326" s="2" t="s">
        <v>158</v>
      </c>
      <c r="C2326" s="16" t="s">
        <v>433</v>
      </c>
    </row>
    <row r="2327">
      <c r="A2327" s="2" t="s">
        <v>422</v>
      </c>
      <c r="B2327" s="2" t="s">
        <v>158</v>
      </c>
      <c r="C2327" s="16" t="s">
        <v>433</v>
      </c>
    </row>
    <row r="2328">
      <c r="A2328" s="2" t="s">
        <v>331</v>
      </c>
      <c r="B2328" s="2" t="s">
        <v>158</v>
      </c>
      <c r="C2328" s="16" t="s">
        <v>545</v>
      </c>
    </row>
    <row r="2329">
      <c r="A2329" s="2" t="s">
        <v>151</v>
      </c>
      <c r="B2329" s="2" t="s">
        <v>331</v>
      </c>
      <c r="C2329" s="16" t="s">
        <v>463</v>
      </c>
    </row>
    <row r="2330">
      <c r="A2330" s="2" t="s">
        <v>319</v>
      </c>
      <c r="B2330" s="2" t="s">
        <v>151</v>
      </c>
      <c r="C2330" s="16" t="s">
        <v>433</v>
      </c>
    </row>
    <row r="2331">
      <c r="A2331" s="2" t="s">
        <v>319</v>
      </c>
      <c r="B2331" s="2" t="s">
        <v>151</v>
      </c>
      <c r="C2331" s="16" t="s">
        <v>448</v>
      </c>
    </row>
    <row r="2332">
      <c r="A2332" s="2" t="s">
        <v>152</v>
      </c>
      <c r="B2332" s="2" t="s">
        <v>319</v>
      </c>
      <c r="C2332" s="16" t="s">
        <v>550</v>
      </c>
    </row>
    <row r="2333">
      <c r="A2333" s="2" t="s">
        <v>39</v>
      </c>
      <c r="B2333" s="2" t="s">
        <v>169</v>
      </c>
      <c r="C2333" s="16" t="s">
        <v>454</v>
      </c>
    </row>
    <row r="2334">
      <c r="A2334" s="2" t="s">
        <v>379</v>
      </c>
      <c r="B2334" s="2" t="s">
        <v>39</v>
      </c>
      <c r="C2334" s="16" t="s">
        <v>433</v>
      </c>
    </row>
    <row r="2335">
      <c r="A2335" s="2" t="s">
        <v>231</v>
      </c>
      <c r="B2335" s="2" t="s">
        <v>39</v>
      </c>
      <c r="C2335" s="16" t="s">
        <v>433</v>
      </c>
    </row>
    <row r="2336">
      <c r="A2336" s="2" t="s">
        <v>167</v>
      </c>
      <c r="B2336" s="2" t="s">
        <v>39</v>
      </c>
      <c r="C2336" s="16" t="s">
        <v>534</v>
      </c>
    </row>
    <row r="2337">
      <c r="A2337" s="2" t="s">
        <v>153</v>
      </c>
      <c r="B2337" s="2" t="s">
        <v>167</v>
      </c>
      <c r="C2337" s="16" t="s">
        <v>471</v>
      </c>
    </row>
    <row r="2338">
      <c r="A2338" s="2" t="s">
        <v>169</v>
      </c>
      <c r="B2338" s="2" t="s">
        <v>153</v>
      </c>
      <c r="C2338" s="16" t="s">
        <v>433</v>
      </c>
    </row>
    <row r="2339">
      <c r="A2339" s="2" t="s">
        <v>231</v>
      </c>
      <c r="B2339" s="2" t="s">
        <v>153</v>
      </c>
      <c r="C2339" s="16" t="s">
        <v>435</v>
      </c>
    </row>
    <row r="2340">
      <c r="A2340" s="2" t="s">
        <v>234</v>
      </c>
      <c r="B2340" s="2" t="s">
        <v>231</v>
      </c>
      <c r="C2340" s="16" t="s">
        <v>433</v>
      </c>
    </row>
    <row r="2341">
      <c r="A2341" s="2" t="s">
        <v>179</v>
      </c>
      <c r="B2341" s="2" t="s">
        <v>231</v>
      </c>
      <c r="C2341" s="16" t="s">
        <v>433</v>
      </c>
    </row>
    <row r="2342">
      <c r="A2342" s="2" t="s">
        <v>149</v>
      </c>
      <c r="B2342" s="2" t="s">
        <v>231</v>
      </c>
      <c r="C2342" s="16" t="s">
        <v>542</v>
      </c>
    </row>
    <row r="2343">
      <c r="A2343" s="2" t="s">
        <v>167</v>
      </c>
      <c r="B2343" s="2" t="s">
        <v>149</v>
      </c>
      <c r="C2343" s="16" t="s">
        <v>476</v>
      </c>
    </row>
    <row r="2344">
      <c r="A2344" s="2" t="s">
        <v>157</v>
      </c>
      <c r="B2344" s="2" t="s">
        <v>167</v>
      </c>
      <c r="C2344" s="16" t="s">
        <v>553</v>
      </c>
    </row>
    <row r="2345">
      <c r="A2345" s="2" t="s">
        <v>379</v>
      </c>
      <c r="B2345" s="2" t="s">
        <v>157</v>
      </c>
      <c r="C2345" s="16" t="s">
        <v>553</v>
      </c>
    </row>
    <row r="2346">
      <c r="A2346" s="2" t="s">
        <v>39</v>
      </c>
      <c r="B2346" s="2" t="s">
        <v>379</v>
      </c>
      <c r="C2346" s="16" t="s">
        <v>523</v>
      </c>
    </row>
    <row r="2347">
      <c r="A2347" s="2" t="s">
        <v>169</v>
      </c>
      <c r="B2347" s="2" t="s">
        <v>39</v>
      </c>
      <c r="C2347" s="16" t="s">
        <v>433</v>
      </c>
    </row>
    <row r="2348">
      <c r="A2348" s="2" t="s">
        <v>41</v>
      </c>
      <c r="B2348" s="2" t="s">
        <v>42</v>
      </c>
      <c r="C2348" s="16" t="s">
        <v>433</v>
      </c>
    </row>
    <row r="2349">
      <c r="A2349" s="2" t="s">
        <v>27</v>
      </c>
      <c r="B2349" s="2" t="s">
        <v>42</v>
      </c>
      <c r="C2349" s="16" t="s">
        <v>451</v>
      </c>
    </row>
    <row r="2350">
      <c r="A2350" s="2" t="s">
        <v>66</v>
      </c>
      <c r="B2350" s="2" t="s">
        <v>27</v>
      </c>
      <c r="C2350" s="16" t="s">
        <v>433</v>
      </c>
    </row>
    <row r="2351">
      <c r="A2351" s="2" t="s">
        <v>409</v>
      </c>
      <c r="B2351" s="2" t="s">
        <v>27</v>
      </c>
      <c r="C2351" s="16" t="s">
        <v>548</v>
      </c>
    </row>
    <row r="2352">
      <c r="A2352" s="2" t="s">
        <v>116</v>
      </c>
      <c r="B2352" s="2" t="s">
        <v>409</v>
      </c>
      <c r="C2352" s="16" t="s">
        <v>524</v>
      </c>
    </row>
    <row r="2353">
      <c r="A2353" s="2" t="s">
        <v>143</v>
      </c>
      <c r="B2353" s="2" t="s">
        <v>116</v>
      </c>
      <c r="C2353" s="16" t="s">
        <v>433</v>
      </c>
    </row>
    <row r="2354">
      <c r="A2354" s="2" t="s">
        <v>358</v>
      </c>
      <c r="B2354" s="2" t="s">
        <v>116</v>
      </c>
      <c r="C2354" s="16" t="s">
        <v>433</v>
      </c>
    </row>
    <row r="2355">
      <c r="A2355" s="2" t="s">
        <v>42</v>
      </c>
      <c r="B2355" s="2" t="s">
        <v>116</v>
      </c>
      <c r="C2355" s="16" t="s">
        <v>572</v>
      </c>
    </row>
    <row r="2356">
      <c r="A2356" s="2" t="s">
        <v>27</v>
      </c>
      <c r="B2356" s="2" t="s">
        <v>42</v>
      </c>
      <c r="C2356" s="16" t="s">
        <v>591</v>
      </c>
    </row>
    <row r="2357">
      <c r="A2357" s="2" t="s">
        <v>66</v>
      </c>
      <c r="B2357" s="2" t="s">
        <v>27</v>
      </c>
      <c r="C2357" s="16" t="s">
        <v>446</v>
      </c>
    </row>
    <row r="2358">
      <c r="A2358" s="2" t="s">
        <v>41</v>
      </c>
      <c r="B2358" s="2" t="s">
        <v>66</v>
      </c>
      <c r="C2358" s="16" t="s">
        <v>495</v>
      </c>
    </row>
    <row r="2359">
      <c r="A2359" s="2" t="s">
        <v>409</v>
      </c>
      <c r="B2359" s="2" t="s">
        <v>41</v>
      </c>
      <c r="C2359" s="16" t="s">
        <v>433</v>
      </c>
    </row>
    <row r="2360">
      <c r="A2360" s="2" t="s">
        <v>42</v>
      </c>
      <c r="B2360" s="2" t="s">
        <v>41</v>
      </c>
      <c r="C2360" s="16" t="s">
        <v>479</v>
      </c>
    </row>
    <row r="2361">
      <c r="A2361" s="2" t="s">
        <v>106</v>
      </c>
      <c r="B2361" s="2" t="s">
        <v>42</v>
      </c>
      <c r="C2361" s="16" t="s">
        <v>497</v>
      </c>
    </row>
    <row r="2362">
      <c r="A2362" s="2" t="s">
        <v>20</v>
      </c>
      <c r="B2362" s="2" t="s">
        <v>67</v>
      </c>
      <c r="C2362" s="16" t="s">
        <v>532</v>
      </c>
    </row>
    <row r="2363">
      <c r="A2363" s="2" t="s">
        <v>245</v>
      </c>
      <c r="B2363" s="2" t="s">
        <v>20</v>
      </c>
      <c r="C2363" s="16" t="s">
        <v>433</v>
      </c>
    </row>
    <row r="2364">
      <c r="A2364" s="2" t="s">
        <v>73</v>
      </c>
      <c r="B2364" s="2" t="s">
        <v>20</v>
      </c>
      <c r="C2364" s="16" t="s">
        <v>440</v>
      </c>
    </row>
    <row r="2365">
      <c r="A2365" s="2" t="s">
        <v>43</v>
      </c>
      <c r="B2365" s="2" t="s">
        <v>73</v>
      </c>
      <c r="C2365" s="16" t="s">
        <v>490</v>
      </c>
    </row>
    <row r="2366">
      <c r="A2366" s="2" t="s">
        <v>54</v>
      </c>
      <c r="B2366" s="2" t="s">
        <v>43</v>
      </c>
      <c r="C2366" s="16" t="s">
        <v>433</v>
      </c>
    </row>
    <row r="2367">
      <c r="A2367" s="2" t="s">
        <v>58</v>
      </c>
      <c r="B2367" s="2" t="s">
        <v>43</v>
      </c>
      <c r="C2367" s="16" t="s">
        <v>547</v>
      </c>
    </row>
    <row r="2368">
      <c r="A2368" s="2" t="s">
        <v>20</v>
      </c>
      <c r="B2368" s="2" t="s">
        <v>58</v>
      </c>
      <c r="C2368" s="16" t="s">
        <v>541</v>
      </c>
    </row>
    <row r="2369">
      <c r="A2369" s="2" t="s">
        <v>67</v>
      </c>
      <c r="B2369" s="2" t="s">
        <v>20</v>
      </c>
      <c r="C2369" s="16" t="s">
        <v>471</v>
      </c>
    </row>
    <row r="2370">
      <c r="A2370" s="2" t="s">
        <v>34</v>
      </c>
      <c r="B2370" s="2" t="s">
        <v>67</v>
      </c>
      <c r="C2370" s="16" t="s">
        <v>453</v>
      </c>
    </row>
    <row r="2371">
      <c r="A2371" s="2" t="s">
        <v>245</v>
      </c>
      <c r="B2371" s="2" t="s">
        <v>34</v>
      </c>
      <c r="C2371" s="16" t="s">
        <v>556</v>
      </c>
    </row>
    <row r="2372">
      <c r="A2372" s="2" t="s">
        <v>45</v>
      </c>
      <c r="B2372" s="2" t="s">
        <v>245</v>
      </c>
      <c r="C2372" s="16" t="s">
        <v>488</v>
      </c>
    </row>
    <row r="2373">
      <c r="A2373" s="2" t="s">
        <v>322</v>
      </c>
      <c r="B2373" s="2" t="s">
        <v>45</v>
      </c>
      <c r="C2373" s="16" t="s">
        <v>433</v>
      </c>
    </row>
    <row r="2374">
      <c r="A2374" s="2" t="s">
        <v>73</v>
      </c>
      <c r="B2374" s="2" t="s">
        <v>45</v>
      </c>
      <c r="C2374" s="16" t="s">
        <v>535</v>
      </c>
    </row>
    <row r="2375">
      <c r="A2375" s="2" t="s">
        <v>195</v>
      </c>
      <c r="B2375" s="2" t="s">
        <v>73</v>
      </c>
      <c r="C2375" s="16" t="s">
        <v>433</v>
      </c>
    </row>
    <row r="2376">
      <c r="A2376" s="2" t="s">
        <v>20</v>
      </c>
      <c r="B2376" s="2" t="s">
        <v>73</v>
      </c>
      <c r="C2376" s="16" t="s">
        <v>480</v>
      </c>
    </row>
    <row r="2377">
      <c r="A2377" s="2" t="s">
        <v>421</v>
      </c>
      <c r="B2377" s="2" t="s">
        <v>419</v>
      </c>
      <c r="C2377" s="16" t="s">
        <v>567</v>
      </c>
    </row>
    <row r="2378">
      <c r="A2378" s="2" t="s">
        <v>294</v>
      </c>
      <c r="B2378" s="2" t="s">
        <v>421</v>
      </c>
      <c r="C2378" s="16" t="s">
        <v>512</v>
      </c>
    </row>
    <row r="2379">
      <c r="A2379" s="2" t="s">
        <v>104</v>
      </c>
      <c r="B2379" s="2" t="s">
        <v>294</v>
      </c>
      <c r="C2379" s="16" t="s">
        <v>505</v>
      </c>
    </row>
    <row r="2380">
      <c r="A2380" s="2" t="s">
        <v>415</v>
      </c>
      <c r="B2380" s="2" t="s">
        <v>104</v>
      </c>
      <c r="C2380" s="16" t="s">
        <v>484</v>
      </c>
    </row>
    <row r="2381">
      <c r="A2381" s="2" t="s">
        <v>10</v>
      </c>
      <c r="B2381" s="2" t="s">
        <v>415</v>
      </c>
      <c r="C2381" s="16" t="s">
        <v>532</v>
      </c>
    </row>
    <row r="2382">
      <c r="A2382" s="2" t="s">
        <v>317</v>
      </c>
      <c r="B2382" s="2" t="s">
        <v>10</v>
      </c>
      <c r="C2382" s="16" t="s">
        <v>433</v>
      </c>
    </row>
    <row r="2383">
      <c r="A2383" s="2" t="s">
        <v>294</v>
      </c>
      <c r="B2383" s="2" t="s">
        <v>10</v>
      </c>
      <c r="C2383" s="16" t="s">
        <v>530</v>
      </c>
    </row>
    <row r="2384">
      <c r="A2384" s="2" t="s">
        <v>104</v>
      </c>
      <c r="B2384" s="2" t="s">
        <v>294</v>
      </c>
      <c r="C2384" s="16" t="s">
        <v>473</v>
      </c>
    </row>
    <row r="2385">
      <c r="A2385" s="2" t="s">
        <v>419</v>
      </c>
      <c r="B2385" s="2" t="s">
        <v>104</v>
      </c>
      <c r="C2385" s="16" t="s">
        <v>433</v>
      </c>
    </row>
    <row r="2386">
      <c r="A2386" s="2" t="s">
        <v>415</v>
      </c>
      <c r="B2386" s="2" t="s">
        <v>104</v>
      </c>
      <c r="C2386" s="16" t="s">
        <v>566</v>
      </c>
    </row>
    <row r="2387">
      <c r="A2387" s="2" t="s">
        <v>86</v>
      </c>
      <c r="B2387" s="2" t="s">
        <v>415</v>
      </c>
      <c r="C2387" s="16" t="s">
        <v>494</v>
      </c>
    </row>
    <row r="2388">
      <c r="A2388" s="2" t="s">
        <v>340</v>
      </c>
      <c r="B2388" s="2" t="s">
        <v>86</v>
      </c>
      <c r="C2388" s="16" t="s">
        <v>433</v>
      </c>
    </row>
    <row r="2389">
      <c r="A2389" s="2" t="s">
        <v>294</v>
      </c>
      <c r="B2389" s="2" t="s">
        <v>86</v>
      </c>
      <c r="C2389" s="16" t="s">
        <v>566</v>
      </c>
    </row>
    <row r="2390">
      <c r="A2390" s="2" t="s">
        <v>315</v>
      </c>
      <c r="B2390" s="2" t="s">
        <v>294</v>
      </c>
      <c r="C2390" s="16" t="s">
        <v>464</v>
      </c>
    </row>
    <row r="2391">
      <c r="A2391" s="2" t="s">
        <v>311</v>
      </c>
      <c r="B2391" s="2" t="s">
        <v>186</v>
      </c>
      <c r="C2391" s="16" t="s">
        <v>573</v>
      </c>
    </row>
    <row r="2392">
      <c r="A2392" s="2" t="s">
        <v>214</v>
      </c>
      <c r="B2392" s="2" t="s">
        <v>311</v>
      </c>
      <c r="C2392" s="16" t="s">
        <v>551</v>
      </c>
    </row>
    <row r="2393">
      <c r="A2393" s="2" t="s">
        <v>22</v>
      </c>
      <c r="B2393" s="2" t="s">
        <v>214</v>
      </c>
      <c r="C2393" s="16" t="s">
        <v>502</v>
      </c>
    </row>
    <row r="2394">
      <c r="A2394" s="2" t="s">
        <v>137</v>
      </c>
      <c r="B2394" s="2" t="s">
        <v>22</v>
      </c>
      <c r="C2394" s="16" t="s">
        <v>433</v>
      </c>
    </row>
    <row r="2395">
      <c r="A2395" s="2" t="s">
        <v>314</v>
      </c>
      <c r="B2395" s="2" t="s">
        <v>22</v>
      </c>
      <c r="C2395" s="16" t="s">
        <v>433</v>
      </c>
    </row>
    <row r="2396">
      <c r="A2396" s="2" t="s">
        <v>349</v>
      </c>
      <c r="B2396" s="2" t="s">
        <v>22</v>
      </c>
      <c r="C2396" s="16" t="s">
        <v>438</v>
      </c>
    </row>
    <row r="2397">
      <c r="A2397" s="2" t="s">
        <v>92</v>
      </c>
      <c r="B2397" s="2" t="s">
        <v>349</v>
      </c>
      <c r="C2397" s="16" t="s">
        <v>514</v>
      </c>
    </row>
    <row r="2398">
      <c r="A2398" s="2" t="s">
        <v>186</v>
      </c>
      <c r="B2398" s="2" t="s">
        <v>92</v>
      </c>
      <c r="C2398" s="16" t="s">
        <v>466</v>
      </c>
    </row>
    <row r="2399">
      <c r="A2399" s="2" t="s">
        <v>125</v>
      </c>
      <c r="B2399" s="2" t="s">
        <v>186</v>
      </c>
      <c r="C2399" s="16" t="s">
        <v>539</v>
      </c>
    </row>
    <row r="2400">
      <c r="A2400" s="2" t="s">
        <v>214</v>
      </c>
      <c r="B2400" s="2" t="s">
        <v>125</v>
      </c>
      <c r="C2400" s="16" t="s">
        <v>502</v>
      </c>
    </row>
    <row r="2401">
      <c r="A2401" s="2" t="s">
        <v>324</v>
      </c>
      <c r="B2401" s="2" t="s">
        <v>214</v>
      </c>
      <c r="C2401" s="16" t="s">
        <v>547</v>
      </c>
    </row>
    <row r="2402">
      <c r="A2402" s="2" t="s">
        <v>137</v>
      </c>
      <c r="B2402" s="2" t="s">
        <v>324</v>
      </c>
      <c r="C2402" s="16" t="s">
        <v>565</v>
      </c>
    </row>
    <row r="2403">
      <c r="A2403" s="2" t="s">
        <v>125</v>
      </c>
      <c r="B2403" s="2" t="s">
        <v>137</v>
      </c>
      <c r="C2403" s="16" t="s">
        <v>587</v>
      </c>
    </row>
    <row r="2404">
      <c r="A2404" s="2" t="s">
        <v>314</v>
      </c>
      <c r="B2404" s="2" t="s">
        <v>125</v>
      </c>
      <c r="C2404" s="16" t="s">
        <v>511</v>
      </c>
    </row>
    <row r="2405">
      <c r="A2405" s="2" t="s">
        <v>92</v>
      </c>
      <c r="B2405" s="2" t="s">
        <v>314</v>
      </c>
      <c r="C2405" s="16" t="s">
        <v>509</v>
      </c>
    </row>
    <row r="2406">
      <c r="A2406" s="2" t="s">
        <v>356</v>
      </c>
      <c r="B2406" s="2" t="s">
        <v>64</v>
      </c>
      <c r="C2406" s="16" t="s">
        <v>433</v>
      </c>
    </row>
    <row r="2407">
      <c r="A2407" s="2" t="s">
        <v>220</v>
      </c>
      <c r="B2407" s="2" t="s">
        <v>64</v>
      </c>
      <c r="C2407" s="16" t="s">
        <v>507</v>
      </c>
    </row>
    <row r="2408">
      <c r="A2408" s="2" t="s">
        <v>237</v>
      </c>
      <c r="B2408" s="2" t="s">
        <v>220</v>
      </c>
      <c r="C2408" s="16" t="s">
        <v>501</v>
      </c>
    </row>
    <row r="2409">
      <c r="A2409" s="2" t="s">
        <v>321</v>
      </c>
      <c r="B2409" s="2" t="s">
        <v>237</v>
      </c>
      <c r="C2409" s="16" t="s">
        <v>449</v>
      </c>
    </row>
    <row r="2410">
      <c r="A2410" s="2" t="s">
        <v>336</v>
      </c>
      <c r="B2410" s="2" t="s">
        <v>321</v>
      </c>
      <c r="C2410" s="16" t="s">
        <v>433</v>
      </c>
    </row>
    <row r="2411">
      <c r="A2411" s="2" t="s">
        <v>64</v>
      </c>
      <c r="B2411" s="2" t="s">
        <v>321</v>
      </c>
      <c r="C2411" s="16" t="s">
        <v>438</v>
      </c>
    </row>
    <row r="2412">
      <c r="A2412" s="2" t="s">
        <v>85</v>
      </c>
      <c r="B2412" s="2" t="s">
        <v>64</v>
      </c>
      <c r="C2412" s="16" t="s">
        <v>596</v>
      </c>
    </row>
    <row r="2413">
      <c r="A2413" s="2" t="s">
        <v>246</v>
      </c>
      <c r="B2413" s="2" t="s">
        <v>85</v>
      </c>
      <c r="C2413" s="16" t="s">
        <v>433</v>
      </c>
    </row>
    <row r="2414">
      <c r="A2414" s="2" t="s">
        <v>237</v>
      </c>
      <c r="B2414" s="2" t="s">
        <v>85</v>
      </c>
      <c r="C2414" s="16" t="s">
        <v>548</v>
      </c>
    </row>
    <row r="2415">
      <c r="A2415" s="2" t="s">
        <v>122</v>
      </c>
      <c r="B2415" s="2" t="s">
        <v>237</v>
      </c>
      <c r="C2415" s="16" t="s">
        <v>505</v>
      </c>
    </row>
    <row r="2416">
      <c r="A2416" s="2" t="s">
        <v>372</v>
      </c>
      <c r="B2416" s="2" t="s">
        <v>122</v>
      </c>
      <c r="C2416" s="16" t="s">
        <v>433</v>
      </c>
    </row>
    <row r="2417">
      <c r="A2417" s="2" t="s">
        <v>64</v>
      </c>
      <c r="B2417" s="2" t="s">
        <v>122</v>
      </c>
      <c r="C2417" s="16" t="s">
        <v>492</v>
      </c>
    </row>
    <row r="2418">
      <c r="A2418" s="2" t="s">
        <v>318</v>
      </c>
      <c r="B2418" s="2" t="s">
        <v>64</v>
      </c>
      <c r="C2418" s="16" t="s">
        <v>540</v>
      </c>
    </row>
    <row r="2419">
      <c r="A2419" s="2" t="s">
        <v>246</v>
      </c>
      <c r="B2419" s="2" t="s">
        <v>318</v>
      </c>
      <c r="C2419" s="16" t="s">
        <v>516</v>
      </c>
    </row>
    <row r="2420">
      <c r="A2420" s="2" t="s">
        <v>220</v>
      </c>
      <c r="B2420" s="2" t="s">
        <v>246</v>
      </c>
      <c r="C2420" s="16" t="s">
        <v>487</v>
      </c>
    </row>
    <row r="2421">
      <c r="A2421" s="2" t="s">
        <v>69</v>
      </c>
      <c r="B2421" s="2" t="s">
        <v>338</v>
      </c>
      <c r="C2421" s="16" t="s">
        <v>544</v>
      </c>
    </row>
    <row r="2422">
      <c r="A2422" s="2" t="s">
        <v>200</v>
      </c>
      <c r="B2422" s="2" t="s">
        <v>69</v>
      </c>
      <c r="C2422" s="16" t="s">
        <v>433</v>
      </c>
    </row>
    <row r="2423">
      <c r="A2423" s="2" t="s">
        <v>305</v>
      </c>
      <c r="B2423" s="2" t="s">
        <v>69</v>
      </c>
      <c r="C2423" s="16" t="s">
        <v>551</v>
      </c>
    </row>
    <row r="2424">
      <c r="A2424" s="2" t="s">
        <v>123</v>
      </c>
      <c r="B2424" s="2" t="s">
        <v>305</v>
      </c>
      <c r="C2424" s="16" t="s">
        <v>427</v>
      </c>
    </row>
    <row r="2425">
      <c r="A2425" s="2" t="s">
        <v>360</v>
      </c>
      <c r="B2425" s="2" t="s">
        <v>123</v>
      </c>
      <c r="C2425" s="16" t="s">
        <v>433</v>
      </c>
    </row>
    <row r="2426">
      <c r="A2426" s="2" t="s">
        <v>338</v>
      </c>
      <c r="B2426" s="2" t="s">
        <v>123</v>
      </c>
      <c r="C2426" s="16" t="s">
        <v>438</v>
      </c>
    </row>
    <row r="2427">
      <c r="A2427" s="2" t="s">
        <v>152</v>
      </c>
      <c r="B2427" s="2" t="s">
        <v>338</v>
      </c>
      <c r="C2427" s="16" t="s">
        <v>519</v>
      </c>
    </row>
    <row r="2428">
      <c r="A2428" s="2" t="s">
        <v>308</v>
      </c>
      <c r="B2428" s="2" t="s">
        <v>152</v>
      </c>
      <c r="C2428" s="16" t="s">
        <v>433</v>
      </c>
    </row>
    <row r="2429">
      <c r="A2429" s="2" t="s">
        <v>305</v>
      </c>
      <c r="B2429" s="2" t="s">
        <v>152</v>
      </c>
      <c r="C2429" s="16" t="s">
        <v>433</v>
      </c>
    </row>
    <row r="2430">
      <c r="A2430" s="2" t="s">
        <v>200</v>
      </c>
      <c r="B2430" s="2" t="s">
        <v>152</v>
      </c>
      <c r="C2430" s="16" t="s">
        <v>586</v>
      </c>
    </row>
    <row r="2431">
      <c r="A2431" s="2" t="s">
        <v>151</v>
      </c>
      <c r="B2431" s="2" t="s">
        <v>200</v>
      </c>
      <c r="C2431" s="16" t="s">
        <v>492</v>
      </c>
    </row>
    <row r="2432">
      <c r="A2432" s="2" t="s">
        <v>391</v>
      </c>
      <c r="B2432" s="2" t="s">
        <v>151</v>
      </c>
      <c r="C2432" s="16" t="s">
        <v>433</v>
      </c>
    </row>
    <row r="2433">
      <c r="A2433" s="2" t="s">
        <v>79</v>
      </c>
      <c r="B2433" s="2" t="s">
        <v>331</v>
      </c>
      <c r="C2433" s="16" t="s">
        <v>549</v>
      </c>
    </row>
    <row r="2434">
      <c r="A2434" s="2" t="s">
        <v>319</v>
      </c>
      <c r="B2434" s="2" t="s">
        <v>79</v>
      </c>
      <c r="C2434" s="16" t="s">
        <v>567</v>
      </c>
    </row>
    <row r="2435">
      <c r="A2435" s="2" t="s">
        <v>171</v>
      </c>
      <c r="B2435" s="2" t="s">
        <v>319</v>
      </c>
      <c r="C2435" s="16" t="s">
        <v>557</v>
      </c>
    </row>
    <row r="2436">
      <c r="A2436" s="2" t="s">
        <v>404</v>
      </c>
      <c r="B2436" s="2" t="s">
        <v>171</v>
      </c>
      <c r="C2436" s="16" t="s">
        <v>447</v>
      </c>
    </row>
    <row r="2437">
      <c r="A2437" s="2" t="s">
        <v>17</v>
      </c>
      <c r="B2437" s="2" t="s">
        <v>404</v>
      </c>
      <c r="C2437" s="16" t="s">
        <v>449</v>
      </c>
    </row>
    <row r="2438">
      <c r="A2438" s="2" t="s">
        <v>422</v>
      </c>
      <c r="B2438" s="2" t="s">
        <v>17</v>
      </c>
      <c r="C2438" s="16" t="s">
        <v>433</v>
      </c>
    </row>
    <row r="2439">
      <c r="A2439" s="2" t="s">
        <v>331</v>
      </c>
      <c r="B2439" s="2" t="s">
        <v>17</v>
      </c>
      <c r="C2439" s="16" t="s">
        <v>433</v>
      </c>
    </row>
    <row r="2440">
      <c r="A2440" s="2" t="s">
        <v>387</v>
      </c>
      <c r="B2440" s="2" t="s">
        <v>17</v>
      </c>
      <c r="C2440" s="16" t="s">
        <v>433</v>
      </c>
    </row>
    <row r="2441">
      <c r="A2441" s="2" t="s">
        <v>319</v>
      </c>
      <c r="B2441" s="2" t="s">
        <v>17</v>
      </c>
      <c r="C2441" s="16" t="s">
        <v>433</v>
      </c>
    </row>
    <row r="2442">
      <c r="A2442" s="2" t="s">
        <v>404</v>
      </c>
      <c r="B2442" s="2" t="s">
        <v>17</v>
      </c>
      <c r="C2442" s="16" t="s">
        <v>433</v>
      </c>
    </row>
    <row r="2443">
      <c r="A2443" s="2" t="s">
        <v>422</v>
      </c>
      <c r="B2443" s="2" t="s">
        <v>17</v>
      </c>
      <c r="C2443" s="16" t="s">
        <v>433</v>
      </c>
    </row>
    <row r="2444">
      <c r="A2444" s="2" t="s">
        <v>41</v>
      </c>
      <c r="B2444" s="2" t="s">
        <v>169</v>
      </c>
      <c r="C2444" s="16" t="s">
        <v>427</v>
      </c>
    </row>
    <row r="2445">
      <c r="A2445" s="2" t="s">
        <v>231</v>
      </c>
      <c r="B2445" s="2" t="s">
        <v>41</v>
      </c>
      <c r="C2445" s="16" t="s">
        <v>433</v>
      </c>
    </row>
    <row r="2446">
      <c r="A2446" s="2" t="s">
        <v>379</v>
      </c>
      <c r="B2446" s="2" t="s">
        <v>41</v>
      </c>
      <c r="C2446" s="16" t="s">
        <v>433</v>
      </c>
    </row>
    <row r="2447">
      <c r="A2447" s="2" t="s">
        <v>254</v>
      </c>
      <c r="B2447" s="2" t="s">
        <v>41</v>
      </c>
      <c r="C2447" s="16" t="s">
        <v>433</v>
      </c>
    </row>
    <row r="2448">
      <c r="A2448" s="2" t="s">
        <v>169</v>
      </c>
      <c r="B2448" s="2" t="s">
        <v>41</v>
      </c>
      <c r="C2448" s="16" t="s">
        <v>439</v>
      </c>
    </row>
    <row r="2449">
      <c r="A2449" s="2" t="s">
        <v>388</v>
      </c>
      <c r="B2449" s="2" t="s">
        <v>169</v>
      </c>
      <c r="C2449" s="16" t="s">
        <v>433</v>
      </c>
    </row>
    <row r="2450">
      <c r="A2450" s="2" t="s">
        <v>106</v>
      </c>
      <c r="B2450" s="2" t="s">
        <v>169</v>
      </c>
      <c r="C2450" s="16" t="s">
        <v>574</v>
      </c>
    </row>
    <row r="2451">
      <c r="A2451" s="2" t="s">
        <v>270</v>
      </c>
      <c r="B2451" s="2" t="s">
        <v>106</v>
      </c>
      <c r="C2451" s="16" t="s">
        <v>571</v>
      </c>
    </row>
    <row r="2452">
      <c r="A2452" s="2" t="s">
        <v>76</v>
      </c>
      <c r="B2452" s="2" t="s">
        <v>270</v>
      </c>
      <c r="C2452" s="16" t="s">
        <v>551</v>
      </c>
    </row>
    <row r="2453">
      <c r="A2453" s="2" t="s">
        <v>379</v>
      </c>
      <c r="B2453" s="2" t="s">
        <v>76</v>
      </c>
      <c r="C2453" s="16" t="s">
        <v>450</v>
      </c>
    </row>
    <row r="2454">
      <c r="A2454" s="2" t="s">
        <v>27</v>
      </c>
      <c r="B2454" s="2" t="s">
        <v>379</v>
      </c>
      <c r="C2454" s="16" t="s">
        <v>516</v>
      </c>
    </row>
    <row r="2455">
      <c r="A2455" s="2" t="s">
        <v>231</v>
      </c>
      <c r="B2455" s="2" t="s">
        <v>27</v>
      </c>
      <c r="C2455" s="16" t="s">
        <v>572</v>
      </c>
    </row>
    <row r="2456">
      <c r="A2456" s="2" t="s">
        <v>116</v>
      </c>
      <c r="B2456" s="2" t="s">
        <v>231</v>
      </c>
      <c r="C2456" s="16" t="s">
        <v>433</v>
      </c>
    </row>
    <row r="2457">
      <c r="A2457" s="2" t="s">
        <v>41</v>
      </c>
      <c r="B2457" s="2" t="s">
        <v>231</v>
      </c>
      <c r="C2457" s="16" t="s">
        <v>501</v>
      </c>
    </row>
    <row r="2458">
      <c r="A2458" s="2" t="s">
        <v>379</v>
      </c>
      <c r="B2458" s="2" t="s">
        <v>41</v>
      </c>
      <c r="C2458" s="16" t="s">
        <v>433</v>
      </c>
    </row>
    <row r="2459">
      <c r="A2459" s="2" t="s">
        <v>153</v>
      </c>
      <c r="B2459" s="2" t="s">
        <v>66</v>
      </c>
      <c r="C2459" s="16" t="s">
        <v>433</v>
      </c>
    </row>
    <row r="2460">
      <c r="A2460" s="2" t="s">
        <v>39</v>
      </c>
      <c r="B2460" s="2" t="s">
        <v>66</v>
      </c>
      <c r="C2460" s="16" t="s">
        <v>494</v>
      </c>
    </row>
    <row r="2461">
      <c r="A2461" s="2" t="s">
        <v>42</v>
      </c>
      <c r="B2461" s="2" t="s">
        <v>39</v>
      </c>
      <c r="C2461" s="16" t="s">
        <v>465</v>
      </c>
    </row>
    <row r="2462">
      <c r="A2462" s="2" t="s">
        <v>179</v>
      </c>
      <c r="B2462" s="2" t="s">
        <v>42</v>
      </c>
      <c r="C2462" s="16" t="s">
        <v>567</v>
      </c>
    </row>
    <row r="2463">
      <c r="A2463" s="2" t="s">
        <v>358</v>
      </c>
      <c r="B2463" s="2" t="s">
        <v>179</v>
      </c>
      <c r="C2463" s="16" t="s">
        <v>553</v>
      </c>
    </row>
    <row r="2464">
      <c r="A2464" s="2" t="s">
        <v>157</v>
      </c>
      <c r="B2464" s="2" t="s">
        <v>358</v>
      </c>
      <c r="C2464" s="16" t="s">
        <v>462</v>
      </c>
    </row>
    <row r="2465">
      <c r="A2465" s="2" t="s">
        <v>66</v>
      </c>
      <c r="B2465" s="2" t="s">
        <v>157</v>
      </c>
      <c r="C2465" s="16" t="s">
        <v>572</v>
      </c>
    </row>
    <row r="2466">
      <c r="A2466" s="2" t="s">
        <v>39</v>
      </c>
      <c r="B2466" s="2" t="s">
        <v>66</v>
      </c>
      <c r="C2466" s="16" t="s">
        <v>565</v>
      </c>
    </row>
    <row r="2467">
      <c r="A2467" s="2" t="s">
        <v>409</v>
      </c>
      <c r="B2467" s="2" t="s">
        <v>39</v>
      </c>
      <c r="C2467" s="16" t="s">
        <v>433</v>
      </c>
    </row>
    <row r="2468">
      <c r="A2468" s="2" t="s">
        <v>42</v>
      </c>
      <c r="B2468" s="2" t="s">
        <v>39</v>
      </c>
      <c r="C2468" s="16" t="s">
        <v>525</v>
      </c>
    </row>
    <row r="2469">
      <c r="A2469" s="2" t="s">
        <v>153</v>
      </c>
      <c r="B2469" s="2" t="s">
        <v>42</v>
      </c>
      <c r="C2469" s="16" t="s">
        <v>518</v>
      </c>
    </row>
    <row r="2470">
      <c r="A2470" s="2" t="s">
        <v>66</v>
      </c>
      <c r="B2470" s="2" t="s">
        <v>153</v>
      </c>
      <c r="C2470" s="16" t="s">
        <v>574</v>
      </c>
    </row>
    <row r="2471">
      <c r="A2471" s="2" t="s">
        <v>179</v>
      </c>
      <c r="B2471" s="2" t="s">
        <v>66</v>
      </c>
      <c r="C2471" s="16" t="s">
        <v>514</v>
      </c>
    </row>
    <row r="2472">
      <c r="A2472" s="2" t="s">
        <v>143</v>
      </c>
      <c r="B2472" s="2" t="s">
        <v>179</v>
      </c>
      <c r="C2472" s="16" t="s">
        <v>582</v>
      </c>
    </row>
    <row r="2473">
      <c r="A2473" s="2" t="s">
        <v>157</v>
      </c>
      <c r="B2473" s="2" t="s">
        <v>143</v>
      </c>
      <c r="C2473" s="16" t="s">
        <v>454</v>
      </c>
    </row>
    <row r="2474">
      <c r="A2474" s="2" t="s">
        <v>42</v>
      </c>
      <c r="B2474" s="2" t="s">
        <v>157</v>
      </c>
      <c r="C2474" s="16" t="s">
        <v>489</v>
      </c>
    </row>
    <row r="2475">
      <c r="A2475" s="2" t="s">
        <v>294</v>
      </c>
      <c r="B2475" s="2" t="s">
        <v>67</v>
      </c>
      <c r="C2475" s="16" t="s">
        <v>433</v>
      </c>
    </row>
    <row r="2476">
      <c r="A2476" s="2" t="s">
        <v>415</v>
      </c>
      <c r="B2476" s="2" t="s">
        <v>67</v>
      </c>
      <c r="C2476" s="16" t="s">
        <v>433</v>
      </c>
    </row>
    <row r="2477">
      <c r="A2477" s="2" t="s">
        <v>419</v>
      </c>
      <c r="B2477" s="2" t="s">
        <v>67</v>
      </c>
      <c r="C2477" s="16" t="s">
        <v>433</v>
      </c>
    </row>
    <row r="2478">
      <c r="A2478" s="2" t="s">
        <v>317</v>
      </c>
      <c r="B2478" s="2" t="s">
        <v>67</v>
      </c>
      <c r="C2478" s="16" t="s">
        <v>561</v>
      </c>
    </row>
    <row r="2479">
      <c r="A2479" s="2" t="s">
        <v>73</v>
      </c>
      <c r="B2479" s="2" t="s">
        <v>317</v>
      </c>
      <c r="C2479" s="16" t="s">
        <v>450</v>
      </c>
    </row>
    <row r="2480">
      <c r="A2480" s="2" t="s">
        <v>415</v>
      </c>
      <c r="B2480" s="2" t="s">
        <v>73</v>
      </c>
      <c r="C2480" s="16" t="s">
        <v>433</v>
      </c>
    </row>
    <row r="2481">
      <c r="A2481" s="2" t="s">
        <v>294</v>
      </c>
      <c r="B2481" s="2" t="s">
        <v>73</v>
      </c>
      <c r="C2481" s="16" t="s">
        <v>572</v>
      </c>
    </row>
    <row r="2482">
      <c r="A2482" s="2" t="s">
        <v>322</v>
      </c>
      <c r="B2482" s="2" t="s">
        <v>294</v>
      </c>
      <c r="C2482" s="16" t="s">
        <v>543</v>
      </c>
    </row>
    <row r="2483">
      <c r="A2483" s="2" t="s">
        <v>340</v>
      </c>
      <c r="B2483" s="2" t="s">
        <v>322</v>
      </c>
      <c r="C2483" s="16" t="s">
        <v>562</v>
      </c>
    </row>
    <row r="2484">
      <c r="A2484" s="2" t="s">
        <v>58</v>
      </c>
      <c r="B2484" s="2" t="s">
        <v>340</v>
      </c>
      <c r="C2484" s="16" t="s">
        <v>494</v>
      </c>
    </row>
    <row r="2485">
      <c r="A2485" s="2" t="s">
        <v>419</v>
      </c>
      <c r="B2485" s="2" t="s">
        <v>58</v>
      </c>
      <c r="C2485" s="16" t="s">
        <v>433</v>
      </c>
    </row>
    <row r="2486">
      <c r="A2486" s="2" t="s">
        <v>45</v>
      </c>
      <c r="B2486" s="2" t="s">
        <v>10</v>
      </c>
      <c r="C2486" s="16" t="s">
        <v>433</v>
      </c>
    </row>
    <row r="2487">
      <c r="A2487" s="2" t="s">
        <v>34</v>
      </c>
      <c r="B2487" s="2" t="s">
        <v>10</v>
      </c>
      <c r="C2487" s="16" t="s">
        <v>487</v>
      </c>
    </row>
    <row r="2488">
      <c r="A2488" s="2" t="s">
        <v>141</v>
      </c>
      <c r="B2488" s="2" t="s">
        <v>34</v>
      </c>
      <c r="C2488" s="16" t="s">
        <v>476</v>
      </c>
    </row>
    <row r="2489">
      <c r="A2489" s="2" t="s">
        <v>20</v>
      </c>
      <c r="B2489" s="2" t="s">
        <v>141</v>
      </c>
      <c r="C2489" s="16" t="s">
        <v>506</v>
      </c>
    </row>
    <row r="2490">
      <c r="A2490" s="2" t="s">
        <v>104</v>
      </c>
      <c r="B2490" s="2" t="s">
        <v>20</v>
      </c>
      <c r="C2490" s="16" t="s">
        <v>549</v>
      </c>
    </row>
    <row r="2491">
      <c r="A2491" s="2" t="s">
        <v>20</v>
      </c>
      <c r="B2491" s="2" t="s">
        <v>104</v>
      </c>
      <c r="C2491" s="16" t="s">
        <v>583</v>
      </c>
    </row>
    <row r="2492">
      <c r="A2492" s="2" t="s">
        <v>10</v>
      </c>
      <c r="B2492" s="2" t="s">
        <v>20</v>
      </c>
      <c r="C2492" s="16" t="s">
        <v>564</v>
      </c>
    </row>
    <row r="2493">
      <c r="A2493" s="2" t="s">
        <v>34</v>
      </c>
      <c r="B2493" s="2" t="s">
        <v>10</v>
      </c>
      <c r="C2493" s="16" t="s">
        <v>563</v>
      </c>
    </row>
    <row r="2494">
      <c r="A2494" s="2" t="s">
        <v>141</v>
      </c>
      <c r="B2494" s="2" t="s">
        <v>34</v>
      </c>
      <c r="C2494" s="16" t="s">
        <v>524</v>
      </c>
    </row>
    <row r="2495">
      <c r="A2495" s="2" t="s">
        <v>43</v>
      </c>
      <c r="B2495" s="2" t="s">
        <v>141</v>
      </c>
      <c r="C2495" s="16" t="s">
        <v>505</v>
      </c>
    </row>
    <row r="2496">
      <c r="A2496" s="2" t="s">
        <v>104</v>
      </c>
      <c r="B2496" s="2" t="s">
        <v>43</v>
      </c>
      <c r="C2496" s="16" t="s">
        <v>499</v>
      </c>
    </row>
    <row r="2497">
      <c r="A2497" s="2" t="s">
        <v>20</v>
      </c>
      <c r="B2497" s="2" t="s">
        <v>104</v>
      </c>
      <c r="C2497" s="16" t="s">
        <v>543</v>
      </c>
    </row>
    <row r="2498">
      <c r="A2498" s="2" t="s">
        <v>10</v>
      </c>
      <c r="B2498" s="2" t="s">
        <v>20</v>
      </c>
      <c r="C2498" s="16" t="s">
        <v>489</v>
      </c>
    </row>
    <row r="2499">
      <c r="A2499" s="2" t="s">
        <v>40</v>
      </c>
      <c r="B2499" s="2" t="s">
        <v>10</v>
      </c>
      <c r="C2499" s="16" t="s">
        <v>460</v>
      </c>
    </row>
    <row r="2500">
      <c r="A2500" s="2" t="s">
        <v>141</v>
      </c>
      <c r="B2500" s="2" t="s">
        <v>40</v>
      </c>
      <c r="C2500" s="16" t="s">
        <v>433</v>
      </c>
    </row>
    <row r="2501">
      <c r="A2501" s="2" t="s">
        <v>10</v>
      </c>
      <c r="B2501" s="2" t="s">
        <v>40</v>
      </c>
      <c r="C2501" s="16" t="s">
        <v>525</v>
      </c>
    </row>
    <row r="2502">
      <c r="A2502" s="2" t="s">
        <v>214</v>
      </c>
      <c r="B2502" s="2" t="s">
        <v>122</v>
      </c>
      <c r="C2502" s="16" t="s">
        <v>526</v>
      </c>
    </row>
    <row r="2503">
      <c r="A2503" s="2" t="s">
        <v>318</v>
      </c>
      <c r="B2503" s="2" t="s">
        <v>214</v>
      </c>
      <c r="C2503" s="16" t="s">
        <v>433</v>
      </c>
    </row>
    <row r="2504">
      <c r="A2504" s="2" t="s">
        <v>356</v>
      </c>
      <c r="B2504" s="2" t="s">
        <v>214</v>
      </c>
      <c r="C2504" s="16" t="s">
        <v>572</v>
      </c>
    </row>
    <row r="2505">
      <c r="A2505" s="2" t="s">
        <v>314</v>
      </c>
      <c r="B2505" s="2" t="s">
        <v>356</v>
      </c>
      <c r="C2505" s="16" t="s">
        <v>433</v>
      </c>
    </row>
    <row r="2506">
      <c r="A2506" s="2" t="s">
        <v>349</v>
      </c>
      <c r="B2506" s="2" t="s">
        <v>356</v>
      </c>
      <c r="C2506" s="16" t="s">
        <v>450</v>
      </c>
    </row>
    <row r="2507">
      <c r="A2507" s="2" t="s">
        <v>85</v>
      </c>
      <c r="B2507" s="2" t="s">
        <v>349</v>
      </c>
      <c r="C2507" s="16" t="s">
        <v>537</v>
      </c>
    </row>
    <row r="2508">
      <c r="A2508" s="2" t="s">
        <v>186</v>
      </c>
      <c r="B2508" s="2" t="s">
        <v>85</v>
      </c>
      <c r="C2508" s="16" t="s">
        <v>461</v>
      </c>
    </row>
    <row r="2509">
      <c r="A2509" s="2" t="s">
        <v>321</v>
      </c>
      <c r="B2509" s="2" t="s">
        <v>186</v>
      </c>
      <c r="C2509" s="16" t="s">
        <v>433</v>
      </c>
    </row>
    <row r="2510">
      <c r="A2510" s="2" t="s">
        <v>220</v>
      </c>
      <c r="B2510" s="2" t="s">
        <v>186</v>
      </c>
      <c r="C2510" s="16" t="s">
        <v>590</v>
      </c>
    </row>
    <row r="2511">
      <c r="A2511" s="2" t="s">
        <v>137</v>
      </c>
      <c r="B2511" s="2" t="s">
        <v>220</v>
      </c>
      <c r="C2511" s="16" t="s">
        <v>450</v>
      </c>
    </row>
    <row r="2512">
      <c r="A2512" s="2" t="s">
        <v>122</v>
      </c>
      <c r="B2512" s="2" t="s">
        <v>137</v>
      </c>
      <c r="C2512" s="16" t="s">
        <v>514</v>
      </c>
    </row>
    <row r="2513">
      <c r="A2513" s="2" t="s">
        <v>314</v>
      </c>
      <c r="B2513" s="2" t="s">
        <v>122</v>
      </c>
      <c r="C2513" s="16" t="s">
        <v>461</v>
      </c>
    </row>
    <row r="2514">
      <c r="A2514" s="2" t="s">
        <v>318</v>
      </c>
      <c r="B2514" s="2" t="s">
        <v>314</v>
      </c>
      <c r="C2514" s="16" t="s">
        <v>450</v>
      </c>
    </row>
    <row r="2515">
      <c r="A2515" s="2" t="s">
        <v>349</v>
      </c>
      <c r="B2515" s="2" t="s">
        <v>318</v>
      </c>
      <c r="C2515" s="16" t="s">
        <v>564</v>
      </c>
    </row>
    <row r="2516">
      <c r="A2516" s="2" t="s">
        <v>356</v>
      </c>
      <c r="B2516" s="2" t="s">
        <v>349</v>
      </c>
      <c r="C2516" s="16" t="s">
        <v>433</v>
      </c>
    </row>
    <row r="2517">
      <c r="A2517" s="2" t="s">
        <v>237</v>
      </c>
      <c r="B2517" s="2" t="s">
        <v>125</v>
      </c>
      <c r="C2517" s="16" t="s">
        <v>436</v>
      </c>
    </row>
    <row r="2518">
      <c r="A2518" s="2" t="s">
        <v>92</v>
      </c>
      <c r="B2518" s="2" t="s">
        <v>237</v>
      </c>
      <c r="C2518" s="16" t="s">
        <v>471</v>
      </c>
    </row>
    <row r="2519">
      <c r="A2519" s="2" t="s">
        <v>64</v>
      </c>
      <c r="B2519" s="2" t="s">
        <v>92</v>
      </c>
      <c r="C2519" s="16" t="s">
        <v>486</v>
      </c>
    </row>
    <row r="2520">
      <c r="A2520" s="2" t="s">
        <v>311</v>
      </c>
      <c r="B2520" s="2" t="s">
        <v>64</v>
      </c>
      <c r="C2520" s="16" t="s">
        <v>433</v>
      </c>
    </row>
    <row r="2521">
      <c r="A2521" s="2" t="s">
        <v>22</v>
      </c>
      <c r="B2521" s="2" t="s">
        <v>64</v>
      </c>
      <c r="C2521" s="16" t="s">
        <v>516</v>
      </c>
    </row>
    <row r="2522">
      <c r="A2522" s="2" t="s">
        <v>246</v>
      </c>
      <c r="B2522" s="2" t="s">
        <v>22</v>
      </c>
      <c r="C2522" s="16" t="s">
        <v>433</v>
      </c>
    </row>
    <row r="2523">
      <c r="A2523" s="2" t="s">
        <v>336</v>
      </c>
      <c r="B2523" s="2" t="s">
        <v>22</v>
      </c>
      <c r="C2523" s="16" t="s">
        <v>541</v>
      </c>
    </row>
    <row r="2524">
      <c r="A2524" s="2" t="s">
        <v>125</v>
      </c>
      <c r="B2524" s="2" t="s">
        <v>336</v>
      </c>
      <c r="C2524" s="16" t="s">
        <v>490</v>
      </c>
    </row>
    <row r="2525">
      <c r="A2525" s="2" t="s">
        <v>64</v>
      </c>
      <c r="B2525" s="2" t="s">
        <v>125</v>
      </c>
      <c r="C2525" s="16" t="s">
        <v>487</v>
      </c>
    </row>
    <row r="2526">
      <c r="A2526" s="2" t="s">
        <v>92</v>
      </c>
      <c r="B2526" s="2" t="s">
        <v>64</v>
      </c>
      <c r="C2526" s="16" t="s">
        <v>433</v>
      </c>
    </row>
    <row r="2527">
      <c r="A2527" s="2" t="s">
        <v>125</v>
      </c>
      <c r="B2527" s="2" t="s">
        <v>64</v>
      </c>
      <c r="C2527" s="16" t="s">
        <v>518</v>
      </c>
    </row>
    <row r="2528">
      <c r="A2528" s="2" t="s">
        <v>237</v>
      </c>
      <c r="B2528" s="2" t="s">
        <v>125</v>
      </c>
      <c r="C2528" s="16" t="s">
        <v>550</v>
      </c>
    </row>
    <row r="2529">
      <c r="A2529" s="2" t="s">
        <v>22</v>
      </c>
      <c r="B2529" s="2" t="s">
        <v>237</v>
      </c>
      <c r="C2529" s="16" t="s">
        <v>505</v>
      </c>
    </row>
    <row r="2530">
      <c r="A2530" s="2" t="s">
        <v>246</v>
      </c>
      <c r="B2530" s="2" t="s">
        <v>22</v>
      </c>
      <c r="C2530" s="16" t="s">
        <v>572</v>
      </c>
    </row>
    <row r="2531">
      <c r="A2531" s="2" t="s">
        <v>324</v>
      </c>
      <c r="B2531" s="2" t="s">
        <v>246</v>
      </c>
      <c r="C2531" s="16" t="s">
        <v>486</v>
      </c>
    </row>
    <row r="2532">
      <c r="A2532" s="2" t="s">
        <v>64</v>
      </c>
      <c r="B2532" s="2" t="s">
        <v>324</v>
      </c>
      <c r="C2532" s="16" t="s">
        <v>505</v>
      </c>
    </row>
    <row r="2533">
      <c r="A2533" s="2" t="s">
        <v>200</v>
      </c>
      <c r="B2533" s="2" t="s">
        <v>331</v>
      </c>
      <c r="C2533" s="16" t="s">
        <v>506</v>
      </c>
    </row>
    <row r="2534">
      <c r="A2534" s="2" t="s">
        <v>319</v>
      </c>
      <c r="B2534" s="2" t="s">
        <v>200</v>
      </c>
      <c r="C2534" s="16" t="s">
        <v>433</v>
      </c>
    </row>
    <row r="2535">
      <c r="A2535" s="2" t="s">
        <v>404</v>
      </c>
      <c r="B2535" s="2" t="s">
        <v>200</v>
      </c>
      <c r="C2535" s="16" t="s">
        <v>433</v>
      </c>
    </row>
    <row r="2536">
      <c r="A2536" s="2" t="s">
        <v>331</v>
      </c>
      <c r="B2536" s="2" t="s">
        <v>200</v>
      </c>
      <c r="C2536" s="16" t="s">
        <v>450</v>
      </c>
    </row>
    <row r="2537">
      <c r="A2537" s="2" t="s">
        <v>308</v>
      </c>
      <c r="B2537" s="2" t="s">
        <v>331</v>
      </c>
      <c r="C2537" s="16" t="s">
        <v>562</v>
      </c>
    </row>
    <row r="2538">
      <c r="A2538" s="2" t="s">
        <v>422</v>
      </c>
      <c r="B2538" s="2" t="s">
        <v>308</v>
      </c>
      <c r="C2538" s="16" t="s">
        <v>433</v>
      </c>
    </row>
    <row r="2539">
      <c r="A2539" s="2" t="s">
        <v>319</v>
      </c>
      <c r="B2539" s="2" t="s">
        <v>308</v>
      </c>
      <c r="C2539" s="16" t="s">
        <v>437</v>
      </c>
    </row>
    <row r="2540">
      <c r="A2540" s="2" t="s">
        <v>305</v>
      </c>
      <c r="B2540" s="2" t="s">
        <v>319</v>
      </c>
      <c r="C2540" s="16" t="s">
        <v>433</v>
      </c>
    </row>
    <row r="2541">
      <c r="A2541" s="2" t="s">
        <v>338</v>
      </c>
      <c r="B2541" s="2" t="s">
        <v>319</v>
      </c>
      <c r="C2541" s="16" t="s">
        <v>487</v>
      </c>
    </row>
    <row r="2542">
      <c r="A2542" s="2" t="s">
        <v>422</v>
      </c>
      <c r="B2542" s="2" t="s">
        <v>338</v>
      </c>
      <c r="C2542" s="16" t="s">
        <v>433</v>
      </c>
    </row>
    <row r="2543">
      <c r="A2543" s="2" t="s">
        <v>331</v>
      </c>
      <c r="B2543" s="2" t="s">
        <v>338</v>
      </c>
      <c r="C2543" s="16" t="s">
        <v>518</v>
      </c>
    </row>
    <row r="2544">
      <c r="A2544" s="2" t="s">
        <v>305</v>
      </c>
      <c r="B2544" s="2" t="s">
        <v>331</v>
      </c>
      <c r="C2544" s="16" t="s">
        <v>524</v>
      </c>
    </row>
    <row r="2545">
      <c r="A2545" s="2" t="s">
        <v>387</v>
      </c>
      <c r="B2545" s="2" t="s">
        <v>305</v>
      </c>
      <c r="C2545" s="16" t="s">
        <v>433</v>
      </c>
    </row>
    <row r="2546">
      <c r="A2546" s="2" t="s">
        <v>30</v>
      </c>
      <c r="B2546" s="2" t="s">
        <v>151</v>
      </c>
      <c r="C2546" s="16" t="s">
        <v>450</v>
      </c>
    </row>
    <row r="2547">
      <c r="A2547" s="2" t="s">
        <v>158</v>
      </c>
      <c r="B2547" s="2" t="s">
        <v>30</v>
      </c>
      <c r="C2547" s="16" t="s">
        <v>525</v>
      </c>
    </row>
    <row r="2548">
      <c r="A2548" s="2" t="s">
        <v>171</v>
      </c>
      <c r="B2548" s="2" t="s">
        <v>158</v>
      </c>
      <c r="C2548" s="16" t="s">
        <v>479</v>
      </c>
    </row>
    <row r="2549">
      <c r="A2549" s="2" t="s">
        <v>69</v>
      </c>
      <c r="B2549" s="2" t="s">
        <v>171</v>
      </c>
      <c r="C2549" s="16" t="s">
        <v>523</v>
      </c>
    </row>
    <row r="2550">
      <c r="A2550" s="2" t="s">
        <v>71</v>
      </c>
      <c r="B2550" s="2" t="s">
        <v>69</v>
      </c>
      <c r="C2550" s="16" t="s">
        <v>433</v>
      </c>
    </row>
    <row r="2551">
      <c r="A2551" s="2" t="s">
        <v>79</v>
      </c>
      <c r="B2551" s="2" t="s">
        <v>69</v>
      </c>
      <c r="C2551" s="16" t="s">
        <v>578</v>
      </c>
    </row>
    <row r="2552">
      <c r="A2552" s="2" t="s">
        <v>373</v>
      </c>
      <c r="B2552" s="2" t="s">
        <v>79</v>
      </c>
      <c r="C2552" s="16" t="s">
        <v>433</v>
      </c>
    </row>
    <row r="2553">
      <c r="A2553" s="2" t="s">
        <v>151</v>
      </c>
      <c r="B2553" s="2" t="s">
        <v>79</v>
      </c>
      <c r="C2553" s="16" t="s">
        <v>573</v>
      </c>
    </row>
    <row r="2554">
      <c r="A2554" s="2" t="s">
        <v>71</v>
      </c>
      <c r="B2554" s="2" t="s">
        <v>151</v>
      </c>
      <c r="C2554" s="16" t="s">
        <v>510</v>
      </c>
    </row>
    <row r="2555">
      <c r="A2555" s="2" t="s">
        <v>158</v>
      </c>
      <c r="B2555" s="2" t="s">
        <v>71</v>
      </c>
      <c r="C2555" s="16" t="s">
        <v>544</v>
      </c>
    </row>
    <row r="2556">
      <c r="A2556" s="2" t="s">
        <v>159</v>
      </c>
      <c r="B2556" s="2" t="s">
        <v>158</v>
      </c>
      <c r="C2556" s="16" t="s">
        <v>572</v>
      </c>
    </row>
    <row r="2557">
      <c r="A2557" s="2" t="s">
        <v>123</v>
      </c>
      <c r="B2557" s="2" t="s">
        <v>159</v>
      </c>
      <c r="C2557" s="16" t="s">
        <v>433</v>
      </c>
    </row>
    <row r="2558">
      <c r="A2558" s="2" t="s">
        <v>69</v>
      </c>
      <c r="B2558" s="2" t="s">
        <v>159</v>
      </c>
      <c r="C2558" s="16" t="s">
        <v>532</v>
      </c>
    </row>
    <row r="2559">
      <c r="A2559" s="2" t="s">
        <v>30</v>
      </c>
      <c r="B2559" s="2" t="s">
        <v>69</v>
      </c>
      <c r="C2559" s="16" t="s">
        <v>537</v>
      </c>
    </row>
    <row r="2560">
      <c r="A2560" s="2" t="s">
        <v>152</v>
      </c>
      <c r="B2560" s="2" t="s">
        <v>30</v>
      </c>
      <c r="C2560" s="16" t="s">
        <v>582</v>
      </c>
    </row>
    <row r="2561">
      <c r="A2561" s="2" t="s">
        <v>17</v>
      </c>
      <c r="B2561" s="2" t="s">
        <v>152</v>
      </c>
      <c r="C2561" s="16" t="s">
        <v>468</v>
      </c>
    </row>
    <row r="2562">
      <c r="A2562" s="2" t="s">
        <v>231</v>
      </c>
      <c r="B2562" s="2" t="s">
        <v>66</v>
      </c>
      <c r="C2562" s="16" t="s">
        <v>433</v>
      </c>
    </row>
    <row r="2563">
      <c r="A2563" s="2" t="s">
        <v>379</v>
      </c>
      <c r="B2563" s="2" t="s">
        <v>66</v>
      </c>
      <c r="C2563" s="16" t="s">
        <v>433</v>
      </c>
    </row>
    <row r="2564">
      <c r="A2564" s="2" t="s">
        <v>169</v>
      </c>
      <c r="B2564" s="2" t="s">
        <v>66</v>
      </c>
      <c r="C2564" s="16" t="s">
        <v>520</v>
      </c>
    </row>
    <row r="2565">
      <c r="A2565" s="2" t="s">
        <v>42</v>
      </c>
      <c r="B2565" s="2" t="s">
        <v>169</v>
      </c>
      <c r="C2565" s="16" t="s">
        <v>562</v>
      </c>
    </row>
    <row r="2566">
      <c r="A2566" s="2" t="s">
        <v>231</v>
      </c>
      <c r="B2566" s="2" t="s">
        <v>42</v>
      </c>
      <c r="C2566" s="16" t="s">
        <v>433</v>
      </c>
    </row>
    <row r="2567">
      <c r="A2567" s="2" t="s">
        <v>379</v>
      </c>
      <c r="B2567" s="2" t="s">
        <v>42</v>
      </c>
      <c r="C2567" s="16" t="s">
        <v>502</v>
      </c>
    </row>
    <row r="2568">
      <c r="A2568" s="2" t="s">
        <v>310</v>
      </c>
      <c r="B2568" s="2" t="s">
        <v>379</v>
      </c>
      <c r="C2568" s="16" t="s">
        <v>433</v>
      </c>
    </row>
    <row r="2569">
      <c r="A2569" s="2" t="s">
        <v>409</v>
      </c>
      <c r="B2569" s="2" t="s">
        <v>379</v>
      </c>
      <c r="C2569" s="16" t="s">
        <v>515</v>
      </c>
    </row>
    <row r="2570">
      <c r="A2570" s="2" t="s">
        <v>254</v>
      </c>
      <c r="B2570" s="2" t="s">
        <v>409</v>
      </c>
      <c r="C2570" s="16" t="s">
        <v>513</v>
      </c>
    </row>
    <row r="2571">
      <c r="A2571" s="2" t="s">
        <v>358</v>
      </c>
      <c r="B2571" s="2" t="s">
        <v>254</v>
      </c>
      <c r="C2571" s="16" t="s">
        <v>517</v>
      </c>
    </row>
    <row r="2572">
      <c r="A2572" s="2" t="s">
        <v>231</v>
      </c>
      <c r="B2572" s="2" t="s">
        <v>358</v>
      </c>
      <c r="C2572" s="16" t="s">
        <v>516</v>
      </c>
    </row>
    <row r="2573">
      <c r="A2573" s="2" t="s">
        <v>42</v>
      </c>
      <c r="B2573" s="2" t="s">
        <v>231</v>
      </c>
      <c r="C2573" s="16" t="s">
        <v>471</v>
      </c>
    </row>
    <row r="2574">
      <c r="A2574" s="2" t="s">
        <v>379</v>
      </c>
      <c r="B2574" s="2" t="s">
        <v>42</v>
      </c>
      <c r="C2574" s="16" t="s">
        <v>433</v>
      </c>
    </row>
    <row r="2575">
      <c r="A2575" s="2" t="s">
        <v>153</v>
      </c>
      <c r="B2575" s="2" t="s">
        <v>41</v>
      </c>
      <c r="C2575" s="16" t="s">
        <v>433</v>
      </c>
    </row>
    <row r="2576">
      <c r="A2576" s="2" t="s">
        <v>39</v>
      </c>
      <c r="B2576" s="2" t="s">
        <v>41</v>
      </c>
      <c r="C2576" s="16" t="s">
        <v>433</v>
      </c>
    </row>
    <row r="2577">
      <c r="A2577" s="2" t="s">
        <v>179</v>
      </c>
      <c r="B2577" s="2" t="s">
        <v>41</v>
      </c>
      <c r="C2577" s="16" t="s">
        <v>433</v>
      </c>
    </row>
    <row r="2578">
      <c r="A2578" s="2" t="s">
        <v>157</v>
      </c>
      <c r="B2578" s="2" t="s">
        <v>41</v>
      </c>
      <c r="C2578" s="16" t="s">
        <v>443</v>
      </c>
    </row>
    <row r="2579">
      <c r="A2579" s="2" t="s">
        <v>27</v>
      </c>
      <c r="B2579" s="2" t="s">
        <v>157</v>
      </c>
      <c r="C2579" s="16" t="s">
        <v>470</v>
      </c>
    </row>
    <row r="2580">
      <c r="A2580" s="2" t="s">
        <v>153</v>
      </c>
      <c r="B2580" s="2" t="s">
        <v>27</v>
      </c>
      <c r="C2580" s="16" t="s">
        <v>506</v>
      </c>
    </row>
    <row r="2581">
      <c r="A2581" s="2" t="s">
        <v>116</v>
      </c>
      <c r="B2581" s="2" t="s">
        <v>153</v>
      </c>
      <c r="C2581" s="16" t="s">
        <v>450</v>
      </c>
    </row>
    <row r="2582">
      <c r="A2582" s="2" t="s">
        <v>39</v>
      </c>
      <c r="B2582" s="2" t="s">
        <v>116</v>
      </c>
      <c r="C2582" s="16" t="s">
        <v>433</v>
      </c>
    </row>
    <row r="2583">
      <c r="A2583" s="2" t="s">
        <v>234</v>
      </c>
      <c r="B2583" s="2" t="s">
        <v>116</v>
      </c>
      <c r="C2583" s="16" t="s">
        <v>556</v>
      </c>
    </row>
    <row r="2584">
      <c r="A2584" s="2" t="s">
        <v>388</v>
      </c>
      <c r="B2584" s="2" t="s">
        <v>234</v>
      </c>
      <c r="C2584" s="16" t="s">
        <v>563</v>
      </c>
    </row>
    <row r="2585">
      <c r="A2585" s="2" t="s">
        <v>149</v>
      </c>
      <c r="B2585" s="2" t="s">
        <v>388</v>
      </c>
      <c r="C2585" s="16" t="s">
        <v>552</v>
      </c>
    </row>
    <row r="2586">
      <c r="A2586" s="2" t="s">
        <v>106</v>
      </c>
      <c r="B2586" s="2" t="s">
        <v>149</v>
      </c>
      <c r="C2586" s="16" t="s">
        <v>433</v>
      </c>
    </row>
    <row r="2587">
      <c r="A2587" s="2" t="s">
        <v>76</v>
      </c>
      <c r="B2587" s="2" t="s">
        <v>149</v>
      </c>
      <c r="C2587" s="16" t="s">
        <v>573</v>
      </c>
    </row>
    <row r="2588">
      <c r="A2588" s="2" t="s">
        <v>421</v>
      </c>
      <c r="B2588" s="2" t="s">
        <v>305</v>
      </c>
      <c r="C2588" s="16" t="s">
        <v>433</v>
      </c>
    </row>
    <row r="2589">
      <c r="A2589" s="2" t="s">
        <v>86</v>
      </c>
      <c r="B2589" s="2" t="s">
        <v>305</v>
      </c>
      <c r="C2589" s="16" t="s">
        <v>575</v>
      </c>
    </row>
    <row r="2590">
      <c r="A2590" s="2" t="s">
        <v>200</v>
      </c>
      <c r="B2590" s="2" t="s">
        <v>86</v>
      </c>
      <c r="C2590" s="16" t="s">
        <v>486</v>
      </c>
    </row>
    <row r="2591">
      <c r="A2591" s="2" t="s">
        <v>141</v>
      </c>
      <c r="B2591" s="2" t="s">
        <v>200</v>
      </c>
      <c r="C2591" s="16" t="s">
        <v>501</v>
      </c>
    </row>
    <row r="2592">
      <c r="A2592" s="2" t="s">
        <v>308</v>
      </c>
      <c r="B2592" s="2" t="s">
        <v>141</v>
      </c>
      <c r="C2592" s="16" t="s">
        <v>450</v>
      </c>
    </row>
    <row r="2593">
      <c r="A2593" s="2" t="s">
        <v>315</v>
      </c>
      <c r="B2593" s="2" t="s">
        <v>308</v>
      </c>
      <c r="C2593" s="16" t="s">
        <v>596</v>
      </c>
    </row>
    <row r="2594">
      <c r="A2594" s="2" t="s">
        <v>338</v>
      </c>
      <c r="B2594" s="2" t="s">
        <v>315</v>
      </c>
      <c r="C2594" s="16" t="s">
        <v>536</v>
      </c>
    </row>
    <row r="2595">
      <c r="A2595" s="2" t="s">
        <v>10</v>
      </c>
      <c r="B2595" s="2" t="s">
        <v>338</v>
      </c>
      <c r="C2595" s="16" t="s">
        <v>493</v>
      </c>
    </row>
    <row r="2596">
      <c r="A2596" s="2" t="s">
        <v>200</v>
      </c>
      <c r="B2596" s="2" t="s">
        <v>10</v>
      </c>
      <c r="C2596" s="16" t="s">
        <v>433</v>
      </c>
    </row>
    <row r="2597">
      <c r="A2597" s="2" t="s">
        <v>305</v>
      </c>
      <c r="B2597" s="2" t="s">
        <v>10</v>
      </c>
      <c r="C2597" s="16" t="s">
        <v>433</v>
      </c>
    </row>
    <row r="2598">
      <c r="A2598" s="2" t="s">
        <v>338</v>
      </c>
      <c r="B2598" s="2" t="s">
        <v>10</v>
      </c>
      <c r="C2598" s="16" t="s">
        <v>433</v>
      </c>
    </row>
    <row r="2599">
      <c r="A2599" s="2" t="s">
        <v>308</v>
      </c>
      <c r="B2599" s="2" t="s">
        <v>10</v>
      </c>
      <c r="C2599" s="16" t="s">
        <v>433</v>
      </c>
    </row>
    <row r="2600">
      <c r="A2600" s="2" t="s">
        <v>391</v>
      </c>
      <c r="B2600" s="2" t="s">
        <v>10</v>
      </c>
      <c r="C2600" s="16" t="s">
        <v>433</v>
      </c>
    </row>
    <row r="2601">
      <c r="A2601" s="2" t="s">
        <v>152</v>
      </c>
      <c r="B2601" s="2" t="s">
        <v>58</v>
      </c>
      <c r="C2601" s="16" t="s">
        <v>570</v>
      </c>
    </row>
    <row r="2602">
      <c r="A2602" s="2" t="s">
        <v>245</v>
      </c>
      <c r="B2602" s="2" t="s">
        <v>152</v>
      </c>
      <c r="C2602" s="16" t="s">
        <v>440</v>
      </c>
    </row>
    <row r="2603">
      <c r="A2603" s="2" t="s">
        <v>158</v>
      </c>
      <c r="B2603" s="2" t="s">
        <v>245</v>
      </c>
      <c r="C2603" s="16" t="s">
        <v>449</v>
      </c>
    </row>
    <row r="2604">
      <c r="A2604" s="2" t="s">
        <v>73</v>
      </c>
      <c r="B2604" s="2" t="s">
        <v>158</v>
      </c>
      <c r="C2604" s="16" t="s">
        <v>492</v>
      </c>
    </row>
    <row r="2605">
      <c r="A2605" s="2" t="s">
        <v>69</v>
      </c>
      <c r="B2605" s="2" t="s">
        <v>73</v>
      </c>
      <c r="C2605" s="16" t="s">
        <v>435</v>
      </c>
    </row>
    <row r="2606">
      <c r="A2606" s="2" t="s">
        <v>67</v>
      </c>
      <c r="B2606" s="2" t="s">
        <v>69</v>
      </c>
      <c r="C2606" s="16" t="s">
        <v>537</v>
      </c>
    </row>
    <row r="2607">
      <c r="A2607" s="2" t="s">
        <v>151</v>
      </c>
      <c r="B2607" s="2" t="s">
        <v>67</v>
      </c>
      <c r="C2607" s="16" t="s">
        <v>450</v>
      </c>
    </row>
    <row r="2608">
      <c r="A2608" s="2" t="s">
        <v>322</v>
      </c>
      <c r="B2608" s="2" t="s">
        <v>151</v>
      </c>
      <c r="C2608" s="16" t="s">
        <v>433</v>
      </c>
    </row>
    <row r="2609">
      <c r="A2609" s="2" t="s">
        <v>54</v>
      </c>
      <c r="B2609" s="2" t="s">
        <v>151</v>
      </c>
      <c r="C2609" s="16" t="s">
        <v>433</v>
      </c>
    </row>
    <row r="2610">
      <c r="A2610" s="2" t="s">
        <v>58</v>
      </c>
      <c r="B2610" s="2" t="s">
        <v>151</v>
      </c>
      <c r="C2610" s="16" t="s">
        <v>573</v>
      </c>
    </row>
    <row r="2611">
      <c r="A2611" s="2" t="s">
        <v>69</v>
      </c>
      <c r="B2611" s="2" t="s">
        <v>58</v>
      </c>
      <c r="C2611" s="16" t="s">
        <v>512</v>
      </c>
    </row>
    <row r="2612">
      <c r="A2612" s="2" t="s">
        <v>67</v>
      </c>
      <c r="B2612" s="2" t="s">
        <v>69</v>
      </c>
      <c r="C2612" s="16" t="s">
        <v>433</v>
      </c>
    </row>
    <row r="2613">
      <c r="A2613" s="2" t="s">
        <v>58</v>
      </c>
      <c r="B2613" s="2" t="s">
        <v>69</v>
      </c>
      <c r="C2613" s="16" t="s">
        <v>450</v>
      </c>
    </row>
    <row r="2614">
      <c r="A2614" s="2" t="s">
        <v>123</v>
      </c>
      <c r="B2614" s="2" t="s">
        <v>58</v>
      </c>
      <c r="C2614" s="16" t="s">
        <v>433</v>
      </c>
    </row>
    <row r="2615">
      <c r="A2615" s="2" t="s">
        <v>152</v>
      </c>
      <c r="B2615" s="2" t="s">
        <v>58</v>
      </c>
      <c r="C2615" s="16" t="s">
        <v>553</v>
      </c>
    </row>
    <row r="2616">
      <c r="A2616" s="2" t="s">
        <v>186</v>
      </c>
      <c r="B2616" s="2" t="s">
        <v>39</v>
      </c>
      <c r="C2616" s="16" t="s">
        <v>433</v>
      </c>
    </row>
    <row r="2617">
      <c r="A2617" s="2" t="s">
        <v>214</v>
      </c>
      <c r="B2617" s="2" t="s">
        <v>39</v>
      </c>
      <c r="C2617" s="16" t="s">
        <v>433</v>
      </c>
    </row>
    <row r="2618">
      <c r="A2618" s="2" t="s">
        <v>314</v>
      </c>
      <c r="B2618" s="2" t="s">
        <v>39</v>
      </c>
      <c r="C2618" s="16" t="s">
        <v>433</v>
      </c>
    </row>
    <row r="2619">
      <c r="A2619" s="2" t="s">
        <v>349</v>
      </c>
      <c r="B2619" s="2" t="s">
        <v>39</v>
      </c>
      <c r="C2619" s="16" t="s">
        <v>433</v>
      </c>
    </row>
    <row r="2620">
      <c r="A2620" s="2" t="s">
        <v>314</v>
      </c>
      <c r="B2620" s="2" t="s">
        <v>39</v>
      </c>
      <c r="C2620" s="16" t="s">
        <v>471</v>
      </c>
    </row>
    <row r="2621">
      <c r="A2621" s="2" t="s">
        <v>234</v>
      </c>
      <c r="B2621" s="2" t="s">
        <v>314</v>
      </c>
      <c r="C2621" s="16" t="s">
        <v>493</v>
      </c>
    </row>
    <row r="2622">
      <c r="A2622" s="2" t="s">
        <v>214</v>
      </c>
      <c r="B2622" s="2" t="s">
        <v>234</v>
      </c>
      <c r="C2622" s="16" t="s">
        <v>461</v>
      </c>
    </row>
    <row r="2623">
      <c r="A2623" s="2" t="s">
        <v>153</v>
      </c>
      <c r="B2623" s="2" t="s">
        <v>214</v>
      </c>
      <c r="C2623" s="16" t="s">
        <v>564</v>
      </c>
    </row>
    <row r="2624">
      <c r="A2624" s="2" t="s">
        <v>349</v>
      </c>
      <c r="B2624" s="2" t="s">
        <v>153</v>
      </c>
      <c r="C2624" s="16" t="s">
        <v>433</v>
      </c>
    </row>
    <row r="2625">
      <c r="A2625" s="2" t="s">
        <v>186</v>
      </c>
      <c r="B2625" s="2" t="s">
        <v>153</v>
      </c>
      <c r="C2625" s="16" t="s">
        <v>534</v>
      </c>
    </row>
    <row r="2626">
      <c r="A2626" s="2" t="s">
        <v>157</v>
      </c>
      <c r="B2626" s="2" t="s">
        <v>186</v>
      </c>
      <c r="C2626" s="16" t="s">
        <v>433</v>
      </c>
    </row>
    <row r="2627">
      <c r="A2627" s="2" t="s">
        <v>179</v>
      </c>
      <c r="B2627" s="2" t="s">
        <v>186</v>
      </c>
      <c r="C2627" s="16" t="s">
        <v>492</v>
      </c>
    </row>
    <row r="2628">
      <c r="A2628" s="2" t="s">
        <v>42</v>
      </c>
      <c r="B2628" s="2" t="s">
        <v>220</v>
      </c>
      <c r="C2628" s="16" t="s">
        <v>470</v>
      </c>
    </row>
    <row r="2629">
      <c r="A2629" s="2" t="s">
        <v>85</v>
      </c>
      <c r="B2629" s="2" t="s">
        <v>42</v>
      </c>
      <c r="C2629" s="16" t="s">
        <v>433</v>
      </c>
    </row>
    <row r="2630">
      <c r="A2630" s="2" t="s">
        <v>318</v>
      </c>
      <c r="B2630" s="2" t="s">
        <v>42</v>
      </c>
      <c r="C2630" s="16" t="s">
        <v>492</v>
      </c>
    </row>
    <row r="2631">
      <c r="A2631" s="2" t="s">
        <v>66</v>
      </c>
      <c r="B2631" s="2" t="s">
        <v>318</v>
      </c>
      <c r="C2631" s="16" t="s">
        <v>481</v>
      </c>
    </row>
    <row r="2632">
      <c r="A2632" s="2" t="s">
        <v>122</v>
      </c>
      <c r="B2632" s="2" t="s">
        <v>66</v>
      </c>
      <c r="C2632" s="16" t="s">
        <v>577</v>
      </c>
    </row>
    <row r="2633">
      <c r="A2633" s="2" t="s">
        <v>143</v>
      </c>
      <c r="B2633" s="2" t="s">
        <v>122</v>
      </c>
      <c r="C2633" s="16" t="s">
        <v>566</v>
      </c>
    </row>
    <row r="2634">
      <c r="A2634" s="2" t="s">
        <v>321</v>
      </c>
      <c r="B2634" s="2" t="s">
        <v>143</v>
      </c>
      <c r="C2634" s="16" t="s">
        <v>433</v>
      </c>
    </row>
    <row r="2635">
      <c r="A2635" s="2" t="s">
        <v>356</v>
      </c>
      <c r="B2635" s="2" t="s">
        <v>143</v>
      </c>
      <c r="C2635" s="16" t="s">
        <v>433</v>
      </c>
    </row>
    <row r="2636">
      <c r="A2636" s="2" t="s">
        <v>220</v>
      </c>
      <c r="B2636" s="2" t="s">
        <v>143</v>
      </c>
      <c r="C2636" s="16" t="s">
        <v>553</v>
      </c>
    </row>
    <row r="2637">
      <c r="A2637" s="2" t="s">
        <v>42</v>
      </c>
      <c r="B2637" s="2" t="s">
        <v>220</v>
      </c>
      <c r="C2637" s="16" t="s">
        <v>461</v>
      </c>
    </row>
    <row r="2638">
      <c r="A2638" s="2" t="s">
        <v>318</v>
      </c>
      <c r="B2638" s="2" t="s">
        <v>42</v>
      </c>
      <c r="C2638" s="16" t="s">
        <v>433</v>
      </c>
    </row>
    <row r="2639">
      <c r="A2639" s="2" t="s">
        <v>85</v>
      </c>
      <c r="B2639" s="2" t="s">
        <v>42</v>
      </c>
      <c r="C2639" s="16" t="s">
        <v>450</v>
      </c>
    </row>
    <row r="2640">
      <c r="A2640" s="2" t="s">
        <v>358</v>
      </c>
      <c r="B2640" s="2" t="s">
        <v>85</v>
      </c>
      <c r="C2640" s="16" t="s">
        <v>433</v>
      </c>
    </row>
    <row r="2641">
      <c r="A2641" s="2" t="s">
        <v>409</v>
      </c>
      <c r="B2641" s="2" t="s">
        <v>85</v>
      </c>
      <c r="C2641" s="16" t="s">
        <v>433</v>
      </c>
    </row>
    <row r="2642">
      <c r="A2642" s="2" t="s">
        <v>66</v>
      </c>
      <c r="B2642" s="2" t="s">
        <v>85</v>
      </c>
      <c r="C2642" s="16" t="s">
        <v>442</v>
      </c>
    </row>
    <row r="2643">
      <c r="A2643" s="2" t="s">
        <v>141</v>
      </c>
      <c r="B2643" s="2" t="s">
        <v>41</v>
      </c>
      <c r="C2643" s="16" t="s">
        <v>433</v>
      </c>
    </row>
    <row r="2644">
      <c r="A2644" s="2" t="s">
        <v>10</v>
      </c>
      <c r="B2644" s="2" t="s">
        <v>41</v>
      </c>
      <c r="C2644" s="16" t="s">
        <v>433</v>
      </c>
    </row>
    <row r="2645">
      <c r="A2645" s="2" t="s">
        <v>86</v>
      </c>
      <c r="B2645" s="2" t="s">
        <v>41</v>
      </c>
      <c r="C2645" s="16" t="s">
        <v>521</v>
      </c>
    </row>
    <row r="2646">
      <c r="A2646" s="2" t="s">
        <v>27</v>
      </c>
      <c r="B2646" s="2" t="s">
        <v>86</v>
      </c>
      <c r="C2646" s="16" t="s">
        <v>559</v>
      </c>
    </row>
    <row r="2647">
      <c r="A2647" s="2" t="s">
        <v>10</v>
      </c>
      <c r="B2647" s="2" t="s">
        <v>27</v>
      </c>
      <c r="C2647" s="16" t="s">
        <v>596</v>
      </c>
    </row>
    <row r="2648">
      <c r="A2648" s="2" t="s">
        <v>116</v>
      </c>
      <c r="B2648" s="2" t="s">
        <v>10</v>
      </c>
      <c r="C2648" s="16" t="s">
        <v>433</v>
      </c>
    </row>
    <row r="2649">
      <c r="A2649" s="2" t="s">
        <v>41</v>
      </c>
      <c r="B2649" s="2" t="s">
        <v>10</v>
      </c>
      <c r="C2649" s="16" t="s">
        <v>508</v>
      </c>
    </row>
    <row r="2650">
      <c r="A2650" s="2" t="s">
        <v>104</v>
      </c>
      <c r="B2650" s="2" t="s">
        <v>41</v>
      </c>
      <c r="C2650" s="16" t="s">
        <v>433</v>
      </c>
    </row>
    <row r="2651">
      <c r="A2651" s="2" t="s">
        <v>86</v>
      </c>
      <c r="B2651" s="2" t="s">
        <v>41</v>
      </c>
      <c r="C2651" s="16" t="s">
        <v>564</v>
      </c>
    </row>
    <row r="2652">
      <c r="A2652" s="2" t="s">
        <v>76</v>
      </c>
      <c r="B2652" s="2" t="s">
        <v>86</v>
      </c>
      <c r="C2652" s="16" t="s">
        <v>547</v>
      </c>
    </row>
    <row r="2653">
      <c r="A2653" s="2" t="s">
        <v>10</v>
      </c>
      <c r="B2653" s="2" t="s">
        <v>76</v>
      </c>
      <c r="C2653" s="16" t="s">
        <v>494</v>
      </c>
    </row>
    <row r="2654">
      <c r="A2654" s="2" t="s">
        <v>27</v>
      </c>
      <c r="B2654" s="2" t="s">
        <v>10</v>
      </c>
      <c r="C2654" s="16" t="s">
        <v>434</v>
      </c>
    </row>
    <row r="2655">
      <c r="A2655" s="2" t="s">
        <v>315</v>
      </c>
      <c r="B2655" s="2" t="s">
        <v>27</v>
      </c>
      <c r="C2655" s="16" t="s">
        <v>540</v>
      </c>
    </row>
    <row r="2656">
      <c r="A2656" s="2" t="s">
        <v>116</v>
      </c>
      <c r="B2656" s="2" t="s">
        <v>315</v>
      </c>
      <c r="C2656" s="16" t="s">
        <v>543</v>
      </c>
    </row>
    <row r="2657">
      <c r="A2657" s="2" t="s">
        <v>153</v>
      </c>
      <c r="B2657" s="2" t="s">
        <v>71</v>
      </c>
      <c r="C2657" s="16" t="s">
        <v>433</v>
      </c>
    </row>
    <row r="2658">
      <c r="A2658" s="2" t="s">
        <v>39</v>
      </c>
      <c r="B2658" s="2" t="s">
        <v>71</v>
      </c>
      <c r="C2658" s="16" t="s">
        <v>551</v>
      </c>
    </row>
    <row r="2659">
      <c r="A2659" s="2" t="s">
        <v>79</v>
      </c>
      <c r="B2659" s="2" t="s">
        <v>39</v>
      </c>
      <c r="C2659" s="16" t="s">
        <v>517</v>
      </c>
    </row>
    <row r="2660">
      <c r="A2660" s="2" t="s">
        <v>234</v>
      </c>
      <c r="B2660" s="2" t="s">
        <v>79</v>
      </c>
      <c r="C2660" s="16" t="s">
        <v>559</v>
      </c>
    </row>
    <row r="2661">
      <c r="A2661" s="2" t="s">
        <v>171</v>
      </c>
      <c r="B2661" s="2" t="s">
        <v>234</v>
      </c>
      <c r="C2661" s="16" t="s">
        <v>486</v>
      </c>
    </row>
    <row r="2662">
      <c r="A2662" s="2" t="s">
        <v>179</v>
      </c>
      <c r="B2662" s="2" t="s">
        <v>171</v>
      </c>
      <c r="C2662" s="16" t="s">
        <v>475</v>
      </c>
    </row>
    <row r="2663">
      <c r="A2663" s="2" t="s">
        <v>17</v>
      </c>
      <c r="B2663" s="2" t="s">
        <v>179</v>
      </c>
      <c r="C2663" s="16" t="s">
        <v>460</v>
      </c>
    </row>
    <row r="2664">
      <c r="A2664" s="2" t="s">
        <v>39</v>
      </c>
      <c r="B2664" s="2" t="s">
        <v>17</v>
      </c>
      <c r="C2664" s="16" t="s">
        <v>433</v>
      </c>
    </row>
    <row r="2665">
      <c r="A2665" s="2" t="s">
        <v>153</v>
      </c>
      <c r="B2665" s="2" t="s">
        <v>17</v>
      </c>
      <c r="C2665" s="16" t="s">
        <v>454</v>
      </c>
    </row>
    <row r="2666">
      <c r="A2666" s="2" t="s">
        <v>30</v>
      </c>
      <c r="B2666" s="2" t="s">
        <v>153</v>
      </c>
      <c r="C2666" s="16" t="s">
        <v>501</v>
      </c>
    </row>
    <row r="2667">
      <c r="A2667" s="2" t="s">
        <v>157</v>
      </c>
      <c r="B2667" s="2" t="s">
        <v>30</v>
      </c>
      <c r="C2667" s="16" t="s">
        <v>482</v>
      </c>
    </row>
    <row r="2668">
      <c r="A2668" s="2" t="s">
        <v>159</v>
      </c>
      <c r="B2668" s="2" t="s">
        <v>157</v>
      </c>
      <c r="C2668" s="16" t="s">
        <v>558</v>
      </c>
    </row>
    <row r="2669">
      <c r="A2669" s="2" t="s">
        <v>39</v>
      </c>
      <c r="B2669" s="2" t="s">
        <v>159</v>
      </c>
      <c r="C2669" s="16" t="s">
        <v>498</v>
      </c>
    </row>
    <row r="2670">
      <c r="A2670" s="2" t="s">
        <v>79</v>
      </c>
      <c r="B2670" s="2" t="s">
        <v>39</v>
      </c>
      <c r="C2670" s="16" t="s">
        <v>491</v>
      </c>
    </row>
    <row r="2671">
      <c r="A2671" s="2" t="s">
        <v>158</v>
      </c>
      <c r="B2671" s="2" t="s">
        <v>125</v>
      </c>
      <c r="C2671" s="16" t="s">
        <v>433</v>
      </c>
    </row>
    <row r="2672">
      <c r="A2672" s="2" t="s">
        <v>373</v>
      </c>
      <c r="B2672" s="2" t="s">
        <v>125</v>
      </c>
      <c r="C2672" s="16" t="s">
        <v>433</v>
      </c>
    </row>
    <row r="2673">
      <c r="A2673" s="2" t="s">
        <v>123</v>
      </c>
      <c r="B2673" s="2" t="s">
        <v>125</v>
      </c>
      <c r="C2673" s="16" t="s">
        <v>540</v>
      </c>
    </row>
    <row r="2674">
      <c r="A2674" s="2" t="s">
        <v>92</v>
      </c>
      <c r="B2674" s="2" t="s">
        <v>123</v>
      </c>
      <c r="C2674" s="16" t="s">
        <v>579</v>
      </c>
    </row>
    <row r="2675">
      <c r="A2675" s="2" t="s">
        <v>69</v>
      </c>
      <c r="B2675" s="2" t="s">
        <v>92</v>
      </c>
      <c r="C2675" s="16" t="s">
        <v>519</v>
      </c>
    </row>
    <row r="2676">
      <c r="A2676" s="2" t="s">
        <v>22</v>
      </c>
      <c r="B2676" s="2" t="s">
        <v>69</v>
      </c>
      <c r="C2676" s="16" t="s">
        <v>528</v>
      </c>
    </row>
    <row r="2677">
      <c r="A2677" s="2" t="s">
        <v>152</v>
      </c>
      <c r="B2677" s="2" t="s">
        <v>22</v>
      </c>
      <c r="C2677" s="16" t="s">
        <v>507</v>
      </c>
    </row>
    <row r="2678">
      <c r="A2678" s="2" t="s">
        <v>324</v>
      </c>
      <c r="B2678" s="2" t="s">
        <v>152</v>
      </c>
      <c r="C2678" s="16" t="s">
        <v>464</v>
      </c>
    </row>
    <row r="2679">
      <c r="A2679" s="2" t="s">
        <v>151</v>
      </c>
      <c r="B2679" s="2" t="s">
        <v>324</v>
      </c>
      <c r="C2679" s="16" t="s">
        <v>439</v>
      </c>
    </row>
    <row r="2680">
      <c r="A2680" s="2" t="s">
        <v>311</v>
      </c>
      <c r="B2680" s="2" t="s">
        <v>151</v>
      </c>
      <c r="C2680" s="16" t="s">
        <v>478</v>
      </c>
    </row>
    <row r="2681">
      <c r="A2681" s="2" t="s">
        <v>69</v>
      </c>
      <c r="B2681" s="2" t="s">
        <v>311</v>
      </c>
      <c r="C2681" s="16" t="s">
        <v>559</v>
      </c>
    </row>
    <row r="2682">
      <c r="A2682" s="2" t="s">
        <v>92</v>
      </c>
      <c r="B2682" s="2" t="s">
        <v>69</v>
      </c>
      <c r="C2682" s="16" t="s">
        <v>599</v>
      </c>
    </row>
    <row r="2683">
      <c r="A2683" s="2" t="s">
        <v>152</v>
      </c>
      <c r="B2683" s="2" t="s">
        <v>92</v>
      </c>
      <c r="C2683" s="16" t="s">
        <v>478</v>
      </c>
    </row>
    <row r="2684">
      <c r="A2684" s="2" t="s">
        <v>22</v>
      </c>
      <c r="B2684" s="2" t="s">
        <v>152</v>
      </c>
      <c r="C2684" s="16" t="s">
        <v>454</v>
      </c>
    </row>
    <row r="2685">
      <c r="A2685" s="2" t="s">
        <v>42</v>
      </c>
      <c r="B2685" s="2" t="s">
        <v>195</v>
      </c>
      <c r="C2685" s="16" t="s">
        <v>471</v>
      </c>
    </row>
    <row r="2686">
      <c r="A2686" s="2" t="s">
        <v>20</v>
      </c>
      <c r="B2686" s="2" t="s">
        <v>42</v>
      </c>
      <c r="C2686" s="16" t="s">
        <v>438</v>
      </c>
    </row>
    <row r="2687">
      <c r="A2687" s="2" t="s">
        <v>66</v>
      </c>
      <c r="B2687" s="2" t="s">
        <v>20</v>
      </c>
      <c r="C2687" s="16" t="s">
        <v>506</v>
      </c>
    </row>
    <row r="2688">
      <c r="A2688" s="2" t="s">
        <v>43</v>
      </c>
      <c r="B2688" s="2" t="s">
        <v>66</v>
      </c>
      <c r="C2688" s="16" t="s">
        <v>457</v>
      </c>
    </row>
    <row r="2689">
      <c r="A2689" s="2" t="s">
        <v>143</v>
      </c>
      <c r="B2689" s="2" t="s">
        <v>43</v>
      </c>
      <c r="C2689" s="16" t="s">
        <v>536</v>
      </c>
    </row>
    <row r="2690">
      <c r="A2690" s="2" t="s">
        <v>45</v>
      </c>
      <c r="B2690" s="2" t="s">
        <v>143</v>
      </c>
      <c r="C2690" s="16" t="s">
        <v>476</v>
      </c>
    </row>
    <row r="2691">
      <c r="A2691" s="2" t="s">
        <v>42</v>
      </c>
      <c r="B2691" s="2" t="s">
        <v>45</v>
      </c>
      <c r="C2691" s="16" t="s">
        <v>450</v>
      </c>
    </row>
    <row r="2692">
      <c r="A2692" s="2" t="s">
        <v>20</v>
      </c>
      <c r="B2692" s="2" t="s">
        <v>42</v>
      </c>
      <c r="C2692" s="16" t="s">
        <v>494</v>
      </c>
    </row>
    <row r="2693">
      <c r="A2693" s="2" t="s">
        <v>66</v>
      </c>
      <c r="B2693" s="2" t="s">
        <v>20</v>
      </c>
      <c r="C2693" s="16" t="s">
        <v>528</v>
      </c>
    </row>
    <row r="2694">
      <c r="A2694" s="2" t="s">
        <v>34</v>
      </c>
      <c r="B2694" s="2" t="s">
        <v>66</v>
      </c>
      <c r="C2694" s="16" t="s">
        <v>575</v>
      </c>
    </row>
    <row r="2695">
      <c r="A2695" s="2" t="s">
        <v>409</v>
      </c>
      <c r="B2695" s="2" t="s">
        <v>34</v>
      </c>
      <c r="C2695" s="16" t="s">
        <v>433</v>
      </c>
    </row>
    <row r="2696">
      <c r="A2696" s="2" t="s">
        <v>143</v>
      </c>
      <c r="B2696" s="2" t="s">
        <v>34</v>
      </c>
      <c r="C2696" s="16" t="s">
        <v>433</v>
      </c>
    </row>
    <row r="2697">
      <c r="A2697" s="2" t="s">
        <v>42</v>
      </c>
      <c r="B2697" s="2" t="s">
        <v>34</v>
      </c>
      <c r="C2697" s="16" t="s">
        <v>545</v>
      </c>
    </row>
    <row r="2698">
      <c r="A2698" s="2" t="s">
        <v>20</v>
      </c>
      <c r="B2698" s="2" t="s">
        <v>42</v>
      </c>
      <c r="C2698" s="16" t="s">
        <v>509</v>
      </c>
    </row>
    <row r="2699">
      <c r="A2699" s="2" t="s">
        <v>79</v>
      </c>
      <c r="B2699" s="2" t="s">
        <v>116</v>
      </c>
      <c r="C2699" s="16" t="s">
        <v>542</v>
      </c>
    </row>
    <row r="2700">
      <c r="A2700" s="2" t="s">
        <v>41</v>
      </c>
      <c r="B2700" s="2" t="s">
        <v>79</v>
      </c>
      <c r="C2700" s="16" t="s">
        <v>437</v>
      </c>
    </row>
    <row r="2701">
      <c r="A2701" s="2" t="s">
        <v>30</v>
      </c>
      <c r="B2701" s="2" t="s">
        <v>41</v>
      </c>
      <c r="C2701" s="16" t="s">
        <v>464</v>
      </c>
    </row>
    <row r="2702">
      <c r="A2702" s="2" t="s">
        <v>27</v>
      </c>
      <c r="B2702" s="2" t="s">
        <v>30</v>
      </c>
      <c r="C2702" s="16" t="s">
        <v>463</v>
      </c>
    </row>
    <row r="2703">
      <c r="A2703" s="2" t="s">
        <v>71</v>
      </c>
      <c r="B2703" s="2" t="s">
        <v>27</v>
      </c>
      <c r="C2703" s="16" t="s">
        <v>433</v>
      </c>
    </row>
    <row r="2704">
      <c r="A2704" s="2" t="s">
        <v>171</v>
      </c>
      <c r="B2704" s="2" t="s">
        <v>27</v>
      </c>
      <c r="C2704" s="16" t="s">
        <v>470</v>
      </c>
    </row>
    <row r="2705">
      <c r="A2705" s="2" t="s">
        <v>76</v>
      </c>
      <c r="B2705" s="2" t="s">
        <v>171</v>
      </c>
      <c r="C2705" s="16" t="s">
        <v>457</v>
      </c>
    </row>
    <row r="2706">
      <c r="A2706" s="2" t="s">
        <v>17</v>
      </c>
      <c r="B2706" s="2" t="s">
        <v>76</v>
      </c>
      <c r="C2706" s="16" t="s">
        <v>520</v>
      </c>
    </row>
    <row r="2707">
      <c r="A2707" s="2" t="s">
        <v>41</v>
      </c>
      <c r="B2707" s="2" t="s">
        <v>17</v>
      </c>
      <c r="C2707" s="16" t="s">
        <v>565</v>
      </c>
    </row>
    <row r="2708">
      <c r="A2708" s="2" t="s">
        <v>79</v>
      </c>
      <c r="B2708" s="2" t="s">
        <v>41</v>
      </c>
      <c r="C2708" s="16" t="s">
        <v>501</v>
      </c>
    </row>
    <row r="2709">
      <c r="A2709" s="2" t="s">
        <v>116</v>
      </c>
      <c r="B2709" s="2" t="s">
        <v>79</v>
      </c>
      <c r="C2709" s="16" t="s">
        <v>498</v>
      </c>
    </row>
    <row r="2710">
      <c r="A2710" s="2" t="s">
        <v>30</v>
      </c>
      <c r="B2710" s="2" t="s">
        <v>116</v>
      </c>
      <c r="C2710" s="16" t="s">
        <v>596</v>
      </c>
    </row>
    <row r="2711">
      <c r="A2711" s="2" t="s">
        <v>41</v>
      </c>
      <c r="B2711" s="2" t="s">
        <v>30</v>
      </c>
      <c r="C2711" s="16" t="s">
        <v>579</v>
      </c>
    </row>
    <row r="2712">
      <c r="A2712" s="2" t="s">
        <v>17</v>
      </c>
      <c r="B2712" s="2" t="s">
        <v>41</v>
      </c>
      <c r="C2712" s="16" t="s">
        <v>491</v>
      </c>
    </row>
    <row r="2713">
      <c r="A2713" s="2" t="s">
        <v>27</v>
      </c>
      <c r="B2713" s="2" t="s">
        <v>17</v>
      </c>
      <c r="C2713" s="16" t="s">
        <v>542</v>
      </c>
    </row>
    <row r="2714">
      <c r="A2714" s="2" t="s">
        <v>43</v>
      </c>
      <c r="B2714" s="2" t="s">
        <v>125</v>
      </c>
      <c r="C2714" s="16" t="s">
        <v>442</v>
      </c>
    </row>
    <row r="2715">
      <c r="A2715" s="2" t="s">
        <v>311</v>
      </c>
      <c r="B2715" s="2" t="s">
        <v>43</v>
      </c>
      <c r="C2715" s="16" t="s">
        <v>499</v>
      </c>
    </row>
    <row r="2716">
      <c r="A2716" s="2" t="s">
        <v>195</v>
      </c>
      <c r="B2716" s="2" t="s">
        <v>311</v>
      </c>
      <c r="C2716" s="16" t="s">
        <v>544</v>
      </c>
    </row>
    <row r="2717">
      <c r="A2717" s="2" t="s">
        <v>324</v>
      </c>
      <c r="B2717" s="2" t="s">
        <v>195</v>
      </c>
      <c r="C2717" s="16" t="s">
        <v>450</v>
      </c>
    </row>
    <row r="2718">
      <c r="A2718" s="2" t="s">
        <v>40</v>
      </c>
      <c r="B2718" s="2" t="s">
        <v>324</v>
      </c>
      <c r="C2718" s="16" t="s">
        <v>579</v>
      </c>
    </row>
    <row r="2719">
      <c r="A2719" s="2" t="s">
        <v>92</v>
      </c>
      <c r="B2719" s="2" t="s">
        <v>40</v>
      </c>
      <c r="C2719" s="16" t="s">
        <v>512</v>
      </c>
    </row>
    <row r="2720">
      <c r="A2720" s="2" t="s">
        <v>45</v>
      </c>
      <c r="B2720" s="2" t="s">
        <v>92</v>
      </c>
      <c r="C2720" s="16" t="s">
        <v>569</v>
      </c>
    </row>
    <row r="2721">
      <c r="A2721" s="2" t="s">
        <v>22</v>
      </c>
      <c r="B2721" s="2" t="s">
        <v>45</v>
      </c>
      <c r="C2721" s="16" t="s">
        <v>578</v>
      </c>
    </row>
    <row r="2722">
      <c r="A2722" s="2" t="s">
        <v>20</v>
      </c>
      <c r="B2722" s="2" t="s">
        <v>22</v>
      </c>
      <c r="C2722" s="16" t="s">
        <v>433</v>
      </c>
    </row>
    <row r="2723">
      <c r="A2723" s="2" t="s">
        <v>34</v>
      </c>
      <c r="B2723" s="2" t="s">
        <v>22</v>
      </c>
      <c r="C2723" s="16" t="s">
        <v>465</v>
      </c>
    </row>
    <row r="2724">
      <c r="A2724" s="2" t="s">
        <v>125</v>
      </c>
      <c r="B2724" s="2" t="s">
        <v>34</v>
      </c>
      <c r="C2724" s="16" t="s">
        <v>528</v>
      </c>
    </row>
    <row r="2725">
      <c r="A2725" s="2" t="s">
        <v>43</v>
      </c>
      <c r="B2725" s="2" t="s">
        <v>125</v>
      </c>
      <c r="C2725" s="16" t="s">
        <v>523</v>
      </c>
    </row>
    <row r="2726">
      <c r="A2726" s="2" t="s">
        <v>311</v>
      </c>
      <c r="B2726" s="2" t="s">
        <v>43</v>
      </c>
      <c r="C2726" s="16" t="s">
        <v>433</v>
      </c>
    </row>
    <row r="2727">
      <c r="A2727" s="2" t="s">
        <v>92</v>
      </c>
      <c r="B2727" s="2" t="s">
        <v>43</v>
      </c>
      <c r="C2727" s="16" t="s">
        <v>432</v>
      </c>
    </row>
    <row r="2728">
      <c r="A2728" s="2" t="s">
        <v>20</v>
      </c>
      <c r="B2728" s="2" t="s">
        <v>92</v>
      </c>
      <c r="C2728" s="16" t="s">
        <v>508</v>
      </c>
    </row>
    <row r="2729">
      <c r="A2729" s="2" t="s">
        <v>125</v>
      </c>
      <c r="B2729" s="2" t="s">
        <v>20</v>
      </c>
      <c r="C2729" s="16" t="s">
        <v>433</v>
      </c>
    </row>
    <row r="2730">
      <c r="A2730" s="2" t="s">
        <v>171</v>
      </c>
      <c r="B2730" s="2" t="s">
        <v>311</v>
      </c>
      <c r="C2730" s="16" t="s">
        <v>460</v>
      </c>
    </row>
    <row r="2731">
      <c r="A2731" s="2" t="s">
        <v>22</v>
      </c>
      <c r="B2731" s="2" t="s">
        <v>171</v>
      </c>
      <c r="C2731" s="16" t="s">
        <v>517</v>
      </c>
    </row>
    <row r="2732">
      <c r="A2732" s="2" t="s">
        <v>30</v>
      </c>
      <c r="B2732" s="2" t="s">
        <v>22</v>
      </c>
      <c r="C2732" s="16" t="s">
        <v>443</v>
      </c>
    </row>
    <row r="2733">
      <c r="A2733" s="2" t="s">
        <v>92</v>
      </c>
      <c r="B2733" s="2" t="s">
        <v>30</v>
      </c>
      <c r="C2733" s="16" t="s">
        <v>450</v>
      </c>
    </row>
    <row r="2734">
      <c r="A2734" s="2" t="s">
        <v>71</v>
      </c>
      <c r="B2734" s="2" t="s">
        <v>92</v>
      </c>
      <c r="C2734" s="16" t="s">
        <v>543</v>
      </c>
    </row>
    <row r="2735">
      <c r="A2735" s="2" t="s">
        <v>324</v>
      </c>
      <c r="B2735" s="2" t="s">
        <v>71</v>
      </c>
      <c r="C2735" s="16" t="s">
        <v>533</v>
      </c>
    </row>
    <row r="2736">
      <c r="A2736" s="2" t="s">
        <v>159</v>
      </c>
      <c r="B2736" s="2" t="s">
        <v>324</v>
      </c>
      <c r="C2736" s="16" t="s">
        <v>572</v>
      </c>
    </row>
    <row r="2737">
      <c r="A2737" s="2" t="s">
        <v>125</v>
      </c>
      <c r="B2737" s="2" t="s">
        <v>159</v>
      </c>
      <c r="C2737" s="16" t="s">
        <v>493</v>
      </c>
    </row>
    <row r="2738">
      <c r="A2738" s="2" t="s">
        <v>17</v>
      </c>
      <c r="B2738" s="2" t="s">
        <v>125</v>
      </c>
      <c r="C2738" s="16" t="s">
        <v>497</v>
      </c>
    </row>
    <row r="2739">
      <c r="A2739" s="2" t="s">
        <v>92</v>
      </c>
      <c r="B2739" s="2" t="s">
        <v>17</v>
      </c>
      <c r="C2739" s="16" t="s">
        <v>584</v>
      </c>
    </row>
    <row r="2740">
      <c r="A2740" s="2" t="s">
        <v>71</v>
      </c>
      <c r="B2740" s="2" t="s">
        <v>92</v>
      </c>
      <c r="C2740" s="16" t="s">
        <v>438</v>
      </c>
    </row>
    <row r="2741">
      <c r="A2741" s="2" t="s">
        <v>311</v>
      </c>
      <c r="B2741" s="2" t="s">
        <v>71</v>
      </c>
      <c r="C2741" s="16" t="s">
        <v>457</v>
      </c>
    </row>
    <row r="2742">
      <c r="A2742" s="2" t="s">
        <v>79</v>
      </c>
      <c r="B2742" s="2" t="s">
        <v>311</v>
      </c>
      <c r="C2742" s="16" t="s">
        <v>497</v>
      </c>
    </row>
    <row r="2743">
      <c r="A2743" s="2" t="s">
        <v>324</v>
      </c>
      <c r="B2743" s="2" t="s">
        <v>79</v>
      </c>
      <c r="C2743" s="16" t="s">
        <v>433</v>
      </c>
    </row>
    <row r="2744">
      <c r="A2744" s="2" t="s">
        <v>92</v>
      </c>
      <c r="B2744" s="2" t="s">
        <v>79</v>
      </c>
      <c r="C2744" s="16" t="s">
        <v>555</v>
      </c>
    </row>
    <row r="2745">
      <c r="A2745" s="2" t="s">
        <v>171</v>
      </c>
      <c r="B2745" s="2" t="s">
        <v>92</v>
      </c>
      <c r="C2745" s="16" t="s">
        <v>487</v>
      </c>
    </row>
    <row r="2746">
      <c r="A2746" s="2" t="s">
        <v>20</v>
      </c>
      <c r="B2746" s="2" t="s">
        <v>41</v>
      </c>
      <c r="C2746" s="16" t="s">
        <v>490</v>
      </c>
    </row>
    <row r="2747">
      <c r="A2747" s="2" t="s">
        <v>116</v>
      </c>
      <c r="B2747" s="2" t="s">
        <v>20</v>
      </c>
      <c r="C2747" s="16" t="s">
        <v>433</v>
      </c>
    </row>
    <row r="2748">
      <c r="A2748" s="2" t="s">
        <v>27</v>
      </c>
      <c r="B2748" s="2" t="s">
        <v>20</v>
      </c>
      <c r="C2748" s="16" t="s">
        <v>477</v>
      </c>
    </row>
    <row r="2749">
      <c r="A2749" s="2" t="s">
        <v>43</v>
      </c>
      <c r="B2749" s="2" t="s">
        <v>27</v>
      </c>
      <c r="C2749" s="16" t="s">
        <v>485</v>
      </c>
    </row>
    <row r="2750">
      <c r="A2750" s="2" t="s">
        <v>41</v>
      </c>
      <c r="B2750" s="2" t="s">
        <v>43</v>
      </c>
      <c r="C2750" s="16" t="s">
        <v>501</v>
      </c>
    </row>
    <row r="2751">
      <c r="A2751" s="2" t="s">
        <v>45</v>
      </c>
      <c r="B2751" s="2" t="s">
        <v>41</v>
      </c>
      <c r="C2751" s="16" t="s">
        <v>467</v>
      </c>
    </row>
    <row r="2752">
      <c r="A2752" s="2" t="s">
        <v>76</v>
      </c>
      <c r="B2752" s="2" t="s">
        <v>45</v>
      </c>
      <c r="C2752" s="16" t="s">
        <v>499</v>
      </c>
    </row>
    <row r="2753">
      <c r="A2753" s="2" t="s">
        <v>40</v>
      </c>
      <c r="B2753" s="2" t="s">
        <v>76</v>
      </c>
      <c r="C2753" s="16" t="s">
        <v>450</v>
      </c>
    </row>
    <row r="2754">
      <c r="A2754" s="2" t="s">
        <v>41</v>
      </c>
      <c r="B2754" s="2" t="s">
        <v>40</v>
      </c>
      <c r="C2754" s="16" t="s">
        <v>450</v>
      </c>
    </row>
    <row r="2755">
      <c r="A2755" s="2" t="s">
        <v>20</v>
      </c>
      <c r="B2755" s="2" t="s">
        <v>41</v>
      </c>
      <c r="C2755" s="16" t="s">
        <v>488</v>
      </c>
    </row>
    <row r="2756">
      <c r="A2756" s="2" t="s">
        <v>116</v>
      </c>
      <c r="B2756" s="2" t="s">
        <v>20</v>
      </c>
      <c r="C2756" s="16" t="s">
        <v>549</v>
      </c>
    </row>
    <row r="2757">
      <c r="A2757" s="2" t="s">
        <v>34</v>
      </c>
      <c r="B2757" s="2" t="s">
        <v>116</v>
      </c>
      <c r="C2757" s="16" t="s">
        <v>497</v>
      </c>
    </row>
    <row r="2758">
      <c r="A2758" s="2" t="s">
        <v>41</v>
      </c>
      <c r="B2758" s="2" t="s">
        <v>34</v>
      </c>
      <c r="C2758" s="16" t="s">
        <v>515</v>
      </c>
    </row>
    <row r="2759">
      <c r="A2759" s="2" t="s">
        <v>20</v>
      </c>
      <c r="B2759" s="2" t="s">
        <v>41</v>
      </c>
      <c r="C2759" s="16" t="s">
        <v>450</v>
      </c>
    </row>
    <row r="2760">
      <c r="A2760" s="2" t="s">
        <v>76</v>
      </c>
      <c r="B2760" s="2" t="s">
        <v>20</v>
      </c>
      <c r="C2760" s="16" t="s">
        <v>543</v>
      </c>
    </row>
    <row r="2761">
      <c r="A2761" s="2" t="s">
        <v>45</v>
      </c>
      <c r="B2761" s="2" t="s">
        <v>76</v>
      </c>
      <c r="C2761" s="16" t="s">
        <v>596</v>
      </c>
    </row>
    <row r="2762">
      <c r="A2762" s="2" t="s">
        <v>120</v>
      </c>
      <c r="B2762" s="2" t="s">
        <v>49</v>
      </c>
      <c r="C2762" s="16" t="s">
        <v>480</v>
      </c>
    </row>
    <row r="2763">
      <c r="A2763" s="2" t="s">
        <v>37</v>
      </c>
      <c r="B2763" s="2" t="s">
        <v>120</v>
      </c>
      <c r="C2763" s="16" t="s">
        <v>526</v>
      </c>
    </row>
    <row r="2764">
      <c r="A2764" s="2" t="s">
        <v>386</v>
      </c>
      <c r="B2764" s="2" t="s">
        <v>37</v>
      </c>
      <c r="C2764" s="16" t="s">
        <v>433</v>
      </c>
    </row>
    <row r="2765">
      <c r="A2765" s="2" t="s">
        <v>380</v>
      </c>
      <c r="B2765" s="2" t="s">
        <v>37</v>
      </c>
      <c r="C2765" s="16" t="s">
        <v>433</v>
      </c>
    </row>
    <row r="2766">
      <c r="A2766" s="2" t="s">
        <v>408</v>
      </c>
      <c r="B2766" s="2" t="s">
        <v>37</v>
      </c>
      <c r="C2766" s="16" t="s">
        <v>433</v>
      </c>
    </row>
    <row r="2767">
      <c r="A2767" s="2" t="s">
        <v>120</v>
      </c>
      <c r="B2767" s="2" t="s">
        <v>37</v>
      </c>
      <c r="C2767" s="16" t="s">
        <v>489</v>
      </c>
    </row>
    <row r="2768">
      <c r="A2768" s="2" t="s">
        <v>33</v>
      </c>
      <c r="B2768" s="2" t="s">
        <v>120</v>
      </c>
      <c r="C2768" s="16" t="s">
        <v>447</v>
      </c>
    </row>
    <row r="2769">
      <c r="A2769" s="2" t="s">
        <v>408</v>
      </c>
      <c r="B2769" s="2" t="s">
        <v>33</v>
      </c>
      <c r="C2769" s="16" t="s">
        <v>433</v>
      </c>
    </row>
    <row r="2770">
      <c r="A2770" s="2" t="s">
        <v>386</v>
      </c>
      <c r="B2770" s="2" t="s">
        <v>33</v>
      </c>
      <c r="C2770" s="16" t="s">
        <v>433</v>
      </c>
    </row>
    <row r="2771">
      <c r="A2771" s="2" t="s">
        <v>120</v>
      </c>
      <c r="B2771" s="2" t="s">
        <v>33</v>
      </c>
      <c r="C2771" s="16" t="s">
        <v>593</v>
      </c>
    </row>
    <row r="2772">
      <c r="A2772" s="2" t="s">
        <v>49</v>
      </c>
      <c r="B2772" s="2" t="s">
        <v>120</v>
      </c>
      <c r="C2772" s="16" t="s">
        <v>433</v>
      </c>
    </row>
    <row r="2773">
      <c r="A2773" s="2" t="s">
        <v>57</v>
      </c>
      <c r="B2773" s="2" t="s">
        <v>120</v>
      </c>
      <c r="C2773" s="16" t="s">
        <v>548</v>
      </c>
    </row>
    <row r="2774">
      <c r="A2774" s="2" t="s">
        <v>129</v>
      </c>
      <c r="B2774" s="2" t="s">
        <v>15</v>
      </c>
      <c r="C2774" s="16" t="s">
        <v>433</v>
      </c>
    </row>
    <row r="2775">
      <c r="A2775" s="2" t="s">
        <v>142</v>
      </c>
      <c r="B2775" s="2" t="s">
        <v>15</v>
      </c>
      <c r="C2775" s="16" t="s">
        <v>447</v>
      </c>
    </row>
    <row r="2776">
      <c r="A2776" s="2" t="s">
        <v>14</v>
      </c>
      <c r="B2776" s="2" t="s">
        <v>142</v>
      </c>
      <c r="C2776" s="16" t="s">
        <v>480</v>
      </c>
    </row>
    <row r="2777">
      <c r="A2777" s="2" t="s">
        <v>198</v>
      </c>
      <c r="B2777" s="2" t="s">
        <v>14</v>
      </c>
      <c r="C2777" s="16" t="s">
        <v>433</v>
      </c>
    </row>
    <row r="2778">
      <c r="A2778" s="2" t="s">
        <v>359</v>
      </c>
      <c r="B2778" s="2" t="s">
        <v>14</v>
      </c>
      <c r="C2778" s="16" t="s">
        <v>433</v>
      </c>
    </row>
    <row r="2779">
      <c r="A2779" s="2" t="s">
        <v>223</v>
      </c>
      <c r="B2779" s="2" t="s">
        <v>14</v>
      </c>
      <c r="C2779" s="16" t="s">
        <v>433</v>
      </c>
    </row>
    <row r="2780">
      <c r="A2780" s="2" t="s">
        <v>198</v>
      </c>
      <c r="B2780" s="2" t="s">
        <v>14</v>
      </c>
      <c r="C2780" s="16" t="s">
        <v>518</v>
      </c>
    </row>
    <row r="2781">
      <c r="A2781" s="2" t="s">
        <v>46</v>
      </c>
      <c r="B2781" s="2" t="s">
        <v>198</v>
      </c>
      <c r="C2781" s="16" t="s">
        <v>559</v>
      </c>
    </row>
    <row r="2782">
      <c r="A2782" s="2" t="s">
        <v>142</v>
      </c>
      <c r="B2782" s="2" t="s">
        <v>46</v>
      </c>
      <c r="C2782" s="16" t="s">
        <v>433</v>
      </c>
    </row>
    <row r="2783">
      <c r="A2783" s="2" t="s">
        <v>198</v>
      </c>
      <c r="B2783" s="2" t="s">
        <v>57</v>
      </c>
      <c r="C2783" s="16" t="s">
        <v>433</v>
      </c>
    </row>
    <row r="2784">
      <c r="A2784" s="2" t="s">
        <v>142</v>
      </c>
      <c r="B2784" s="2" t="s">
        <v>57</v>
      </c>
      <c r="C2784" s="16" t="s">
        <v>523</v>
      </c>
    </row>
    <row r="2785">
      <c r="A2785" s="2" t="s">
        <v>299</v>
      </c>
      <c r="B2785" s="2" t="s">
        <v>142</v>
      </c>
      <c r="C2785" s="16" t="s">
        <v>543</v>
      </c>
    </row>
    <row r="2786">
      <c r="A2786" s="2" t="s">
        <v>359</v>
      </c>
      <c r="B2786" s="2" t="s">
        <v>299</v>
      </c>
      <c r="C2786" s="16" t="s">
        <v>433</v>
      </c>
    </row>
    <row r="2787">
      <c r="A2787" s="2" t="s">
        <v>198</v>
      </c>
      <c r="B2787" s="2" t="s">
        <v>299</v>
      </c>
      <c r="C2787" s="16" t="s">
        <v>522</v>
      </c>
    </row>
    <row r="2788">
      <c r="A2788" s="2" t="s">
        <v>49</v>
      </c>
      <c r="B2788" s="2" t="s">
        <v>198</v>
      </c>
      <c r="C2788" s="16" t="s">
        <v>481</v>
      </c>
    </row>
    <row r="2789">
      <c r="A2789" s="2" t="s">
        <v>142</v>
      </c>
      <c r="B2789" s="2" t="s">
        <v>49</v>
      </c>
      <c r="C2789" s="16" t="s">
        <v>549</v>
      </c>
    </row>
    <row r="2790">
      <c r="A2790" s="2" t="s">
        <v>33</v>
      </c>
      <c r="B2790" s="2" t="s">
        <v>142</v>
      </c>
      <c r="C2790" s="16" t="s">
        <v>433</v>
      </c>
    </row>
    <row r="2791">
      <c r="A2791" s="2" t="s">
        <v>57</v>
      </c>
      <c r="B2791" s="2" t="s">
        <v>142</v>
      </c>
      <c r="C2791" s="16" t="s">
        <v>486</v>
      </c>
    </row>
    <row r="2792">
      <c r="A2792" s="2" t="s">
        <v>129</v>
      </c>
      <c r="B2792" s="2" t="s">
        <v>57</v>
      </c>
      <c r="C2792" s="16" t="s">
        <v>465</v>
      </c>
    </row>
    <row r="2793">
      <c r="A2793" s="2" t="s">
        <v>299</v>
      </c>
      <c r="B2793" s="2" t="s">
        <v>129</v>
      </c>
      <c r="C2793" s="16" t="s">
        <v>433</v>
      </c>
    </row>
    <row r="2794">
      <c r="A2794" s="2" t="s">
        <v>49</v>
      </c>
      <c r="B2794" s="2" t="s">
        <v>129</v>
      </c>
      <c r="C2794" s="16" t="s">
        <v>432</v>
      </c>
    </row>
    <row r="2795">
      <c r="A2795" s="2" t="s">
        <v>142</v>
      </c>
      <c r="B2795" s="2" t="s">
        <v>49</v>
      </c>
      <c r="C2795" s="16" t="s">
        <v>596</v>
      </c>
    </row>
    <row r="2796">
      <c r="A2796" s="2" t="s">
        <v>37</v>
      </c>
      <c r="B2796" s="2" t="s">
        <v>142</v>
      </c>
      <c r="C2796" s="16" t="s">
        <v>500</v>
      </c>
    </row>
    <row r="2797">
      <c r="A2797" s="2" t="s">
        <v>198</v>
      </c>
      <c r="B2797" s="2" t="s">
        <v>37</v>
      </c>
      <c r="C2797" s="16" t="s">
        <v>511</v>
      </c>
    </row>
    <row r="2798">
      <c r="A2798" s="2" t="s">
        <v>299</v>
      </c>
      <c r="B2798" s="2" t="s">
        <v>198</v>
      </c>
      <c r="C2798" s="16" t="s">
        <v>569</v>
      </c>
    </row>
    <row r="2799">
      <c r="A2799" s="2" t="s">
        <v>408</v>
      </c>
      <c r="B2799" s="2" t="s">
        <v>78</v>
      </c>
      <c r="C2799" s="16" t="s">
        <v>433</v>
      </c>
    </row>
    <row r="2800">
      <c r="A2800" s="2" t="s">
        <v>380</v>
      </c>
      <c r="B2800" s="2" t="s">
        <v>78</v>
      </c>
      <c r="C2800" s="16" t="s">
        <v>433</v>
      </c>
    </row>
    <row r="2801">
      <c r="A2801" s="2" t="s">
        <v>120</v>
      </c>
      <c r="B2801" s="2" t="s">
        <v>78</v>
      </c>
      <c r="C2801" s="16" t="s">
        <v>592</v>
      </c>
    </row>
    <row r="2802">
      <c r="A2802" s="2" t="s">
        <v>46</v>
      </c>
      <c r="B2802" s="2" t="s">
        <v>120</v>
      </c>
      <c r="C2802" s="16" t="s">
        <v>449</v>
      </c>
    </row>
    <row r="2803">
      <c r="A2803" s="2" t="s">
        <v>343</v>
      </c>
      <c r="B2803" s="2" t="s">
        <v>46</v>
      </c>
      <c r="C2803" s="16" t="s">
        <v>433</v>
      </c>
    </row>
    <row r="2804">
      <c r="A2804" s="2" t="s">
        <v>120</v>
      </c>
      <c r="B2804" s="2" t="s">
        <v>46</v>
      </c>
      <c r="C2804" s="16" t="s">
        <v>527</v>
      </c>
    </row>
    <row r="2805">
      <c r="A2805" s="2" t="s">
        <v>23</v>
      </c>
      <c r="B2805" s="2" t="s">
        <v>120</v>
      </c>
      <c r="C2805" s="16" t="s">
        <v>557</v>
      </c>
    </row>
    <row r="2806">
      <c r="A2806" s="2" t="s">
        <v>386</v>
      </c>
      <c r="B2806" s="2" t="s">
        <v>23</v>
      </c>
      <c r="C2806" s="16" t="s">
        <v>433</v>
      </c>
    </row>
    <row r="2807">
      <c r="A2807" s="2" t="s">
        <v>408</v>
      </c>
      <c r="B2807" s="2" t="s">
        <v>23</v>
      </c>
      <c r="C2807" s="16" t="s">
        <v>433</v>
      </c>
    </row>
    <row r="2808">
      <c r="A2808" s="2" t="s">
        <v>380</v>
      </c>
      <c r="B2808" s="2" t="s">
        <v>23</v>
      </c>
      <c r="C2808" s="16" t="s">
        <v>491</v>
      </c>
    </row>
    <row r="2809">
      <c r="A2809" s="2" t="s">
        <v>15</v>
      </c>
      <c r="B2809" s="2" t="s">
        <v>380</v>
      </c>
      <c r="C2809" s="16" t="s">
        <v>461</v>
      </c>
    </row>
    <row r="2810">
      <c r="A2810" s="2" t="s">
        <v>223</v>
      </c>
      <c r="B2810" s="2" t="s">
        <v>216</v>
      </c>
      <c r="C2810" s="16" t="s">
        <v>545</v>
      </c>
    </row>
    <row r="2811">
      <c r="A2811" s="2" t="s">
        <v>120</v>
      </c>
      <c r="B2811" s="2" t="s">
        <v>223</v>
      </c>
      <c r="C2811" s="16" t="s">
        <v>458</v>
      </c>
    </row>
    <row r="2812">
      <c r="A2812" s="2" t="s">
        <v>198</v>
      </c>
      <c r="B2812" s="2" t="s">
        <v>120</v>
      </c>
      <c r="C2812" s="16" t="s">
        <v>503</v>
      </c>
    </row>
    <row r="2813">
      <c r="A2813" s="2" t="s">
        <v>216</v>
      </c>
      <c r="B2813" s="2" t="s">
        <v>198</v>
      </c>
      <c r="C2813" s="16" t="s">
        <v>565</v>
      </c>
    </row>
    <row r="2814">
      <c r="A2814" s="2" t="s">
        <v>129</v>
      </c>
      <c r="B2814" s="2" t="s">
        <v>216</v>
      </c>
      <c r="C2814" s="16" t="s">
        <v>454</v>
      </c>
    </row>
    <row r="2815">
      <c r="A2815" s="2" t="s">
        <v>380</v>
      </c>
      <c r="B2815" s="2" t="s">
        <v>129</v>
      </c>
      <c r="C2815" s="16" t="s">
        <v>433</v>
      </c>
    </row>
    <row r="2816">
      <c r="A2816" s="2" t="s">
        <v>408</v>
      </c>
      <c r="B2816" s="2" t="s">
        <v>129</v>
      </c>
      <c r="C2816" s="16" t="s">
        <v>512</v>
      </c>
    </row>
    <row r="2817">
      <c r="A2817" s="2" t="s">
        <v>359</v>
      </c>
      <c r="B2817" s="2" t="s">
        <v>408</v>
      </c>
      <c r="C2817" s="16" t="s">
        <v>587</v>
      </c>
    </row>
    <row r="2818">
      <c r="A2818" s="2" t="s">
        <v>386</v>
      </c>
      <c r="B2818" s="2" t="s">
        <v>359</v>
      </c>
      <c r="C2818" s="16" t="s">
        <v>499</v>
      </c>
    </row>
    <row r="2819">
      <c r="A2819" s="2" t="s">
        <v>142</v>
      </c>
      <c r="B2819" s="2" t="s">
        <v>386</v>
      </c>
      <c r="C2819" s="16" t="s">
        <v>476</v>
      </c>
    </row>
    <row r="2820">
      <c r="A2820" s="2" t="s">
        <v>120</v>
      </c>
      <c r="B2820" s="2" t="s">
        <v>142</v>
      </c>
      <c r="C2820" s="16" t="s">
        <v>565</v>
      </c>
    </row>
    <row r="2821">
      <c r="A2821" s="2" t="s">
        <v>223</v>
      </c>
      <c r="B2821" s="2" t="s">
        <v>120</v>
      </c>
      <c r="C2821" s="16" t="s">
        <v>522</v>
      </c>
    </row>
    <row r="2822">
      <c r="A2822" s="2" t="s">
        <v>216</v>
      </c>
      <c r="B2822" s="2" t="s">
        <v>223</v>
      </c>
      <c r="C2822" s="16" t="s">
        <v>535</v>
      </c>
    </row>
    <row r="2823">
      <c r="A2823" s="2" t="s">
        <v>129</v>
      </c>
      <c r="B2823" s="2" t="s">
        <v>216</v>
      </c>
      <c r="C2823" s="16" t="s">
        <v>474</v>
      </c>
    </row>
    <row r="2824">
      <c r="A2824" s="2" t="s">
        <v>120</v>
      </c>
      <c r="B2824" s="2" t="s">
        <v>129</v>
      </c>
      <c r="C2824" s="16" t="s">
        <v>489</v>
      </c>
    </row>
    <row r="2825">
      <c r="A2825" s="2" t="s">
        <v>198</v>
      </c>
      <c r="B2825" s="2" t="s">
        <v>120</v>
      </c>
      <c r="C2825" s="16" t="s">
        <v>555</v>
      </c>
    </row>
    <row r="2826">
      <c r="A2826" s="2" t="s">
        <v>33</v>
      </c>
      <c r="B2826" s="2" t="s">
        <v>15</v>
      </c>
      <c r="C2826" s="16" t="s">
        <v>433</v>
      </c>
    </row>
    <row r="2827">
      <c r="A2827" s="2" t="s">
        <v>49</v>
      </c>
      <c r="B2827" s="2" t="s">
        <v>15</v>
      </c>
      <c r="C2827" s="16" t="s">
        <v>433</v>
      </c>
    </row>
    <row r="2828">
      <c r="A2828" s="2" t="s">
        <v>37</v>
      </c>
      <c r="B2828" s="2" t="s">
        <v>15</v>
      </c>
      <c r="C2828" s="16" t="s">
        <v>577</v>
      </c>
    </row>
    <row r="2829">
      <c r="A2829" s="2" t="s">
        <v>46</v>
      </c>
      <c r="B2829" s="2" t="s">
        <v>37</v>
      </c>
      <c r="C2829" s="16" t="s">
        <v>457</v>
      </c>
    </row>
    <row r="2830">
      <c r="A2830" s="2" t="s">
        <v>57</v>
      </c>
      <c r="B2830" s="2" t="s">
        <v>46</v>
      </c>
      <c r="C2830" s="16" t="s">
        <v>576</v>
      </c>
    </row>
    <row r="2831">
      <c r="A2831" s="2" t="s">
        <v>23</v>
      </c>
      <c r="B2831" s="2" t="s">
        <v>57</v>
      </c>
      <c r="C2831" s="16" t="s">
        <v>545</v>
      </c>
    </row>
    <row r="2832">
      <c r="A2832" s="2" t="s">
        <v>299</v>
      </c>
      <c r="B2832" s="2" t="s">
        <v>23</v>
      </c>
      <c r="C2832" s="16" t="s">
        <v>449</v>
      </c>
    </row>
    <row r="2833">
      <c r="A2833" s="2" t="s">
        <v>14</v>
      </c>
      <c r="B2833" s="2" t="s">
        <v>299</v>
      </c>
      <c r="C2833" s="16" t="s">
        <v>470</v>
      </c>
    </row>
    <row r="2834">
      <c r="A2834" s="2" t="s">
        <v>33</v>
      </c>
      <c r="B2834" s="2" t="s">
        <v>14</v>
      </c>
      <c r="C2834" s="16" t="s">
        <v>433</v>
      </c>
    </row>
    <row r="2835">
      <c r="A2835" s="2" t="s">
        <v>37</v>
      </c>
      <c r="B2835" s="2" t="s">
        <v>14</v>
      </c>
      <c r="C2835" s="16" t="s">
        <v>433</v>
      </c>
    </row>
    <row r="2836">
      <c r="A2836" s="2" t="s">
        <v>49</v>
      </c>
      <c r="B2836" s="2" t="s">
        <v>14</v>
      </c>
      <c r="C2836" s="16" t="s">
        <v>550</v>
      </c>
    </row>
    <row r="2837">
      <c r="A2837" s="2" t="s">
        <v>23</v>
      </c>
      <c r="B2837" s="2" t="s">
        <v>49</v>
      </c>
      <c r="C2837" s="16" t="s">
        <v>469</v>
      </c>
    </row>
    <row r="2838">
      <c r="A2838" s="2" t="s">
        <v>378</v>
      </c>
      <c r="B2838" s="2" t="s">
        <v>29</v>
      </c>
      <c r="C2838" s="16" t="s">
        <v>433</v>
      </c>
    </row>
    <row r="2839">
      <c r="A2839" s="2" t="s">
        <v>196</v>
      </c>
      <c r="B2839" s="2" t="s">
        <v>29</v>
      </c>
      <c r="C2839" s="16" t="s">
        <v>468</v>
      </c>
    </row>
    <row r="2840">
      <c r="A2840" s="2" t="s">
        <v>12</v>
      </c>
      <c r="B2840" s="2" t="s">
        <v>196</v>
      </c>
      <c r="C2840" s="16" t="s">
        <v>432</v>
      </c>
    </row>
    <row r="2841">
      <c r="A2841" s="2" t="s">
        <v>251</v>
      </c>
      <c r="B2841" s="2" t="s">
        <v>12</v>
      </c>
      <c r="C2841" s="16" t="s">
        <v>475</v>
      </c>
    </row>
    <row r="2842">
      <c r="A2842" s="2" t="s">
        <v>80</v>
      </c>
      <c r="B2842" s="2" t="s">
        <v>251</v>
      </c>
      <c r="C2842" s="16" t="s">
        <v>437</v>
      </c>
    </row>
    <row r="2843">
      <c r="A2843" s="2" t="s">
        <v>140</v>
      </c>
      <c r="B2843" s="2" t="s">
        <v>80</v>
      </c>
      <c r="C2843" s="16" t="s">
        <v>552</v>
      </c>
    </row>
    <row r="2844">
      <c r="A2844" s="2" t="s">
        <v>111</v>
      </c>
      <c r="B2844" s="2" t="s">
        <v>140</v>
      </c>
      <c r="C2844" s="16" t="s">
        <v>507</v>
      </c>
    </row>
    <row r="2845">
      <c r="A2845" s="2" t="s">
        <v>291</v>
      </c>
      <c r="B2845" s="2" t="s">
        <v>111</v>
      </c>
      <c r="C2845" s="16" t="s">
        <v>433</v>
      </c>
    </row>
    <row r="2846">
      <c r="A2846" s="2" t="s">
        <v>348</v>
      </c>
      <c r="B2846" s="2" t="s">
        <v>111</v>
      </c>
      <c r="C2846" s="16" t="s">
        <v>433</v>
      </c>
    </row>
    <row r="2847">
      <c r="A2847" s="2" t="s">
        <v>378</v>
      </c>
      <c r="B2847" s="2" t="s">
        <v>111</v>
      </c>
      <c r="C2847" s="16" t="s">
        <v>507</v>
      </c>
    </row>
    <row r="2848">
      <c r="A2848" s="2" t="s">
        <v>32</v>
      </c>
      <c r="B2848" s="2" t="s">
        <v>378</v>
      </c>
      <c r="C2848" s="16" t="s">
        <v>499</v>
      </c>
    </row>
    <row r="2849">
      <c r="A2849" s="2" t="s">
        <v>140</v>
      </c>
      <c r="B2849" s="2" t="s">
        <v>32</v>
      </c>
      <c r="C2849" s="16" t="s">
        <v>433</v>
      </c>
    </row>
    <row r="2850">
      <c r="A2850" s="2" t="s">
        <v>124</v>
      </c>
      <c r="B2850" s="2" t="s">
        <v>83</v>
      </c>
      <c r="C2850" s="16" t="s">
        <v>565</v>
      </c>
    </row>
    <row r="2851">
      <c r="A2851" s="2" t="s">
        <v>83</v>
      </c>
      <c r="B2851" s="2" t="s">
        <v>124</v>
      </c>
      <c r="C2851" s="16" t="s">
        <v>485</v>
      </c>
    </row>
    <row r="2852">
      <c r="A2852" s="2" t="s">
        <v>293</v>
      </c>
      <c r="B2852" s="2" t="s">
        <v>83</v>
      </c>
      <c r="C2852" s="16" t="s">
        <v>433</v>
      </c>
    </row>
    <row r="2853">
      <c r="A2853" s="2" t="s">
        <v>127</v>
      </c>
      <c r="B2853" s="2" t="s">
        <v>83</v>
      </c>
      <c r="C2853" s="16" t="s">
        <v>489</v>
      </c>
    </row>
    <row r="2854">
      <c r="A2854" s="2" t="s">
        <v>201</v>
      </c>
      <c r="B2854" s="2" t="s">
        <v>127</v>
      </c>
      <c r="C2854" s="16" t="s">
        <v>494</v>
      </c>
    </row>
    <row r="2855">
      <c r="A2855" s="2" t="s">
        <v>136</v>
      </c>
      <c r="B2855" s="2" t="s">
        <v>201</v>
      </c>
      <c r="C2855" s="16" t="s">
        <v>433</v>
      </c>
    </row>
    <row r="2856">
      <c r="A2856" s="2" t="s">
        <v>124</v>
      </c>
      <c r="B2856" s="2" t="s">
        <v>201</v>
      </c>
      <c r="C2856" s="16" t="s">
        <v>458</v>
      </c>
    </row>
    <row r="2857">
      <c r="A2857" s="2" t="s">
        <v>83</v>
      </c>
      <c r="B2857" s="2" t="s">
        <v>124</v>
      </c>
      <c r="C2857" s="16" t="s">
        <v>466</v>
      </c>
    </row>
    <row r="2858">
      <c r="A2858" s="2" t="s">
        <v>127</v>
      </c>
      <c r="B2858" s="2" t="s">
        <v>83</v>
      </c>
      <c r="C2858" s="16" t="s">
        <v>475</v>
      </c>
    </row>
    <row r="2859">
      <c r="A2859" s="2" t="s">
        <v>201</v>
      </c>
      <c r="B2859" s="2" t="s">
        <v>127</v>
      </c>
      <c r="C2859" s="16" t="s">
        <v>529</v>
      </c>
    </row>
    <row r="2860">
      <c r="A2860" s="2" t="s">
        <v>136</v>
      </c>
      <c r="B2860" s="2" t="s">
        <v>201</v>
      </c>
      <c r="C2860" s="16" t="s">
        <v>545</v>
      </c>
    </row>
    <row r="2861">
      <c r="A2861" s="2" t="s">
        <v>238</v>
      </c>
      <c r="B2861" s="2" t="s">
        <v>136</v>
      </c>
      <c r="C2861" s="16" t="s">
        <v>433</v>
      </c>
    </row>
    <row r="2862">
      <c r="A2862" s="2" t="s">
        <v>83</v>
      </c>
      <c r="B2862" s="2" t="s">
        <v>136</v>
      </c>
      <c r="C2862" s="16" t="s">
        <v>488</v>
      </c>
    </row>
    <row r="2863">
      <c r="A2863" s="2" t="s">
        <v>124</v>
      </c>
      <c r="B2863" s="2" t="s">
        <v>83</v>
      </c>
      <c r="C2863" s="16" t="s">
        <v>476</v>
      </c>
    </row>
    <row r="2864">
      <c r="A2864" s="2" t="s">
        <v>201</v>
      </c>
      <c r="B2864" s="2" t="s">
        <v>124</v>
      </c>
      <c r="C2864" s="16" t="s">
        <v>511</v>
      </c>
    </row>
    <row r="2865">
      <c r="A2865" s="2" t="s">
        <v>80</v>
      </c>
      <c r="B2865" s="2" t="s">
        <v>127</v>
      </c>
      <c r="C2865" s="16" t="s">
        <v>439</v>
      </c>
    </row>
    <row r="2866">
      <c r="A2866" s="2" t="s">
        <v>293</v>
      </c>
      <c r="B2866" s="2" t="s">
        <v>80</v>
      </c>
      <c r="C2866" s="16" t="s">
        <v>488</v>
      </c>
    </row>
    <row r="2867">
      <c r="A2867" s="2" t="s">
        <v>29</v>
      </c>
      <c r="B2867" s="2" t="s">
        <v>293</v>
      </c>
      <c r="C2867" s="16" t="s">
        <v>488</v>
      </c>
    </row>
    <row r="2868">
      <c r="A2868" s="2" t="s">
        <v>229</v>
      </c>
      <c r="B2868" s="2" t="s">
        <v>29</v>
      </c>
      <c r="C2868" s="16" t="s">
        <v>433</v>
      </c>
    </row>
    <row r="2869">
      <c r="A2869" s="2" t="s">
        <v>136</v>
      </c>
      <c r="B2869" s="2" t="s">
        <v>29</v>
      </c>
      <c r="C2869" s="16" t="s">
        <v>519</v>
      </c>
    </row>
    <row r="2870">
      <c r="A2870" s="2" t="s">
        <v>12</v>
      </c>
      <c r="B2870" s="2" t="s">
        <v>136</v>
      </c>
      <c r="C2870" s="16" t="s">
        <v>525</v>
      </c>
    </row>
    <row r="2871">
      <c r="A2871" s="2" t="s">
        <v>124</v>
      </c>
      <c r="B2871" s="2" t="s">
        <v>12</v>
      </c>
      <c r="C2871" s="16" t="s">
        <v>545</v>
      </c>
    </row>
    <row r="2872">
      <c r="A2872" s="2" t="s">
        <v>80</v>
      </c>
      <c r="B2872" s="2" t="s">
        <v>124</v>
      </c>
      <c r="C2872" s="16" t="s">
        <v>500</v>
      </c>
    </row>
    <row r="2873">
      <c r="A2873" s="2" t="s">
        <v>127</v>
      </c>
      <c r="B2873" s="2" t="s">
        <v>80</v>
      </c>
      <c r="C2873" s="16" t="s">
        <v>481</v>
      </c>
    </row>
    <row r="2874">
      <c r="A2874" s="2" t="s">
        <v>111</v>
      </c>
      <c r="B2874" s="2" t="s">
        <v>127</v>
      </c>
      <c r="C2874" s="16" t="s">
        <v>443</v>
      </c>
    </row>
    <row r="2875">
      <c r="A2875" s="2" t="s">
        <v>124</v>
      </c>
      <c r="B2875" s="2" t="s">
        <v>111</v>
      </c>
      <c r="C2875" s="16" t="s">
        <v>494</v>
      </c>
    </row>
    <row r="2876">
      <c r="A2876" s="2" t="s">
        <v>80</v>
      </c>
      <c r="B2876" s="2" t="s">
        <v>124</v>
      </c>
      <c r="C2876" s="16" t="s">
        <v>517</v>
      </c>
    </row>
    <row r="2877">
      <c r="A2877" s="2" t="s">
        <v>127</v>
      </c>
      <c r="B2877" s="2" t="s">
        <v>80</v>
      </c>
      <c r="C2877" s="16" t="s">
        <v>597</v>
      </c>
    </row>
    <row r="2878">
      <c r="A2878" s="2" t="s">
        <v>12</v>
      </c>
      <c r="B2878" s="2" t="s">
        <v>127</v>
      </c>
      <c r="C2878" s="16" t="s">
        <v>550</v>
      </c>
    </row>
    <row r="2879">
      <c r="A2879" s="2" t="s">
        <v>293</v>
      </c>
      <c r="B2879" s="2" t="s">
        <v>12</v>
      </c>
      <c r="C2879" s="16" t="s">
        <v>503</v>
      </c>
    </row>
    <row r="2880">
      <c r="A2880" s="2" t="s">
        <v>111</v>
      </c>
      <c r="B2880" s="2" t="s">
        <v>293</v>
      </c>
      <c r="C2880" s="16" t="s">
        <v>550</v>
      </c>
    </row>
    <row r="2881">
      <c r="A2881" s="2" t="s">
        <v>140</v>
      </c>
      <c r="B2881" s="2" t="s">
        <v>201</v>
      </c>
      <c r="C2881" s="16" t="s">
        <v>573</v>
      </c>
    </row>
    <row r="2882">
      <c r="A2882" s="2" t="s">
        <v>83</v>
      </c>
      <c r="B2882" s="2" t="s">
        <v>140</v>
      </c>
      <c r="C2882" s="16" t="s">
        <v>471</v>
      </c>
    </row>
    <row r="2883">
      <c r="A2883" s="2" t="s">
        <v>378</v>
      </c>
      <c r="B2883" s="2" t="s">
        <v>83</v>
      </c>
      <c r="C2883" s="16" t="s">
        <v>525</v>
      </c>
    </row>
    <row r="2884">
      <c r="A2884" s="2" t="s">
        <v>201</v>
      </c>
      <c r="B2884" s="2" t="s">
        <v>378</v>
      </c>
      <c r="C2884" s="16" t="s">
        <v>535</v>
      </c>
    </row>
    <row r="2885">
      <c r="A2885" s="2" t="s">
        <v>196</v>
      </c>
      <c r="B2885" s="2" t="s">
        <v>201</v>
      </c>
      <c r="C2885" s="16" t="s">
        <v>566</v>
      </c>
    </row>
    <row r="2886">
      <c r="A2886" s="2" t="s">
        <v>83</v>
      </c>
      <c r="B2886" s="2" t="s">
        <v>196</v>
      </c>
      <c r="C2886" s="16" t="s">
        <v>589</v>
      </c>
    </row>
    <row r="2887">
      <c r="A2887" s="2" t="s">
        <v>201</v>
      </c>
      <c r="B2887" s="2" t="s">
        <v>378</v>
      </c>
      <c r="C2887" s="16" t="s">
        <v>471</v>
      </c>
    </row>
    <row r="2888">
      <c r="A2888" s="2" t="s">
        <v>140</v>
      </c>
      <c r="B2888" s="2" t="s">
        <v>201</v>
      </c>
      <c r="C2888" s="16" t="s">
        <v>464</v>
      </c>
    </row>
    <row r="2889">
      <c r="A2889" s="2" t="s">
        <v>161</v>
      </c>
      <c r="B2889" s="2" t="s">
        <v>140</v>
      </c>
      <c r="C2889" s="16" t="s">
        <v>433</v>
      </c>
    </row>
    <row r="2890">
      <c r="A2890" s="2" t="s">
        <v>65</v>
      </c>
      <c r="B2890" s="2" t="s">
        <v>140</v>
      </c>
      <c r="C2890" s="16" t="s">
        <v>496</v>
      </c>
    </row>
    <row r="2891">
      <c r="A2891" s="2" t="s">
        <v>378</v>
      </c>
      <c r="B2891" s="2" t="s">
        <v>65</v>
      </c>
      <c r="C2891" s="16" t="s">
        <v>433</v>
      </c>
    </row>
    <row r="2892">
      <c r="A2892" s="2" t="s">
        <v>196</v>
      </c>
      <c r="B2892" s="2" t="s">
        <v>65</v>
      </c>
      <c r="C2892" s="16" t="s">
        <v>444</v>
      </c>
    </row>
    <row r="2893">
      <c r="A2893" s="2" t="s">
        <v>201</v>
      </c>
      <c r="B2893" s="2" t="s">
        <v>196</v>
      </c>
      <c r="C2893" s="16" t="s">
        <v>517</v>
      </c>
    </row>
    <row r="2894">
      <c r="A2894" s="2" t="s">
        <v>251</v>
      </c>
      <c r="B2894" s="2" t="s">
        <v>201</v>
      </c>
      <c r="C2894" s="16" t="s">
        <v>467</v>
      </c>
    </row>
    <row r="2895">
      <c r="A2895" s="2" t="s">
        <v>378</v>
      </c>
      <c r="B2895" s="2" t="s">
        <v>127</v>
      </c>
      <c r="C2895" s="16" t="s">
        <v>433</v>
      </c>
    </row>
    <row r="2896">
      <c r="A2896" s="2" t="s">
        <v>140</v>
      </c>
      <c r="B2896" s="2" t="s">
        <v>127</v>
      </c>
      <c r="C2896" s="16" t="s">
        <v>439</v>
      </c>
    </row>
    <row r="2897">
      <c r="A2897" s="2" t="s">
        <v>124</v>
      </c>
      <c r="B2897" s="2" t="s">
        <v>140</v>
      </c>
      <c r="C2897" s="16" t="s">
        <v>433</v>
      </c>
    </row>
    <row r="2898">
      <c r="A2898" s="2" t="s">
        <v>293</v>
      </c>
      <c r="B2898" s="2" t="s">
        <v>140</v>
      </c>
      <c r="C2898" s="16" t="s">
        <v>433</v>
      </c>
    </row>
    <row r="2899">
      <c r="A2899" s="2" t="s">
        <v>127</v>
      </c>
      <c r="B2899" s="2" t="s">
        <v>140</v>
      </c>
      <c r="C2899" s="16" t="s">
        <v>489</v>
      </c>
    </row>
    <row r="2900">
      <c r="A2900" s="2" t="s">
        <v>196</v>
      </c>
      <c r="B2900" s="2" t="s">
        <v>127</v>
      </c>
      <c r="C2900" s="16" t="s">
        <v>428</v>
      </c>
    </row>
    <row r="2901">
      <c r="A2901" s="2" t="s">
        <v>124</v>
      </c>
      <c r="B2901" s="2" t="s">
        <v>196</v>
      </c>
      <c r="C2901" s="16" t="s">
        <v>567</v>
      </c>
    </row>
    <row r="2902">
      <c r="A2902" s="2" t="s">
        <v>378</v>
      </c>
      <c r="B2902" s="2" t="s">
        <v>124</v>
      </c>
      <c r="C2902" s="16" t="s">
        <v>445</v>
      </c>
    </row>
    <row r="2903">
      <c r="A2903" s="2" t="s">
        <v>127</v>
      </c>
      <c r="B2903" s="2" t="s">
        <v>378</v>
      </c>
      <c r="C2903" s="16" t="s">
        <v>530</v>
      </c>
    </row>
    <row r="2904">
      <c r="A2904" s="2" t="s">
        <v>140</v>
      </c>
      <c r="B2904" s="2" t="s">
        <v>127</v>
      </c>
      <c r="C2904" s="16" t="s">
        <v>568</v>
      </c>
    </row>
    <row r="2905">
      <c r="A2905" s="2" t="s">
        <v>229</v>
      </c>
      <c r="B2905" s="2" t="s">
        <v>140</v>
      </c>
      <c r="C2905" s="16" t="s">
        <v>427</v>
      </c>
    </row>
    <row r="2906">
      <c r="A2906" s="2" t="s">
        <v>196</v>
      </c>
      <c r="B2906" s="2" t="s">
        <v>229</v>
      </c>
      <c r="C2906" s="16" t="s">
        <v>535</v>
      </c>
    </row>
    <row r="2907">
      <c r="A2907" s="2" t="s">
        <v>293</v>
      </c>
      <c r="B2907" s="2" t="s">
        <v>196</v>
      </c>
      <c r="C2907" s="16" t="s">
        <v>491</v>
      </c>
    </row>
    <row r="2908">
      <c r="A2908" s="2" t="s">
        <v>251</v>
      </c>
      <c r="B2908" s="2" t="s">
        <v>293</v>
      </c>
      <c r="C2908" s="16" t="s">
        <v>574</v>
      </c>
    </row>
    <row r="2909">
      <c r="A2909" s="2" t="s">
        <v>124</v>
      </c>
      <c r="B2909" s="2" t="s">
        <v>251</v>
      </c>
      <c r="C2909" s="16" t="s">
        <v>517</v>
      </c>
    </row>
    <row r="2910">
      <c r="A2910" s="2" t="s">
        <v>378</v>
      </c>
      <c r="B2910" s="2" t="s">
        <v>124</v>
      </c>
      <c r="C2910" s="16" t="s">
        <v>433</v>
      </c>
    </row>
    <row r="2911">
      <c r="A2911" s="2" t="s">
        <v>201</v>
      </c>
      <c r="B2911" s="2" t="s">
        <v>12</v>
      </c>
      <c r="C2911" s="16" t="s">
        <v>433</v>
      </c>
    </row>
    <row r="2912">
      <c r="A2912" s="2" t="s">
        <v>161</v>
      </c>
      <c r="B2912" s="2" t="s">
        <v>12</v>
      </c>
      <c r="C2912" s="16" t="s">
        <v>480</v>
      </c>
    </row>
    <row r="2913">
      <c r="A2913" s="2" t="s">
        <v>111</v>
      </c>
      <c r="B2913" s="2" t="s">
        <v>161</v>
      </c>
      <c r="C2913" s="16" t="s">
        <v>475</v>
      </c>
    </row>
    <row r="2914">
      <c r="A2914" s="2" t="s">
        <v>65</v>
      </c>
      <c r="B2914" s="2" t="s">
        <v>111</v>
      </c>
      <c r="C2914" s="16" t="s">
        <v>547</v>
      </c>
    </row>
    <row r="2915">
      <c r="A2915" s="2" t="s">
        <v>80</v>
      </c>
      <c r="B2915" s="2" t="s">
        <v>65</v>
      </c>
      <c r="C2915" s="16" t="s">
        <v>449</v>
      </c>
    </row>
    <row r="2916">
      <c r="A2916" s="2" t="s">
        <v>238</v>
      </c>
      <c r="B2916" s="2" t="s">
        <v>80</v>
      </c>
      <c r="C2916" s="16" t="s">
        <v>432</v>
      </c>
    </row>
    <row r="2917">
      <c r="A2917" s="2" t="s">
        <v>29</v>
      </c>
      <c r="B2917" s="2" t="s">
        <v>238</v>
      </c>
      <c r="C2917" s="16" t="s">
        <v>457</v>
      </c>
    </row>
    <row r="2918">
      <c r="A2918" s="2" t="s">
        <v>201</v>
      </c>
      <c r="B2918" s="2" t="s">
        <v>29</v>
      </c>
      <c r="C2918" s="16" t="s">
        <v>466</v>
      </c>
    </row>
    <row r="2919">
      <c r="A2919" s="2" t="s">
        <v>80</v>
      </c>
      <c r="B2919" s="2" t="s">
        <v>201</v>
      </c>
      <c r="C2919" s="16" t="s">
        <v>479</v>
      </c>
    </row>
    <row r="2920">
      <c r="A2920" s="2" t="s">
        <v>161</v>
      </c>
      <c r="B2920" s="2" t="s">
        <v>80</v>
      </c>
      <c r="C2920" s="16" t="s">
        <v>449</v>
      </c>
    </row>
    <row r="2921">
      <c r="A2921" s="2" t="s">
        <v>90</v>
      </c>
      <c r="B2921" s="2" t="s">
        <v>161</v>
      </c>
      <c r="C2921" s="16" t="s">
        <v>539</v>
      </c>
    </row>
    <row r="2922">
      <c r="A2922" s="2" t="s">
        <v>65</v>
      </c>
      <c r="B2922" s="2" t="s">
        <v>90</v>
      </c>
      <c r="C2922" s="16" t="s">
        <v>517</v>
      </c>
    </row>
    <row r="2923">
      <c r="A2923" s="2" t="s">
        <v>12</v>
      </c>
      <c r="B2923" s="2" t="s">
        <v>65</v>
      </c>
      <c r="C2923" s="16" t="s">
        <v>492</v>
      </c>
    </row>
    <row r="2924">
      <c r="A2924" s="2" t="s">
        <v>238</v>
      </c>
      <c r="B2924" s="2" t="s">
        <v>12</v>
      </c>
      <c r="C2924" s="16" t="s">
        <v>433</v>
      </c>
    </row>
    <row r="2925">
      <c r="A2925" s="2" t="s">
        <v>14</v>
      </c>
      <c r="B2925" s="2" t="s">
        <v>291</v>
      </c>
      <c r="C2925" s="16" t="s">
        <v>523</v>
      </c>
    </row>
    <row r="2926">
      <c r="A2926" s="2" t="s">
        <v>196</v>
      </c>
      <c r="B2926" s="2" t="s">
        <v>14</v>
      </c>
      <c r="C2926" s="16" t="s">
        <v>433</v>
      </c>
    </row>
    <row r="2927">
      <c r="A2927" s="2" t="s">
        <v>251</v>
      </c>
      <c r="B2927" s="2" t="s">
        <v>14</v>
      </c>
      <c r="C2927" s="16" t="s">
        <v>433</v>
      </c>
    </row>
    <row r="2928">
      <c r="A2928" s="2" t="s">
        <v>140</v>
      </c>
      <c r="B2928" s="2" t="s">
        <v>14</v>
      </c>
      <c r="C2928" s="16" t="s">
        <v>578</v>
      </c>
    </row>
    <row r="2929">
      <c r="A2929" s="2" t="s">
        <v>46</v>
      </c>
      <c r="B2929" s="2" t="s">
        <v>140</v>
      </c>
      <c r="C2929" s="16" t="s">
        <v>504</v>
      </c>
    </row>
    <row r="2930">
      <c r="A2930" s="2" t="s">
        <v>348</v>
      </c>
      <c r="B2930" s="2" t="s">
        <v>46</v>
      </c>
      <c r="C2930" s="16" t="s">
        <v>433</v>
      </c>
    </row>
    <row r="2931">
      <c r="A2931" s="2" t="s">
        <v>378</v>
      </c>
      <c r="B2931" s="2" t="s">
        <v>46</v>
      </c>
      <c r="C2931" s="16" t="s">
        <v>433</v>
      </c>
    </row>
    <row r="2932">
      <c r="A2932" s="2" t="s">
        <v>251</v>
      </c>
      <c r="B2932" s="2" t="s">
        <v>46</v>
      </c>
      <c r="C2932" s="16" t="s">
        <v>501</v>
      </c>
    </row>
    <row r="2933">
      <c r="A2933" s="2" t="s">
        <v>23</v>
      </c>
      <c r="B2933" s="2" t="s">
        <v>251</v>
      </c>
      <c r="C2933" s="16" t="s">
        <v>523</v>
      </c>
    </row>
    <row r="2934">
      <c r="A2934" s="2" t="s">
        <v>196</v>
      </c>
      <c r="B2934" s="2" t="s">
        <v>23</v>
      </c>
      <c r="C2934" s="16" t="s">
        <v>508</v>
      </c>
    </row>
    <row r="2935">
      <c r="A2935" s="2" t="s">
        <v>78</v>
      </c>
      <c r="B2935" s="2" t="s">
        <v>196</v>
      </c>
      <c r="C2935" s="16" t="s">
        <v>439</v>
      </c>
    </row>
    <row r="2936">
      <c r="A2936" s="2" t="s">
        <v>378</v>
      </c>
      <c r="B2936" s="2" t="s">
        <v>78</v>
      </c>
      <c r="C2936" s="16" t="s">
        <v>445</v>
      </c>
    </row>
    <row r="2937">
      <c r="A2937" s="2" t="s">
        <v>15</v>
      </c>
      <c r="B2937" s="2" t="s">
        <v>378</v>
      </c>
      <c r="C2937" s="16" t="s">
        <v>511</v>
      </c>
    </row>
    <row r="2938">
      <c r="A2938" s="2" t="s">
        <v>80</v>
      </c>
      <c r="B2938" s="2" t="s">
        <v>57</v>
      </c>
      <c r="C2938" s="16" t="s">
        <v>430</v>
      </c>
    </row>
    <row r="2939">
      <c r="A2939" s="2" t="s">
        <v>37</v>
      </c>
      <c r="B2939" s="2" t="s">
        <v>80</v>
      </c>
      <c r="C2939" s="16" t="s">
        <v>503</v>
      </c>
    </row>
    <row r="2940">
      <c r="A2940" s="2" t="s">
        <v>111</v>
      </c>
      <c r="B2940" s="2" t="s">
        <v>37</v>
      </c>
      <c r="C2940" s="16" t="s">
        <v>433</v>
      </c>
    </row>
    <row r="2941">
      <c r="A2941" s="2" t="s">
        <v>12</v>
      </c>
      <c r="B2941" s="2" t="s">
        <v>37</v>
      </c>
      <c r="C2941" s="16" t="s">
        <v>428</v>
      </c>
    </row>
    <row r="2942">
      <c r="A2942" s="2" t="s">
        <v>299</v>
      </c>
      <c r="B2942" s="2" t="s">
        <v>12</v>
      </c>
      <c r="C2942" s="16" t="s">
        <v>433</v>
      </c>
    </row>
    <row r="2943">
      <c r="A2943" s="2" t="s">
        <v>57</v>
      </c>
      <c r="B2943" s="2" t="s">
        <v>12</v>
      </c>
      <c r="C2943" s="16" t="s">
        <v>586</v>
      </c>
    </row>
    <row r="2944">
      <c r="A2944" s="2" t="s">
        <v>80</v>
      </c>
      <c r="B2944" s="2" t="s">
        <v>57</v>
      </c>
      <c r="C2944" s="16" t="s">
        <v>439</v>
      </c>
    </row>
    <row r="2945">
      <c r="A2945" s="2" t="s">
        <v>37</v>
      </c>
      <c r="B2945" s="2" t="s">
        <v>80</v>
      </c>
      <c r="C2945" s="16" t="s">
        <v>530</v>
      </c>
    </row>
    <row r="2946">
      <c r="A2946" s="2" t="s">
        <v>29</v>
      </c>
      <c r="B2946" s="2" t="s">
        <v>37</v>
      </c>
      <c r="C2946" s="16" t="s">
        <v>468</v>
      </c>
    </row>
    <row r="2947">
      <c r="A2947" s="2" t="s">
        <v>299</v>
      </c>
      <c r="B2947" s="2" t="s">
        <v>29</v>
      </c>
      <c r="C2947" s="16" t="s">
        <v>433</v>
      </c>
    </row>
    <row r="2948">
      <c r="A2948" s="2" t="s">
        <v>57</v>
      </c>
      <c r="B2948" s="2" t="s">
        <v>29</v>
      </c>
      <c r="C2948" s="16" t="s">
        <v>446</v>
      </c>
    </row>
    <row r="2949">
      <c r="A2949" s="2" t="s">
        <v>12</v>
      </c>
      <c r="B2949" s="2" t="s">
        <v>57</v>
      </c>
      <c r="C2949" s="16" t="s">
        <v>534</v>
      </c>
    </row>
    <row r="2950">
      <c r="A2950" s="2" t="s">
        <v>49</v>
      </c>
      <c r="B2950" s="2" t="s">
        <v>12</v>
      </c>
      <c r="C2950" s="16" t="s">
        <v>433</v>
      </c>
    </row>
    <row r="2951">
      <c r="A2951" s="2" t="s">
        <v>33</v>
      </c>
      <c r="B2951" s="2" t="s">
        <v>12</v>
      </c>
      <c r="C2951" s="16" t="s">
        <v>476</v>
      </c>
    </row>
    <row r="2952">
      <c r="A2952" s="2" t="s">
        <v>90</v>
      </c>
      <c r="B2952" s="2" t="s">
        <v>33</v>
      </c>
      <c r="C2952" s="16" t="s">
        <v>593</v>
      </c>
    </row>
    <row r="2953">
      <c r="A2953" s="2" t="s">
        <v>33</v>
      </c>
      <c r="B2953" s="2" t="s">
        <v>196</v>
      </c>
      <c r="C2953" s="16" t="s">
        <v>492</v>
      </c>
    </row>
    <row r="2954">
      <c r="A2954" s="2" t="s">
        <v>378</v>
      </c>
      <c r="B2954" s="2" t="s">
        <v>33</v>
      </c>
      <c r="C2954" s="16" t="s">
        <v>431</v>
      </c>
    </row>
    <row r="2955">
      <c r="A2955" s="2" t="s">
        <v>37</v>
      </c>
      <c r="B2955" s="2" t="s">
        <v>378</v>
      </c>
      <c r="C2955" s="16" t="s">
        <v>433</v>
      </c>
    </row>
    <row r="2956">
      <c r="A2956" s="2" t="s">
        <v>49</v>
      </c>
      <c r="B2956" s="2" t="s">
        <v>378</v>
      </c>
      <c r="C2956" s="16" t="s">
        <v>441</v>
      </c>
    </row>
    <row r="2957">
      <c r="A2957" s="2" t="s">
        <v>251</v>
      </c>
      <c r="B2957" s="2" t="s">
        <v>49</v>
      </c>
      <c r="C2957" s="16" t="s">
        <v>433</v>
      </c>
    </row>
    <row r="2958">
      <c r="A2958" s="2" t="s">
        <v>140</v>
      </c>
      <c r="B2958" s="2" t="s">
        <v>49</v>
      </c>
      <c r="C2958" s="16" t="s">
        <v>585</v>
      </c>
    </row>
    <row r="2959">
      <c r="A2959" s="2" t="s">
        <v>33</v>
      </c>
      <c r="B2959" s="2" t="s">
        <v>140</v>
      </c>
      <c r="C2959" s="16" t="s">
        <v>437</v>
      </c>
    </row>
    <row r="2960">
      <c r="A2960" s="2" t="s">
        <v>196</v>
      </c>
      <c r="B2960" s="2" t="s">
        <v>33</v>
      </c>
      <c r="C2960" s="16" t="s">
        <v>455</v>
      </c>
    </row>
    <row r="2961">
      <c r="A2961" s="2" t="s">
        <v>37</v>
      </c>
      <c r="B2961" s="2" t="s">
        <v>196</v>
      </c>
      <c r="C2961" s="16" t="s">
        <v>457</v>
      </c>
    </row>
    <row r="2962">
      <c r="A2962" s="2" t="s">
        <v>140</v>
      </c>
      <c r="B2962" s="2" t="s">
        <v>37</v>
      </c>
      <c r="C2962" s="16" t="s">
        <v>474</v>
      </c>
    </row>
    <row r="2963">
      <c r="A2963" s="2" t="s">
        <v>49</v>
      </c>
      <c r="B2963" s="2" t="s">
        <v>140</v>
      </c>
      <c r="C2963" s="16" t="s">
        <v>504</v>
      </c>
    </row>
    <row r="2964">
      <c r="A2964" s="2" t="s">
        <v>378</v>
      </c>
      <c r="B2964" s="2" t="s">
        <v>49</v>
      </c>
      <c r="C2964" s="16" t="s">
        <v>433</v>
      </c>
    </row>
    <row r="2965">
      <c r="A2965" s="2" t="s">
        <v>251</v>
      </c>
      <c r="B2965" s="2" t="s">
        <v>49</v>
      </c>
      <c r="C2965" s="16" t="s">
        <v>579</v>
      </c>
    </row>
    <row r="2966">
      <c r="A2966" s="2" t="s">
        <v>33</v>
      </c>
      <c r="B2966" s="2" t="s">
        <v>251</v>
      </c>
      <c r="C2966" s="16" t="s">
        <v>467</v>
      </c>
    </row>
    <row r="2967">
      <c r="A2967" s="2" t="s">
        <v>140</v>
      </c>
      <c r="B2967" s="2" t="s">
        <v>33</v>
      </c>
      <c r="C2967" s="16" t="s">
        <v>433</v>
      </c>
    </row>
    <row r="2968">
      <c r="A2968" s="2" t="s">
        <v>15</v>
      </c>
      <c r="B2968" s="2" t="s">
        <v>12</v>
      </c>
      <c r="C2968" s="16" t="s">
        <v>433</v>
      </c>
    </row>
    <row r="2969">
      <c r="A2969" s="2" t="s">
        <v>46</v>
      </c>
      <c r="B2969" s="2" t="s">
        <v>12</v>
      </c>
      <c r="C2969" s="16" t="s">
        <v>481</v>
      </c>
    </row>
    <row r="2970">
      <c r="A2970" s="2" t="s">
        <v>111</v>
      </c>
      <c r="B2970" s="2" t="s">
        <v>46</v>
      </c>
      <c r="C2970" s="16" t="s">
        <v>433</v>
      </c>
    </row>
    <row r="2971">
      <c r="A2971" s="2" t="s">
        <v>80</v>
      </c>
      <c r="B2971" s="2" t="s">
        <v>46</v>
      </c>
      <c r="C2971" s="16" t="s">
        <v>463</v>
      </c>
    </row>
    <row r="2972">
      <c r="A2972" s="2" t="s">
        <v>14</v>
      </c>
      <c r="B2972" s="2" t="s">
        <v>80</v>
      </c>
      <c r="C2972" s="16" t="s">
        <v>501</v>
      </c>
    </row>
    <row r="2973">
      <c r="A2973" s="2" t="s">
        <v>29</v>
      </c>
      <c r="B2973" s="2" t="s">
        <v>14</v>
      </c>
      <c r="C2973" s="16" t="s">
        <v>478</v>
      </c>
    </row>
    <row r="2974">
      <c r="A2974" s="2" t="s">
        <v>23</v>
      </c>
      <c r="B2974" s="2" t="s">
        <v>29</v>
      </c>
      <c r="C2974" s="16" t="s">
        <v>492</v>
      </c>
    </row>
    <row r="2975">
      <c r="A2975" s="2" t="s">
        <v>12</v>
      </c>
      <c r="B2975" s="2" t="s">
        <v>23</v>
      </c>
      <c r="C2975" s="16" t="s">
        <v>433</v>
      </c>
    </row>
    <row r="2976">
      <c r="A2976" s="2" t="s">
        <v>80</v>
      </c>
      <c r="B2976" s="2" t="s">
        <v>23</v>
      </c>
      <c r="C2976" s="16" t="s">
        <v>481</v>
      </c>
    </row>
    <row r="2977">
      <c r="A2977" s="2" t="s">
        <v>14</v>
      </c>
      <c r="B2977" s="2" t="s">
        <v>80</v>
      </c>
      <c r="C2977" s="16" t="s">
        <v>501</v>
      </c>
    </row>
    <row r="2978">
      <c r="A2978" s="2" t="s">
        <v>90</v>
      </c>
      <c r="B2978" s="2" t="s">
        <v>14</v>
      </c>
      <c r="C2978" s="16" t="s">
        <v>476</v>
      </c>
    </row>
    <row r="2979">
      <c r="A2979" s="2" t="s">
        <v>46</v>
      </c>
      <c r="B2979" s="2" t="s">
        <v>90</v>
      </c>
      <c r="C2979" s="16" t="s">
        <v>529</v>
      </c>
    </row>
    <row r="2980">
      <c r="A2980" s="2" t="s">
        <v>12</v>
      </c>
      <c r="B2980" s="2" t="s">
        <v>46</v>
      </c>
      <c r="C2980" s="16" t="s">
        <v>564</v>
      </c>
    </row>
    <row r="2981">
      <c r="A2981" s="2" t="s">
        <v>23</v>
      </c>
      <c r="B2981" s="2" t="s">
        <v>12</v>
      </c>
      <c r="C2981" s="16" t="s">
        <v>507</v>
      </c>
    </row>
    <row r="2982">
      <c r="A2982" s="2" t="s">
        <v>29</v>
      </c>
      <c r="B2982" s="2" t="s">
        <v>23</v>
      </c>
      <c r="C2982" s="16" t="s">
        <v>488</v>
      </c>
    </row>
    <row r="2983">
      <c r="A2983" s="2" t="s">
        <v>14</v>
      </c>
      <c r="B2983" s="2" t="s">
        <v>29</v>
      </c>
      <c r="C2983" s="16" t="s">
        <v>469</v>
      </c>
    </row>
    <row r="2984">
      <c r="A2984" s="2" t="s">
        <v>40</v>
      </c>
      <c r="B2984" s="2" t="s">
        <v>13</v>
      </c>
      <c r="C2984" s="16" t="s">
        <v>563</v>
      </c>
    </row>
    <row r="2985">
      <c r="A2985" s="2" t="s">
        <v>287</v>
      </c>
      <c r="B2985" s="2" t="s">
        <v>40</v>
      </c>
      <c r="C2985" s="16" t="s">
        <v>480</v>
      </c>
    </row>
    <row r="2986">
      <c r="A2986" s="2" t="s">
        <v>19</v>
      </c>
      <c r="B2986" s="2" t="s">
        <v>287</v>
      </c>
      <c r="C2986" s="16" t="s">
        <v>549</v>
      </c>
    </row>
    <row r="2987">
      <c r="A2987" s="2" t="s">
        <v>31</v>
      </c>
      <c r="B2987" s="2" t="s">
        <v>19</v>
      </c>
      <c r="C2987" s="16" t="s">
        <v>433</v>
      </c>
    </row>
    <row r="2988">
      <c r="A2988" s="2" t="s">
        <v>13</v>
      </c>
      <c r="B2988" s="2" t="s">
        <v>19</v>
      </c>
      <c r="C2988" s="16" t="s">
        <v>465</v>
      </c>
    </row>
    <row r="2989">
      <c r="A2989" s="2" t="s">
        <v>24</v>
      </c>
      <c r="B2989" s="2" t="s">
        <v>13</v>
      </c>
      <c r="C2989" s="16" t="s">
        <v>506</v>
      </c>
    </row>
    <row r="2990">
      <c r="A2990" s="2" t="s">
        <v>213</v>
      </c>
      <c r="B2990" s="2" t="s">
        <v>24</v>
      </c>
      <c r="C2990" s="16" t="s">
        <v>564</v>
      </c>
    </row>
    <row r="2991">
      <c r="A2991" s="2" t="s">
        <v>101</v>
      </c>
      <c r="B2991" s="2" t="s">
        <v>213</v>
      </c>
      <c r="C2991" s="16" t="s">
        <v>517</v>
      </c>
    </row>
    <row r="2992">
      <c r="A2992" s="2" t="s">
        <v>248</v>
      </c>
      <c r="B2992" s="2" t="s">
        <v>101</v>
      </c>
      <c r="C2992" s="16" t="s">
        <v>433</v>
      </c>
    </row>
    <row r="2993">
      <c r="A2993" s="2" t="s">
        <v>287</v>
      </c>
      <c r="B2993" s="2" t="s">
        <v>101</v>
      </c>
      <c r="C2993" s="16" t="s">
        <v>443</v>
      </c>
    </row>
    <row r="2994">
      <c r="A2994" s="2" t="s">
        <v>19</v>
      </c>
      <c r="B2994" s="2" t="s">
        <v>287</v>
      </c>
      <c r="C2994" s="16" t="s">
        <v>523</v>
      </c>
    </row>
    <row r="2995">
      <c r="A2995" s="2" t="s">
        <v>13</v>
      </c>
      <c r="B2995" s="2" t="s">
        <v>19</v>
      </c>
      <c r="C2995" s="16" t="s">
        <v>563</v>
      </c>
    </row>
    <row r="2996">
      <c r="A2996" s="2" t="s">
        <v>40</v>
      </c>
      <c r="B2996" s="2" t="s">
        <v>13</v>
      </c>
      <c r="C2996" s="16" t="s">
        <v>430</v>
      </c>
    </row>
    <row r="2997">
      <c r="A2997" s="2" t="s">
        <v>164</v>
      </c>
      <c r="B2997" s="2" t="s">
        <v>40</v>
      </c>
      <c r="C2997" s="16" t="s">
        <v>508</v>
      </c>
    </row>
    <row r="2998">
      <c r="A2998" s="2" t="s">
        <v>162</v>
      </c>
      <c r="B2998" s="2" t="s">
        <v>164</v>
      </c>
      <c r="C2998" s="16" t="s">
        <v>583</v>
      </c>
    </row>
    <row r="2999">
      <c r="A2999" s="2" t="s">
        <v>365</v>
      </c>
      <c r="B2999" s="2" t="s">
        <v>191</v>
      </c>
      <c r="C2999" s="16" t="s">
        <v>526</v>
      </c>
    </row>
    <row r="3000">
      <c r="A3000" s="2" t="s">
        <v>112</v>
      </c>
      <c r="B3000" s="2" t="s">
        <v>365</v>
      </c>
      <c r="C3000" s="16" t="s">
        <v>579</v>
      </c>
    </row>
    <row r="3001">
      <c r="A3001" s="2" t="s">
        <v>235</v>
      </c>
      <c r="B3001" s="2" t="s">
        <v>112</v>
      </c>
      <c r="C3001" s="16" t="s">
        <v>433</v>
      </c>
    </row>
    <row r="3002">
      <c r="A3002" s="2" t="s">
        <v>389</v>
      </c>
      <c r="B3002" s="2" t="s">
        <v>112</v>
      </c>
      <c r="C3002" s="16" t="s">
        <v>432</v>
      </c>
    </row>
    <row r="3003">
      <c r="A3003" s="2" t="s">
        <v>77</v>
      </c>
      <c r="B3003" s="2" t="s">
        <v>389</v>
      </c>
      <c r="C3003" s="16" t="s">
        <v>501</v>
      </c>
    </row>
    <row r="3004">
      <c r="A3004" s="2" t="s">
        <v>365</v>
      </c>
      <c r="B3004" s="2" t="s">
        <v>77</v>
      </c>
      <c r="C3004" s="16" t="s">
        <v>433</v>
      </c>
    </row>
    <row r="3005">
      <c r="A3005" s="2" t="s">
        <v>235</v>
      </c>
      <c r="B3005" s="2" t="s">
        <v>77</v>
      </c>
      <c r="C3005" s="16" t="s">
        <v>531</v>
      </c>
    </row>
    <row r="3006">
      <c r="A3006" s="2" t="s">
        <v>205</v>
      </c>
      <c r="B3006" s="2" t="s">
        <v>235</v>
      </c>
      <c r="C3006" s="16" t="s">
        <v>581</v>
      </c>
    </row>
    <row r="3007">
      <c r="A3007" s="2" t="s">
        <v>389</v>
      </c>
      <c r="B3007" s="2" t="s">
        <v>205</v>
      </c>
      <c r="C3007" s="16" t="s">
        <v>468</v>
      </c>
    </row>
    <row r="3008">
      <c r="A3008" s="2" t="s">
        <v>48</v>
      </c>
      <c r="B3008" s="2" t="s">
        <v>389</v>
      </c>
      <c r="C3008" s="16" t="s">
        <v>489</v>
      </c>
    </row>
    <row r="3009">
      <c r="A3009" s="2" t="s">
        <v>365</v>
      </c>
      <c r="B3009" s="2" t="s">
        <v>48</v>
      </c>
      <c r="C3009" s="16" t="s">
        <v>552</v>
      </c>
    </row>
    <row r="3010">
      <c r="A3010" s="2" t="s">
        <v>28</v>
      </c>
      <c r="B3010" s="2" t="s">
        <v>365</v>
      </c>
      <c r="C3010" s="16" t="s">
        <v>523</v>
      </c>
    </row>
    <row r="3011">
      <c r="A3011" s="2" t="s">
        <v>235</v>
      </c>
      <c r="B3011" s="2" t="s">
        <v>28</v>
      </c>
      <c r="C3011" s="16" t="s">
        <v>433</v>
      </c>
    </row>
    <row r="3012">
      <c r="A3012" s="2" t="s">
        <v>69</v>
      </c>
      <c r="B3012" s="2" t="s">
        <v>37</v>
      </c>
      <c r="C3012" s="16" t="s">
        <v>515</v>
      </c>
    </row>
    <row r="3013">
      <c r="A3013" s="2" t="s">
        <v>33</v>
      </c>
      <c r="B3013" s="2" t="s">
        <v>69</v>
      </c>
      <c r="C3013" s="16" t="s">
        <v>476</v>
      </c>
    </row>
    <row r="3014">
      <c r="A3014" s="2" t="s">
        <v>151</v>
      </c>
      <c r="B3014" s="2" t="s">
        <v>33</v>
      </c>
      <c r="C3014" s="16" t="s">
        <v>433</v>
      </c>
    </row>
    <row r="3015">
      <c r="A3015" s="2" t="s">
        <v>64</v>
      </c>
      <c r="B3015" s="2" t="s">
        <v>33</v>
      </c>
      <c r="C3015" s="16" t="s">
        <v>512</v>
      </c>
    </row>
    <row r="3016">
      <c r="A3016" s="2" t="s">
        <v>57</v>
      </c>
      <c r="B3016" s="2" t="s">
        <v>64</v>
      </c>
      <c r="C3016" s="16" t="s">
        <v>433</v>
      </c>
    </row>
    <row r="3017">
      <c r="A3017" s="2" t="s">
        <v>49</v>
      </c>
      <c r="B3017" s="2" t="s">
        <v>64</v>
      </c>
      <c r="C3017" s="16" t="s">
        <v>433</v>
      </c>
    </row>
    <row r="3018">
      <c r="A3018" s="2" t="s">
        <v>37</v>
      </c>
      <c r="B3018" s="2" t="s">
        <v>64</v>
      </c>
      <c r="C3018" s="16" t="s">
        <v>545</v>
      </c>
    </row>
    <row r="3019">
      <c r="A3019" s="2" t="s">
        <v>152</v>
      </c>
      <c r="B3019" s="2" t="s">
        <v>37</v>
      </c>
      <c r="C3019" s="16" t="s">
        <v>433</v>
      </c>
    </row>
    <row r="3020">
      <c r="A3020" s="2" t="s">
        <v>69</v>
      </c>
      <c r="B3020" s="2" t="s">
        <v>37</v>
      </c>
      <c r="C3020" s="16" t="s">
        <v>444</v>
      </c>
    </row>
    <row r="3021">
      <c r="A3021" s="2" t="s">
        <v>33</v>
      </c>
      <c r="B3021" s="2" t="s">
        <v>69</v>
      </c>
      <c r="C3021" s="16" t="s">
        <v>495</v>
      </c>
    </row>
    <row r="3022">
      <c r="A3022" s="2" t="s">
        <v>151</v>
      </c>
      <c r="B3022" s="2" t="s">
        <v>33</v>
      </c>
      <c r="C3022" s="16" t="s">
        <v>436</v>
      </c>
    </row>
    <row r="3023">
      <c r="A3023" s="2" t="s">
        <v>57</v>
      </c>
      <c r="B3023" s="2" t="s">
        <v>151</v>
      </c>
      <c r="C3023" s="16" t="s">
        <v>444</v>
      </c>
    </row>
    <row r="3024">
      <c r="A3024" s="2" t="s">
        <v>69</v>
      </c>
      <c r="B3024" s="2" t="s">
        <v>57</v>
      </c>
      <c r="C3024" s="16" t="s">
        <v>568</v>
      </c>
    </row>
    <row r="3025">
      <c r="A3025" s="2" t="s">
        <v>49</v>
      </c>
      <c r="B3025" s="2" t="s">
        <v>69</v>
      </c>
      <c r="C3025" s="16" t="s">
        <v>572</v>
      </c>
    </row>
    <row r="3026">
      <c r="A3026" s="2" t="s">
        <v>64</v>
      </c>
      <c r="B3026" s="2" t="s">
        <v>49</v>
      </c>
      <c r="C3026" s="16" t="s">
        <v>433</v>
      </c>
    </row>
    <row r="3027">
      <c r="A3027" s="2" t="s">
        <v>347</v>
      </c>
      <c r="B3027" s="2" t="s">
        <v>90</v>
      </c>
      <c r="C3027" s="16" t="s">
        <v>433</v>
      </c>
    </row>
    <row r="3028">
      <c r="A3028" s="2" t="s">
        <v>255</v>
      </c>
      <c r="B3028" s="2" t="s">
        <v>90</v>
      </c>
      <c r="C3028" s="16" t="s">
        <v>582</v>
      </c>
    </row>
    <row r="3029">
      <c r="A3029" s="2" t="s">
        <v>32</v>
      </c>
      <c r="B3029" s="2" t="s">
        <v>255</v>
      </c>
      <c r="C3029" s="16" t="s">
        <v>503</v>
      </c>
    </row>
    <row r="3030">
      <c r="A3030" s="2" t="s">
        <v>397</v>
      </c>
      <c r="B3030" s="2" t="s">
        <v>32</v>
      </c>
      <c r="C3030" s="16" t="s">
        <v>473</v>
      </c>
    </row>
    <row r="3031">
      <c r="A3031" s="2" t="s">
        <v>111</v>
      </c>
      <c r="B3031" s="2" t="s">
        <v>397</v>
      </c>
      <c r="C3031" s="16" t="s">
        <v>532</v>
      </c>
    </row>
    <row r="3032">
      <c r="A3032" s="2" t="s">
        <v>283</v>
      </c>
      <c r="B3032" s="2" t="s">
        <v>111</v>
      </c>
      <c r="C3032" s="16" t="s">
        <v>433</v>
      </c>
    </row>
    <row r="3033">
      <c r="A3033" s="2" t="s">
        <v>412</v>
      </c>
      <c r="B3033" s="2" t="s">
        <v>111</v>
      </c>
      <c r="C3033" s="16" t="s">
        <v>433</v>
      </c>
    </row>
    <row r="3034">
      <c r="A3034" s="2" t="s">
        <v>168</v>
      </c>
      <c r="B3034" s="2" t="s">
        <v>111</v>
      </c>
      <c r="C3034" s="16" t="s">
        <v>441</v>
      </c>
    </row>
    <row r="3035">
      <c r="A3035" s="2" t="s">
        <v>12</v>
      </c>
      <c r="B3035" s="2" t="s">
        <v>168</v>
      </c>
      <c r="C3035" s="16" t="s">
        <v>428</v>
      </c>
    </row>
    <row r="3036">
      <c r="A3036" s="2" t="s">
        <v>347</v>
      </c>
      <c r="B3036" s="2" t="s">
        <v>12</v>
      </c>
      <c r="C3036" s="16" t="s">
        <v>433</v>
      </c>
    </row>
    <row r="3037">
      <c r="A3037" s="2" t="s">
        <v>255</v>
      </c>
      <c r="B3037" s="2" t="s">
        <v>12</v>
      </c>
      <c r="C3037" s="16" t="s">
        <v>433</v>
      </c>
    </row>
    <row r="3038">
      <c r="A3038" s="2" t="s">
        <v>16</v>
      </c>
      <c r="B3038" s="2" t="s">
        <v>306</v>
      </c>
      <c r="C3038" s="16" t="s">
        <v>512</v>
      </c>
    </row>
    <row r="3039">
      <c r="A3039" s="2" t="s">
        <v>301</v>
      </c>
      <c r="B3039" s="2" t="s">
        <v>16</v>
      </c>
      <c r="C3039" s="16" t="s">
        <v>433</v>
      </c>
    </row>
    <row r="3040">
      <c r="A3040" s="2" t="s">
        <v>420</v>
      </c>
      <c r="B3040" s="2" t="s">
        <v>16</v>
      </c>
      <c r="C3040" s="16" t="s">
        <v>543</v>
      </c>
    </row>
    <row r="3041">
      <c r="A3041" s="2" t="s">
        <v>18</v>
      </c>
      <c r="B3041" s="2" t="s">
        <v>420</v>
      </c>
      <c r="C3041" s="16" t="s">
        <v>498</v>
      </c>
    </row>
    <row r="3042">
      <c r="A3042" s="2" t="s">
        <v>414</v>
      </c>
      <c r="B3042" s="2" t="s">
        <v>18</v>
      </c>
      <c r="C3042" s="16" t="s">
        <v>433</v>
      </c>
    </row>
    <row r="3043">
      <c r="A3043" s="2" t="s">
        <v>301</v>
      </c>
      <c r="B3043" s="2" t="s">
        <v>18</v>
      </c>
      <c r="C3043" s="16" t="s">
        <v>483</v>
      </c>
    </row>
    <row r="3044">
      <c r="A3044" s="2" t="s">
        <v>121</v>
      </c>
      <c r="B3044" s="2" t="s">
        <v>301</v>
      </c>
      <c r="C3044" s="16" t="s">
        <v>449</v>
      </c>
    </row>
    <row r="3045">
      <c r="A3045" s="2" t="s">
        <v>306</v>
      </c>
      <c r="B3045" s="2" t="s">
        <v>121</v>
      </c>
      <c r="C3045" s="16" t="s">
        <v>433</v>
      </c>
    </row>
    <row r="3046">
      <c r="A3046" s="2" t="s">
        <v>420</v>
      </c>
      <c r="B3046" s="2" t="s">
        <v>121</v>
      </c>
      <c r="C3046" s="16" t="s">
        <v>585</v>
      </c>
    </row>
    <row r="3047">
      <c r="A3047" s="2" t="s">
        <v>53</v>
      </c>
      <c r="B3047" s="2" t="s">
        <v>420</v>
      </c>
      <c r="C3047" s="16" t="s">
        <v>568</v>
      </c>
    </row>
    <row r="3048">
      <c r="A3048" s="2" t="s">
        <v>414</v>
      </c>
      <c r="B3048" s="2" t="s">
        <v>53</v>
      </c>
      <c r="C3048" s="16" t="s">
        <v>433</v>
      </c>
    </row>
    <row r="3049">
      <c r="A3049" s="2" t="s">
        <v>306</v>
      </c>
      <c r="B3049" s="2" t="s">
        <v>53</v>
      </c>
      <c r="C3049" s="16" t="s">
        <v>497</v>
      </c>
    </row>
    <row r="3050">
      <c r="A3050" s="2" t="s">
        <v>105</v>
      </c>
      <c r="B3050" s="2" t="s">
        <v>306</v>
      </c>
      <c r="C3050" s="16" t="s">
        <v>461</v>
      </c>
    </row>
    <row r="3051">
      <c r="A3051" s="2" t="s">
        <v>54</v>
      </c>
      <c r="B3051" s="2" t="s">
        <v>384</v>
      </c>
      <c r="C3051" s="16" t="s">
        <v>444</v>
      </c>
    </row>
    <row r="3052">
      <c r="A3052" s="2" t="s">
        <v>415</v>
      </c>
      <c r="B3052" s="2" t="s">
        <v>54</v>
      </c>
      <c r="C3052" s="16" t="s">
        <v>433</v>
      </c>
    </row>
    <row r="3053">
      <c r="A3053" s="2" t="s">
        <v>384</v>
      </c>
      <c r="B3053" s="2" t="s">
        <v>54</v>
      </c>
      <c r="C3053" s="16" t="s">
        <v>433</v>
      </c>
    </row>
    <row r="3054">
      <c r="A3054" s="2" t="s">
        <v>419</v>
      </c>
      <c r="B3054" s="2" t="s">
        <v>54</v>
      </c>
      <c r="C3054" s="16" t="s">
        <v>565</v>
      </c>
    </row>
    <row r="3055">
      <c r="A3055" s="2" t="s">
        <v>56</v>
      </c>
      <c r="B3055" s="2" t="s">
        <v>419</v>
      </c>
      <c r="C3055" s="16" t="s">
        <v>519</v>
      </c>
    </row>
    <row r="3056">
      <c r="A3056" s="2" t="s">
        <v>415</v>
      </c>
      <c r="B3056" s="2" t="s">
        <v>56</v>
      </c>
      <c r="C3056" s="16" t="s">
        <v>433</v>
      </c>
    </row>
    <row r="3057">
      <c r="A3057" s="2" t="s">
        <v>345</v>
      </c>
      <c r="B3057" s="2" t="s">
        <v>56</v>
      </c>
      <c r="C3057" s="16" t="s">
        <v>433</v>
      </c>
    </row>
    <row r="3058">
      <c r="A3058" s="2" t="s">
        <v>384</v>
      </c>
      <c r="B3058" s="2" t="s">
        <v>56</v>
      </c>
      <c r="C3058" s="16" t="s">
        <v>454</v>
      </c>
    </row>
    <row r="3059">
      <c r="A3059" s="2" t="s">
        <v>27</v>
      </c>
      <c r="B3059" s="2" t="s">
        <v>384</v>
      </c>
      <c r="C3059" s="16" t="s">
        <v>480</v>
      </c>
    </row>
    <row r="3060">
      <c r="A3060" s="2" t="s">
        <v>419</v>
      </c>
      <c r="B3060" s="2" t="s">
        <v>27</v>
      </c>
      <c r="C3060" s="16" t="s">
        <v>433</v>
      </c>
    </row>
    <row r="3061">
      <c r="A3061" s="2" t="s">
        <v>384</v>
      </c>
      <c r="B3061" s="2" t="s">
        <v>27</v>
      </c>
      <c r="C3061" s="16" t="s">
        <v>583</v>
      </c>
    </row>
    <row r="3062">
      <c r="A3062" s="2" t="s">
        <v>25</v>
      </c>
      <c r="B3062" s="2" t="s">
        <v>384</v>
      </c>
      <c r="C3062" s="16" t="s">
        <v>539</v>
      </c>
    </row>
    <row r="3063">
      <c r="A3063" s="2" t="s">
        <v>271</v>
      </c>
      <c r="B3063" s="2" t="s">
        <v>159</v>
      </c>
      <c r="C3063" s="16" t="s">
        <v>488</v>
      </c>
    </row>
    <row r="3064">
      <c r="A3064" s="2" t="s">
        <v>30</v>
      </c>
      <c r="B3064" s="2" t="s">
        <v>271</v>
      </c>
      <c r="C3064" s="16" t="s">
        <v>545</v>
      </c>
    </row>
    <row r="3065">
      <c r="A3065" s="2" t="s">
        <v>62</v>
      </c>
      <c r="B3065" s="2" t="s">
        <v>30</v>
      </c>
      <c r="C3065" s="16" t="s">
        <v>512</v>
      </c>
    </row>
    <row r="3066">
      <c r="A3066" s="2" t="s">
        <v>79</v>
      </c>
      <c r="B3066" s="2" t="s">
        <v>62</v>
      </c>
      <c r="C3066" s="16" t="s">
        <v>433</v>
      </c>
    </row>
    <row r="3067">
      <c r="A3067" s="2" t="s">
        <v>71</v>
      </c>
      <c r="B3067" s="2" t="s">
        <v>62</v>
      </c>
      <c r="C3067" s="16" t="s">
        <v>438</v>
      </c>
    </row>
    <row r="3068">
      <c r="A3068" s="2" t="s">
        <v>221</v>
      </c>
      <c r="B3068" s="2" t="s">
        <v>71</v>
      </c>
      <c r="C3068" s="16" t="s">
        <v>562</v>
      </c>
    </row>
    <row r="3069">
      <c r="A3069" s="2" t="s">
        <v>17</v>
      </c>
      <c r="B3069" s="2" t="s">
        <v>221</v>
      </c>
      <c r="C3069" s="16" t="s">
        <v>511</v>
      </c>
    </row>
    <row r="3070">
      <c r="A3070" s="2" t="s">
        <v>96</v>
      </c>
      <c r="B3070" s="2" t="s">
        <v>17</v>
      </c>
      <c r="C3070" s="16" t="s">
        <v>438</v>
      </c>
    </row>
    <row r="3071">
      <c r="A3071" s="2" t="s">
        <v>171</v>
      </c>
      <c r="B3071" s="2" t="s">
        <v>96</v>
      </c>
      <c r="C3071" s="16" t="s">
        <v>579</v>
      </c>
    </row>
    <row r="3072">
      <c r="A3072" s="2" t="s">
        <v>99</v>
      </c>
      <c r="B3072" s="2" t="s">
        <v>171</v>
      </c>
      <c r="C3072" s="16" t="s">
        <v>541</v>
      </c>
    </row>
    <row r="3073">
      <c r="A3073" s="2" t="s">
        <v>79</v>
      </c>
      <c r="B3073" s="2" t="s">
        <v>99</v>
      </c>
      <c r="C3073" s="16" t="s">
        <v>510</v>
      </c>
    </row>
    <row r="3074">
      <c r="A3074" s="2" t="s">
        <v>155</v>
      </c>
      <c r="B3074" s="2" t="s">
        <v>79</v>
      </c>
      <c r="C3074" s="16" t="s">
        <v>473</v>
      </c>
    </row>
    <row r="3075">
      <c r="A3075" s="2" t="s">
        <v>30</v>
      </c>
      <c r="B3075" s="2" t="s">
        <v>155</v>
      </c>
      <c r="C3075" s="16" t="s">
        <v>480</v>
      </c>
    </row>
    <row r="3076">
      <c r="A3076" s="2" t="s">
        <v>271</v>
      </c>
      <c r="B3076" s="2" t="s">
        <v>30</v>
      </c>
      <c r="C3076" s="16" t="s">
        <v>433</v>
      </c>
    </row>
    <row r="3077">
      <c r="A3077" s="2" t="s">
        <v>62</v>
      </c>
      <c r="B3077" s="2" t="s">
        <v>30</v>
      </c>
      <c r="C3077" s="16" t="s">
        <v>430</v>
      </c>
    </row>
    <row r="3078">
      <c r="A3078" s="2" t="s">
        <v>17</v>
      </c>
      <c r="B3078" s="2" t="s">
        <v>62</v>
      </c>
      <c r="C3078" s="16" t="s">
        <v>522</v>
      </c>
    </row>
    <row r="3079">
      <c r="A3079" s="2" t="s">
        <v>51</v>
      </c>
      <c r="B3079" s="2" t="s">
        <v>304</v>
      </c>
      <c r="C3079" s="16" t="s">
        <v>437</v>
      </c>
    </row>
    <row r="3080">
      <c r="A3080" s="2" t="s">
        <v>300</v>
      </c>
      <c r="B3080" s="2" t="s">
        <v>51</v>
      </c>
      <c r="C3080" s="16" t="s">
        <v>433</v>
      </c>
    </row>
    <row r="3081">
      <c r="A3081" s="2" t="s">
        <v>417</v>
      </c>
      <c r="B3081" s="2" t="s">
        <v>51</v>
      </c>
      <c r="C3081" s="16" t="s">
        <v>433</v>
      </c>
    </row>
    <row r="3082">
      <c r="A3082" s="2" t="s">
        <v>342</v>
      </c>
      <c r="B3082" s="2" t="s">
        <v>51</v>
      </c>
      <c r="C3082" s="16" t="s">
        <v>433</v>
      </c>
    </row>
    <row r="3083">
      <c r="A3083" s="2" t="s">
        <v>304</v>
      </c>
      <c r="B3083" s="2" t="s">
        <v>51</v>
      </c>
      <c r="C3083" s="16" t="s">
        <v>531</v>
      </c>
    </row>
    <row r="3084">
      <c r="A3084" s="2" t="s">
        <v>15</v>
      </c>
      <c r="B3084" s="2" t="s">
        <v>304</v>
      </c>
      <c r="C3084" s="16" t="s">
        <v>480</v>
      </c>
    </row>
    <row r="3085">
      <c r="A3085" s="2" t="s">
        <v>300</v>
      </c>
      <c r="B3085" s="2" t="s">
        <v>15</v>
      </c>
      <c r="C3085" s="16" t="s">
        <v>433</v>
      </c>
    </row>
    <row r="3086">
      <c r="A3086" s="2" t="s">
        <v>304</v>
      </c>
      <c r="B3086" s="2" t="s">
        <v>15</v>
      </c>
      <c r="C3086" s="16" t="s">
        <v>433</v>
      </c>
    </row>
    <row r="3087">
      <c r="A3087" s="2" t="s">
        <v>417</v>
      </c>
      <c r="B3087" s="2" t="s">
        <v>15</v>
      </c>
      <c r="C3087" s="16" t="s">
        <v>433</v>
      </c>
    </row>
    <row r="3088">
      <c r="A3088" s="2" t="s">
        <v>300</v>
      </c>
      <c r="B3088" s="2" t="s">
        <v>15</v>
      </c>
      <c r="C3088" s="16" t="s">
        <v>552</v>
      </c>
    </row>
    <row r="3089">
      <c r="A3089" s="2" t="s">
        <v>78</v>
      </c>
      <c r="B3089" s="2" t="s">
        <v>300</v>
      </c>
      <c r="C3089" s="16" t="s">
        <v>485</v>
      </c>
    </row>
    <row r="3090">
      <c r="A3090" s="2" t="s">
        <v>14</v>
      </c>
      <c r="B3090" s="2" t="s">
        <v>62</v>
      </c>
      <c r="C3090" s="16" t="s">
        <v>427</v>
      </c>
    </row>
    <row r="3091">
      <c r="A3091" s="2" t="s">
        <v>99</v>
      </c>
      <c r="B3091" s="2" t="s">
        <v>14</v>
      </c>
      <c r="C3091" s="16" t="s">
        <v>433</v>
      </c>
    </row>
    <row r="3092">
      <c r="A3092" s="2" t="s">
        <v>221</v>
      </c>
      <c r="B3092" s="2" t="s">
        <v>14</v>
      </c>
      <c r="C3092" s="16" t="s">
        <v>524</v>
      </c>
    </row>
    <row r="3093">
      <c r="A3093" s="2" t="s">
        <v>15</v>
      </c>
      <c r="B3093" s="2" t="s">
        <v>221</v>
      </c>
      <c r="C3093" s="16" t="s">
        <v>531</v>
      </c>
    </row>
    <row r="3094">
      <c r="A3094" s="2" t="s">
        <v>271</v>
      </c>
      <c r="B3094" s="2" t="s">
        <v>15</v>
      </c>
      <c r="C3094" s="16" t="s">
        <v>433</v>
      </c>
    </row>
    <row r="3095">
      <c r="A3095" s="2" t="s">
        <v>62</v>
      </c>
      <c r="B3095" s="2" t="s">
        <v>15</v>
      </c>
      <c r="C3095" s="16" t="s">
        <v>549</v>
      </c>
    </row>
    <row r="3096">
      <c r="A3096" s="2" t="s">
        <v>14</v>
      </c>
      <c r="B3096" s="2" t="s">
        <v>62</v>
      </c>
      <c r="C3096" s="16" t="s">
        <v>503</v>
      </c>
    </row>
    <row r="3097">
      <c r="A3097" s="2" t="s">
        <v>221</v>
      </c>
      <c r="B3097" s="2" t="s">
        <v>14</v>
      </c>
      <c r="C3097" s="16" t="s">
        <v>433</v>
      </c>
    </row>
    <row r="3098">
      <c r="A3098" s="2" t="s">
        <v>96</v>
      </c>
      <c r="B3098" s="2" t="s">
        <v>14</v>
      </c>
      <c r="C3098" s="16" t="s">
        <v>464</v>
      </c>
    </row>
    <row r="3099">
      <c r="A3099" s="2" t="s">
        <v>46</v>
      </c>
      <c r="B3099" s="2" t="s">
        <v>96</v>
      </c>
      <c r="C3099" s="16" t="s">
        <v>556</v>
      </c>
    </row>
    <row r="3100">
      <c r="A3100" s="2" t="s">
        <v>155</v>
      </c>
      <c r="B3100" s="2" t="s">
        <v>46</v>
      </c>
      <c r="C3100" s="16" t="s">
        <v>588</v>
      </c>
    </row>
    <row r="3101">
      <c r="A3101" s="2" t="s">
        <v>51</v>
      </c>
      <c r="B3101" s="2" t="s">
        <v>155</v>
      </c>
      <c r="C3101" s="16" t="s">
        <v>488</v>
      </c>
    </row>
    <row r="3102">
      <c r="A3102" s="2" t="s">
        <v>221</v>
      </c>
      <c r="B3102" s="2" t="s">
        <v>51</v>
      </c>
      <c r="C3102" s="16" t="s">
        <v>552</v>
      </c>
    </row>
    <row r="3103">
      <c r="A3103" s="2" t="s">
        <v>15</v>
      </c>
      <c r="B3103" s="2" t="s">
        <v>221</v>
      </c>
      <c r="C3103" s="16" t="s">
        <v>545</v>
      </c>
    </row>
    <row r="3104">
      <c r="A3104" s="2" t="s">
        <v>79</v>
      </c>
      <c r="B3104" s="2" t="s">
        <v>342</v>
      </c>
      <c r="C3104" s="16" t="s">
        <v>434</v>
      </c>
    </row>
    <row r="3105">
      <c r="A3105" s="2" t="s">
        <v>304</v>
      </c>
      <c r="B3105" s="2" t="s">
        <v>79</v>
      </c>
      <c r="C3105" s="16" t="s">
        <v>455</v>
      </c>
    </row>
    <row r="3106">
      <c r="A3106" s="2" t="s">
        <v>159</v>
      </c>
      <c r="B3106" s="2" t="s">
        <v>304</v>
      </c>
      <c r="C3106" s="16" t="s">
        <v>435</v>
      </c>
    </row>
    <row r="3107">
      <c r="A3107" s="2" t="s">
        <v>300</v>
      </c>
      <c r="B3107" s="2" t="s">
        <v>159</v>
      </c>
      <c r="C3107" s="16" t="s">
        <v>548</v>
      </c>
    </row>
    <row r="3108">
      <c r="A3108" s="2" t="s">
        <v>171</v>
      </c>
      <c r="B3108" s="2" t="s">
        <v>300</v>
      </c>
      <c r="C3108" s="16" t="s">
        <v>474</v>
      </c>
    </row>
    <row r="3109">
      <c r="A3109" s="2" t="s">
        <v>417</v>
      </c>
      <c r="B3109" s="2" t="s">
        <v>171</v>
      </c>
      <c r="C3109" s="16" t="s">
        <v>595</v>
      </c>
    </row>
    <row r="3110">
      <c r="A3110" s="2" t="s">
        <v>71</v>
      </c>
      <c r="B3110" s="2" t="s">
        <v>417</v>
      </c>
      <c r="C3110" s="16" t="s">
        <v>499</v>
      </c>
    </row>
    <row r="3111">
      <c r="A3111" s="2" t="s">
        <v>376</v>
      </c>
      <c r="B3111" s="2" t="s">
        <v>71</v>
      </c>
      <c r="C3111" s="16" t="s">
        <v>433</v>
      </c>
    </row>
    <row r="3112">
      <c r="A3112" s="2" t="s">
        <v>304</v>
      </c>
      <c r="B3112" s="2" t="s">
        <v>71</v>
      </c>
      <c r="C3112" s="16" t="s">
        <v>500</v>
      </c>
    </row>
    <row r="3113">
      <c r="A3113" s="2" t="s">
        <v>17</v>
      </c>
      <c r="B3113" s="2" t="s">
        <v>304</v>
      </c>
      <c r="C3113" s="16" t="s">
        <v>539</v>
      </c>
    </row>
    <row r="3114">
      <c r="A3114" s="2" t="s">
        <v>342</v>
      </c>
      <c r="B3114" s="2" t="s">
        <v>17</v>
      </c>
      <c r="C3114" s="16" t="s">
        <v>433</v>
      </c>
    </row>
    <row r="3115">
      <c r="A3115" s="2" t="s">
        <v>300</v>
      </c>
      <c r="B3115" s="2" t="s">
        <v>17</v>
      </c>
      <c r="C3115" s="16" t="s">
        <v>448</v>
      </c>
    </row>
    <row r="3116">
      <c r="A3116" s="2" t="s">
        <v>30</v>
      </c>
      <c r="B3116" s="2" t="s">
        <v>300</v>
      </c>
      <c r="C3116" s="16" t="s">
        <v>438</v>
      </c>
    </row>
    <row r="3117">
      <c r="A3117" s="2" t="s">
        <v>417</v>
      </c>
      <c r="B3117" s="2" t="s">
        <v>30</v>
      </c>
      <c r="C3117" s="16" t="s">
        <v>433</v>
      </c>
    </row>
    <row r="3118">
      <c r="A3118" s="2" t="s">
        <v>123</v>
      </c>
      <c r="B3118" s="2" t="s">
        <v>168</v>
      </c>
      <c r="C3118" s="16" t="s">
        <v>539</v>
      </c>
    </row>
    <row r="3119">
      <c r="A3119" s="2" t="s">
        <v>255</v>
      </c>
      <c r="B3119" s="2" t="s">
        <v>123</v>
      </c>
      <c r="C3119" s="16" t="s">
        <v>433</v>
      </c>
    </row>
    <row r="3120">
      <c r="A3120" s="2" t="s">
        <v>347</v>
      </c>
      <c r="B3120" s="2" t="s">
        <v>123</v>
      </c>
      <c r="C3120" s="16" t="s">
        <v>559</v>
      </c>
    </row>
    <row r="3121">
      <c r="A3121" s="2" t="s">
        <v>158</v>
      </c>
      <c r="B3121" s="2" t="s">
        <v>347</v>
      </c>
      <c r="C3121" s="16" t="s">
        <v>520</v>
      </c>
    </row>
    <row r="3122">
      <c r="A3122" s="2" t="s">
        <v>412</v>
      </c>
      <c r="B3122" s="2" t="s">
        <v>158</v>
      </c>
      <c r="C3122" s="16" t="s">
        <v>569</v>
      </c>
    </row>
    <row r="3123">
      <c r="A3123" s="2" t="s">
        <v>152</v>
      </c>
      <c r="B3123" s="2" t="s">
        <v>412</v>
      </c>
      <c r="C3123" s="16" t="s">
        <v>596</v>
      </c>
    </row>
    <row r="3124">
      <c r="A3124" s="2" t="s">
        <v>397</v>
      </c>
      <c r="B3124" s="2" t="s">
        <v>152</v>
      </c>
      <c r="C3124" s="16" t="s">
        <v>433</v>
      </c>
    </row>
    <row r="3125">
      <c r="A3125" s="2" t="s">
        <v>168</v>
      </c>
      <c r="B3125" s="2" t="s">
        <v>152</v>
      </c>
      <c r="C3125" s="16" t="s">
        <v>599</v>
      </c>
    </row>
    <row r="3126">
      <c r="A3126" s="2" t="s">
        <v>151</v>
      </c>
      <c r="B3126" s="2" t="s">
        <v>168</v>
      </c>
      <c r="C3126" s="16" t="s">
        <v>534</v>
      </c>
    </row>
    <row r="3127">
      <c r="A3127" s="2" t="s">
        <v>347</v>
      </c>
      <c r="B3127" s="2" t="s">
        <v>151</v>
      </c>
      <c r="C3127" s="16" t="s">
        <v>433</v>
      </c>
    </row>
    <row r="3128">
      <c r="A3128" s="2" t="s">
        <v>255</v>
      </c>
      <c r="B3128" s="2" t="s">
        <v>151</v>
      </c>
      <c r="C3128" s="16" t="s">
        <v>484</v>
      </c>
    </row>
    <row r="3129">
      <c r="A3129" s="2" t="s">
        <v>123</v>
      </c>
      <c r="B3129" s="2" t="s">
        <v>255</v>
      </c>
      <c r="C3129" s="16" t="s">
        <v>532</v>
      </c>
    </row>
    <row r="3130">
      <c r="A3130" s="2" t="s">
        <v>412</v>
      </c>
      <c r="B3130" s="2" t="s">
        <v>123</v>
      </c>
      <c r="C3130" s="16" t="s">
        <v>433</v>
      </c>
    </row>
    <row r="3131">
      <c r="A3131" s="2" t="s">
        <v>33</v>
      </c>
      <c r="B3131" s="2" t="s">
        <v>29</v>
      </c>
      <c r="C3131" s="16" t="s">
        <v>506</v>
      </c>
    </row>
    <row r="3132">
      <c r="A3132" s="2" t="s">
        <v>90</v>
      </c>
      <c r="B3132" s="2" t="s">
        <v>33</v>
      </c>
      <c r="C3132" s="16" t="s">
        <v>461</v>
      </c>
    </row>
    <row r="3133">
      <c r="A3133" s="2" t="s">
        <v>49</v>
      </c>
      <c r="B3133" s="2" t="s">
        <v>90</v>
      </c>
      <c r="C3133" s="16" t="s">
        <v>464</v>
      </c>
    </row>
    <row r="3134">
      <c r="A3134" s="2" t="s">
        <v>12</v>
      </c>
      <c r="B3134" s="2" t="s">
        <v>49</v>
      </c>
      <c r="C3134" s="16" t="s">
        <v>435</v>
      </c>
    </row>
    <row r="3135">
      <c r="A3135" s="2" t="s">
        <v>37</v>
      </c>
      <c r="B3135" s="2" t="s">
        <v>12</v>
      </c>
      <c r="C3135" s="16" t="s">
        <v>519</v>
      </c>
    </row>
    <row r="3136">
      <c r="A3136" s="2" t="s">
        <v>80</v>
      </c>
      <c r="B3136" s="2" t="s">
        <v>37</v>
      </c>
      <c r="C3136" s="16" t="s">
        <v>509</v>
      </c>
    </row>
    <row r="3137">
      <c r="A3137" s="2" t="s">
        <v>57</v>
      </c>
      <c r="B3137" s="2" t="s">
        <v>80</v>
      </c>
      <c r="C3137" s="16" t="s">
        <v>553</v>
      </c>
    </row>
    <row r="3138">
      <c r="A3138" s="2" t="s">
        <v>32</v>
      </c>
      <c r="B3138" s="2" t="s">
        <v>57</v>
      </c>
      <c r="C3138" s="16" t="s">
        <v>438</v>
      </c>
    </row>
    <row r="3139">
      <c r="A3139" s="2" t="s">
        <v>33</v>
      </c>
      <c r="B3139" s="2" t="s">
        <v>32</v>
      </c>
      <c r="C3139" s="16" t="s">
        <v>515</v>
      </c>
    </row>
    <row r="3140">
      <c r="A3140" s="2" t="s">
        <v>90</v>
      </c>
      <c r="B3140" s="2" t="s">
        <v>33</v>
      </c>
      <c r="C3140" s="16" t="s">
        <v>585</v>
      </c>
    </row>
    <row r="3141">
      <c r="A3141" s="2" t="s">
        <v>37</v>
      </c>
      <c r="B3141" s="2" t="s">
        <v>90</v>
      </c>
      <c r="C3141" s="16" t="s">
        <v>523</v>
      </c>
    </row>
    <row r="3142">
      <c r="A3142" s="2" t="s">
        <v>12</v>
      </c>
      <c r="B3142" s="2" t="s">
        <v>37</v>
      </c>
      <c r="C3142" s="16" t="s">
        <v>586</v>
      </c>
    </row>
    <row r="3143">
      <c r="A3143" s="2" t="s">
        <v>57</v>
      </c>
      <c r="B3143" s="2" t="s">
        <v>12</v>
      </c>
      <c r="C3143" s="16" t="s">
        <v>502</v>
      </c>
    </row>
    <row r="3144">
      <c r="A3144" s="2" t="s">
        <v>29</v>
      </c>
      <c r="B3144" s="2" t="s">
        <v>57</v>
      </c>
      <c r="C3144" s="16" t="s">
        <v>461</v>
      </c>
    </row>
    <row r="3145">
      <c r="A3145" s="2" t="s">
        <v>33</v>
      </c>
      <c r="B3145" s="2" t="s">
        <v>29</v>
      </c>
      <c r="C3145" s="16" t="s">
        <v>467</v>
      </c>
    </row>
    <row r="3146">
      <c r="A3146" s="2" t="s">
        <v>90</v>
      </c>
      <c r="B3146" s="2" t="s">
        <v>33</v>
      </c>
      <c r="C3146" s="16" t="s">
        <v>435</v>
      </c>
    </row>
    <row r="3147">
      <c r="A3147" s="2" t="s">
        <v>243</v>
      </c>
      <c r="B3147" s="2" t="s">
        <v>273</v>
      </c>
      <c r="C3147" s="16" t="s">
        <v>559</v>
      </c>
    </row>
    <row r="3148">
      <c r="A3148" s="2" t="s">
        <v>105</v>
      </c>
      <c r="B3148" s="2" t="s">
        <v>243</v>
      </c>
      <c r="C3148" s="16" t="s">
        <v>507</v>
      </c>
    </row>
    <row r="3149">
      <c r="A3149" s="2" t="s">
        <v>384</v>
      </c>
      <c r="B3149" s="2" t="s">
        <v>105</v>
      </c>
      <c r="C3149" s="16" t="s">
        <v>433</v>
      </c>
    </row>
    <row r="3150">
      <c r="A3150" s="2" t="s">
        <v>415</v>
      </c>
      <c r="B3150" s="2" t="s">
        <v>105</v>
      </c>
      <c r="C3150" s="16" t="s">
        <v>505</v>
      </c>
    </row>
    <row r="3151">
      <c r="A3151" s="2" t="s">
        <v>18</v>
      </c>
      <c r="B3151" s="2" t="s">
        <v>415</v>
      </c>
      <c r="C3151" s="16" t="s">
        <v>530</v>
      </c>
    </row>
    <row r="3152">
      <c r="A3152" s="2" t="s">
        <v>243</v>
      </c>
      <c r="B3152" s="2" t="s">
        <v>18</v>
      </c>
      <c r="C3152" s="16" t="s">
        <v>433</v>
      </c>
    </row>
    <row r="3153">
      <c r="A3153" s="2" t="s">
        <v>345</v>
      </c>
      <c r="B3153" s="2" t="s">
        <v>18</v>
      </c>
      <c r="C3153" s="16" t="s">
        <v>433</v>
      </c>
    </row>
    <row r="3154">
      <c r="A3154" s="2" t="s">
        <v>384</v>
      </c>
      <c r="B3154" s="2" t="s">
        <v>18</v>
      </c>
      <c r="C3154" s="16" t="s">
        <v>433</v>
      </c>
    </row>
    <row r="3155">
      <c r="A3155" s="2" t="s">
        <v>415</v>
      </c>
      <c r="B3155" s="2" t="s">
        <v>18</v>
      </c>
      <c r="C3155" s="16" t="s">
        <v>433</v>
      </c>
    </row>
    <row r="3156">
      <c r="A3156" s="2" t="s">
        <v>243</v>
      </c>
      <c r="B3156" s="2" t="s">
        <v>18</v>
      </c>
      <c r="C3156" s="16" t="s">
        <v>456</v>
      </c>
    </row>
    <row r="3157">
      <c r="A3157" s="2" t="s">
        <v>53</v>
      </c>
      <c r="B3157" s="2" t="s">
        <v>243</v>
      </c>
      <c r="C3157" s="16" t="s">
        <v>470</v>
      </c>
    </row>
    <row r="3158">
      <c r="A3158" s="2" t="s">
        <v>25</v>
      </c>
      <c r="B3158" s="2" t="s">
        <v>420</v>
      </c>
      <c r="C3158" s="16" t="s">
        <v>502</v>
      </c>
    </row>
    <row r="3159">
      <c r="A3159" s="2" t="s">
        <v>301</v>
      </c>
      <c r="B3159" s="2" t="s">
        <v>25</v>
      </c>
      <c r="C3159" s="16" t="s">
        <v>433</v>
      </c>
    </row>
    <row r="3160">
      <c r="A3160" s="2" t="s">
        <v>306</v>
      </c>
      <c r="B3160" s="2" t="s">
        <v>25</v>
      </c>
      <c r="C3160" s="16" t="s">
        <v>464</v>
      </c>
    </row>
    <row r="3161">
      <c r="A3161" s="2" t="s">
        <v>54</v>
      </c>
      <c r="B3161" s="2" t="s">
        <v>306</v>
      </c>
      <c r="C3161" s="16" t="s">
        <v>538</v>
      </c>
    </row>
    <row r="3162">
      <c r="A3162" s="2" t="s">
        <v>420</v>
      </c>
      <c r="B3162" s="2" t="s">
        <v>54</v>
      </c>
      <c r="C3162" s="16" t="s">
        <v>483</v>
      </c>
    </row>
    <row r="3163">
      <c r="A3163" s="2" t="s">
        <v>56</v>
      </c>
      <c r="B3163" s="2" t="s">
        <v>420</v>
      </c>
      <c r="C3163" s="16" t="s">
        <v>437</v>
      </c>
    </row>
    <row r="3164">
      <c r="A3164" s="2" t="s">
        <v>301</v>
      </c>
      <c r="B3164" s="2" t="s">
        <v>56</v>
      </c>
      <c r="C3164" s="16" t="s">
        <v>433</v>
      </c>
    </row>
    <row r="3165">
      <c r="A3165" s="2" t="s">
        <v>414</v>
      </c>
      <c r="B3165" s="2" t="s">
        <v>56</v>
      </c>
      <c r="C3165" s="16" t="s">
        <v>433</v>
      </c>
    </row>
    <row r="3166">
      <c r="A3166" s="2" t="s">
        <v>306</v>
      </c>
      <c r="B3166" s="2" t="s">
        <v>56</v>
      </c>
      <c r="C3166" s="16" t="s">
        <v>506</v>
      </c>
    </row>
    <row r="3167">
      <c r="A3167" s="2" t="s">
        <v>10</v>
      </c>
      <c r="B3167" s="2" t="s">
        <v>306</v>
      </c>
      <c r="C3167" s="16" t="s">
        <v>539</v>
      </c>
    </row>
    <row r="3168">
      <c r="A3168" s="2" t="s">
        <v>420</v>
      </c>
      <c r="B3168" s="2" t="s">
        <v>10</v>
      </c>
      <c r="C3168" s="16" t="s">
        <v>433</v>
      </c>
    </row>
    <row r="3169">
      <c r="A3169" s="2" t="s">
        <v>414</v>
      </c>
      <c r="B3169" s="2" t="s">
        <v>10</v>
      </c>
      <c r="C3169" s="16" t="s">
        <v>433</v>
      </c>
    </row>
    <row r="3170">
      <c r="A3170" s="2" t="s">
        <v>19</v>
      </c>
      <c r="B3170" s="2" t="s">
        <v>365</v>
      </c>
      <c r="C3170" s="16" t="s">
        <v>451</v>
      </c>
    </row>
    <row r="3171">
      <c r="A3171" s="2" t="s">
        <v>389</v>
      </c>
      <c r="B3171" s="2" t="s">
        <v>19</v>
      </c>
      <c r="C3171" s="16" t="s">
        <v>433</v>
      </c>
    </row>
    <row r="3172">
      <c r="A3172" s="2" t="s">
        <v>139</v>
      </c>
      <c r="B3172" s="2" t="s">
        <v>19</v>
      </c>
      <c r="C3172" s="16" t="s">
        <v>457</v>
      </c>
    </row>
    <row r="3173">
      <c r="A3173" s="2" t="s">
        <v>101</v>
      </c>
      <c r="B3173" s="2" t="s">
        <v>139</v>
      </c>
      <c r="C3173" s="16" t="s">
        <v>520</v>
      </c>
    </row>
    <row r="3174">
      <c r="A3174" s="2" t="s">
        <v>235</v>
      </c>
      <c r="B3174" s="2" t="s">
        <v>101</v>
      </c>
      <c r="C3174" s="16" t="s">
        <v>589</v>
      </c>
    </row>
    <row r="3175">
      <c r="A3175" s="2" t="s">
        <v>217</v>
      </c>
      <c r="B3175" s="2" t="s">
        <v>235</v>
      </c>
      <c r="C3175" s="16" t="s">
        <v>586</v>
      </c>
    </row>
    <row r="3176">
      <c r="A3176" s="2" t="s">
        <v>365</v>
      </c>
      <c r="B3176" s="2" t="s">
        <v>217</v>
      </c>
      <c r="C3176" s="16" t="s">
        <v>468</v>
      </c>
    </row>
    <row r="3177">
      <c r="A3177" s="2" t="s">
        <v>162</v>
      </c>
      <c r="B3177" s="2" t="s">
        <v>365</v>
      </c>
      <c r="C3177" s="16" t="s">
        <v>470</v>
      </c>
    </row>
    <row r="3178">
      <c r="A3178" s="2" t="s">
        <v>235</v>
      </c>
      <c r="B3178" s="2" t="s">
        <v>162</v>
      </c>
      <c r="C3178" s="16" t="s">
        <v>524</v>
      </c>
    </row>
    <row r="3179">
      <c r="A3179" s="2" t="s">
        <v>40</v>
      </c>
      <c r="B3179" s="2" t="s">
        <v>235</v>
      </c>
      <c r="C3179" s="16" t="s">
        <v>453</v>
      </c>
    </row>
    <row r="3180">
      <c r="A3180" s="2" t="s">
        <v>389</v>
      </c>
      <c r="B3180" s="2" t="s">
        <v>40</v>
      </c>
      <c r="C3180" s="16" t="s">
        <v>433</v>
      </c>
    </row>
    <row r="3181">
      <c r="A3181" s="2" t="s">
        <v>365</v>
      </c>
      <c r="B3181" s="2" t="s">
        <v>40</v>
      </c>
      <c r="C3181" s="16" t="s">
        <v>519</v>
      </c>
    </row>
    <row r="3182">
      <c r="A3182" s="2" t="s">
        <v>24</v>
      </c>
      <c r="B3182" s="2" t="s">
        <v>365</v>
      </c>
      <c r="C3182" s="16" t="s">
        <v>503</v>
      </c>
    </row>
    <row r="3183">
      <c r="A3183" s="2" t="s">
        <v>235</v>
      </c>
      <c r="B3183" s="2" t="s">
        <v>24</v>
      </c>
      <c r="C3183" s="16" t="s">
        <v>562</v>
      </c>
    </row>
    <row r="3184">
      <c r="A3184" s="2" t="s">
        <v>19</v>
      </c>
      <c r="B3184" s="2" t="s">
        <v>235</v>
      </c>
      <c r="C3184" s="16" t="s">
        <v>436</v>
      </c>
    </row>
    <row r="3185">
      <c r="A3185" s="2" t="s">
        <v>48</v>
      </c>
      <c r="B3185" s="2" t="s">
        <v>13</v>
      </c>
      <c r="C3185" s="16" t="s">
        <v>433</v>
      </c>
    </row>
    <row r="3186">
      <c r="A3186" s="2" t="s">
        <v>28</v>
      </c>
      <c r="B3186" s="2" t="s">
        <v>13</v>
      </c>
      <c r="C3186" s="16" t="s">
        <v>461</v>
      </c>
    </row>
    <row r="3187">
      <c r="A3187" s="2" t="s">
        <v>287</v>
      </c>
      <c r="B3187" s="2" t="s">
        <v>28</v>
      </c>
      <c r="C3187" s="16" t="s">
        <v>433</v>
      </c>
    </row>
    <row r="3188">
      <c r="A3188" s="2" t="s">
        <v>213</v>
      </c>
      <c r="B3188" s="2" t="s">
        <v>28</v>
      </c>
      <c r="C3188" s="16" t="s">
        <v>433</v>
      </c>
    </row>
    <row r="3189">
      <c r="A3189" s="2" t="s">
        <v>13</v>
      </c>
      <c r="B3189" s="2" t="s">
        <v>28</v>
      </c>
      <c r="C3189" s="16" t="s">
        <v>502</v>
      </c>
    </row>
    <row r="3190">
      <c r="A3190" s="2" t="s">
        <v>77</v>
      </c>
      <c r="B3190" s="2" t="s">
        <v>13</v>
      </c>
      <c r="C3190" s="16" t="s">
        <v>433</v>
      </c>
    </row>
    <row r="3191">
      <c r="A3191" s="2" t="s">
        <v>112</v>
      </c>
      <c r="B3191" s="2" t="s">
        <v>13</v>
      </c>
      <c r="C3191" s="16" t="s">
        <v>507</v>
      </c>
    </row>
    <row r="3192">
      <c r="A3192" s="2" t="s">
        <v>213</v>
      </c>
      <c r="B3192" s="2" t="s">
        <v>112</v>
      </c>
      <c r="C3192" s="16" t="s">
        <v>540</v>
      </c>
    </row>
    <row r="3193">
      <c r="A3193" s="2" t="s">
        <v>205</v>
      </c>
      <c r="B3193" s="2" t="s">
        <v>213</v>
      </c>
      <c r="C3193" s="16" t="s">
        <v>450</v>
      </c>
    </row>
    <row r="3194">
      <c r="A3194" s="2" t="s">
        <v>287</v>
      </c>
      <c r="B3194" s="2" t="s">
        <v>205</v>
      </c>
      <c r="C3194" s="16" t="s">
        <v>515</v>
      </c>
    </row>
    <row r="3195">
      <c r="A3195" s="2" t="s">
        <v>48</v>
      </c>
      <c r="B3195" s="2" t="s">
        <v>287</v>
      </c>
      <c r="C3195" s="16" t="s">
        <v>494</v>
      </c>
    </row>
    <row r="3196">
      <c r="A3196" s="2" t="s">
        <v>13</v>
      </c>
      <c r="B3196" s="2" t="s">
        <v>48</v>
      </c>
      <c r="C3196" s="16" t="s">
        <v>481</v>
      </c>
    </row>
    <row r="3197">
      <c r="A3197" s="2" t="s">
        <v>28</v>
      </c>
      <c r="B3197" s="2" t="s">
        <v>13</v>
      </c>
      <c r="C3197" s="16" t="s">
        <v>508</v>
      </c>
    </row>
    <row r="3198">
      <c r="A3198" s="2" t="s">
        <v>287</v>
      </c>
      <c r="B3198" s="2" t="s">
        <v>28</v>
      </c>
      <c r="C3198" s="16" t="s">
        <v>433</v>
      </c>
    </row>
    <row r="3199">
      <c r="A3199" s="2" t="s">
        <v>13</v>
      </c>
      <c r="B3199" s="2" t="s">
        <v>28</v>
      </c>
      <c r="C3199" s="16" t="s">
        <v>465</v>
      </c>
    </row>
    <row r="3200">
      <c r="A3200" s="2" t="s">
        <v>112</v>
      </c>
      <c r="B3200" s="2" t="s">
        <v>13</v>
      </c>
      <c r="C3200" s="16" t="s">
        <v>531</v>
      </c>
    </row>
    <row r="3201">
      <c r="A3201" s="2" t="s">
        <v>365</v>
      </c>
      <c r="B3201" s="2" t="s">
        <v>31</v>
      </c>
      <c r="C3201" s="16" t="s">
        <v>433</v>
      </c>
    </row>
    <row r="3202">
      <c r="A3202" s="2" t="s">
        <v>235</v>
      </c>
      <c r="B3202" s="2" t="s">
        <v>31</v>
      </c>
      <c r="C3202" s="16" t="s">
        <v>433</v>
      </c>
    </row>
    <row r="3203">
      <c r="A3203" s="2" t="s">
        <v>389</v>
      </c>
      <c r="B3203" s="2" t="s">
        <v>31</v>
      </c>
      <c r="C3203" s="16" t="s">
        <v>433</v>
      </c>
    </row>
    <row r="3204">
      <c r="A3204" s="2" t="s">
        <v>365</v>
      </c>
      <c r="B3204" s="2" t="s">
        <v>31</v>
      </c>
      <c r="C3204" s="16" t="s">
        <v>433</v>
      </c>
    </row>
    <row r="3205">
      <c r="A3205" s="2" t="s">
        <v>382</v>
      </c>
      <c r="B3205" s="2" t="s">
        <v>31</v>
      </c>
      <c r="C3205" s="16" t="s">
        <v>433</v>
      </c>
    </row>
    <row r="3206">
      <c r="A3206" s="2" t="s">
        <v>235</v>
      </c>
      <c r="B3206" s="2" t="s">
        <v>31</v>
      </c>
      <c r="C3206" s="16" t="s">
        <v>583</v>
      </c>
    </row>
    <row r="3207">
      <c r="A3207" s="2" t="s">
        <v>164</v>
      </c>
      <c r="B3207" s="2" t="s">
        <v>235</v>
      </c>
      <c r="C3207" s="16" t="s">
        <v>562</v>
      </c>
    </row>
    <row r="3208">
      <c r="A3208" s="2" t="s">
        <v>365</v>
      </c>
      <c r="B3208" s="2" t="s">
        <v>164</v>
      </c>
      <c r="C3208" s="16" t="s">
        <v>454</v>
      </c>
    </row>
    <row r="3209">
      <c r="A3209" s="2" t="s">
        <v>248</v>
      </c>
      <c r="B3209" s="2" t="s">
        <v>365</v>
      </c>
      <c r="C3209" s="16" t="s">
        <v>489</v>
      </c>
    </row>
    <row r="3210">
      <c r="A3210" s="2" t="s">
        <v>382</v>
      </c>
      <c r="B3210" s="2" t="s">
        <v>248</v>
      </c>
      <c r="C3210" s="16" t="s">
        <v>433</v>
      </c>
    </row>
    <row r="3211">
      <c r="A3211" s="2" t="s">
        <v>101</v>
      </c>
      <c r="B3211" s="2" t="s">
        <v>77</v>
      </c>
      <c r="C3211" s="16" t="s">
        <v>433</v>
      </c>
    </row>
    <row r="3212">
      <c r="A3212" s="2" t="s">
        <v>40</v>
      </c>
      <c r="B3212" s="2" t="s">
        <v>77</v>
      </c>
      <c r="C3212" s="16" t="s">
        <v>488</v>
      </c>
    </row>
    <row r="3213">
      <c r="A3213" s="2" t="s">
        <v>28</v>
      </c>
      <c r="B3213" s="2" t="s">
        <v>40</v>
      </c>
      <c r="C3213" s="16" t="s">
        <v>563</v>
      </c>
    </row>
    <row r="3214">
      <c r="A3214" s="2" t="s">
        <v>24</v>
      </c>
      <c r="B3214" s="2" t="s">
        <v>28</v>
      </c>
      <c r="C3214" s="16" t="s">
        <v>515</v>
      </c>
    </row>
    <row r="3215">
      <c r="A3215" s="2" t="s">
        <v>112</v>
      </c>
      <c r="B3215" s="2" t="s">
        <v>24</v>
      </c>
      <c r="C3215" s="16" t="s">
        <v>487</v>
      </c>
    </row>
    <row r="3216">
      <c r="A3216" s="2" t="s">
        <v>19</v>
      </c>
      <c r="B3216" s="2" t="s">
        <v>112</v>
      </c>
      <c r="C3216" s="16" t="s">
        <v>470</v>
      </c>
    </row>
    <row r="3217">
      <c r="A3217" s="2" t="s">
        <v>48</v>
      </c>
      <c r="B3217" s="2" t="s">
        <v>19</v>
      </c>
      <c r="C3217" s="16" t="s">
        <v>591</v>
      </c>
    </row>
    <row r="3218">
      <c r="A3218" s="2" t="s">
        <v>40</v>
      </c>
      <c r="B3218" s="2" t="s">
        <v>48</v>
      </c>
      <c r="C3218" s="16" t="s">
        <v>463</v>
      </c>
    </row>
    <row r="3219">
      <c r="A3219" s="2" t="s">
        <v>28</v>
      </c>
      <c r="B3219" s="2" t="s">
        <v>40</v>
      </c>
      <c r="C3219" s="16" t="s">
        <v>466</v>
      </c>
    </row>
    <row r="3220">
      <c r="A3220" s="2" t="s">
        <v>24</v>
      </c>
      <c r="B3220" s="2" t="s">
        <v>28</v>
      </c>
      <c r="C3220" s="16" t="s">
        <v>510</v>
      </c>
    </row>
    <row r="3221">
      <c r="A3221" s="2" t="s">
        <v>112</v>
      </c>
      <c r="B3221" s="2" t="s">
        <v>24</v>
      </c>
      <c r="C3221" s="16" t="s">
        <v>475</v>
      </c>
    </row>
    <row r="3222">
      <c r="A3222" s="2" t="s">
        <v>19</v>
      </c>
      <c r="B3222" s="2" t="s">
        <v>112</v>
      </c>
      <c r="C3222" s="16" t="s">
        <v>565</v>
      </c>
    </row>
    <row r="3223">
      <c r="A3223" s="2" t="s">
        <v>77</v>
      </c>
      <c r="B3223" s="2" t="s">
        <v>19</v>
      </c>
      <c r="C3223" s="16" t="s">
        <v>595</v>
      </c>
    </row>
    <row r="3224">
      <c r="A3224" s="2" t="s">
        <v>162</v>
      </c>
      <c r="B3224" s="2" t="s">
        <v>77</v>
      </c>
      <c r="C3224" s="16" t="s">
        <v>578</v>
      </c>
    </row>
    <row r="3225">
      <c r="A3225" s="2" t="s">
        <v>48</v>
      </c>
      <c r="B3225" s="2" t="s">
        <v>162</v>
      </c>
      <c r="C3225" s="16" t="s">
        <v>553</v>
      </c>
    </row>
    <row r="3226">
      <c r="A3226" s="2" t="s">
        <v>57</v>
      </c>
      <c r="B3226" s="2" t="s">
        <v>168</v>
      </c>
      <c r="C3226" s="16" t="s">
        <v>444</v>
      </c>
    </row>
    <row r="3227">
      <c r="A3227" s="2" t="s">
        <v>397</v>
      </c>
      <c r="B3227" s="2" t="s">
        <v>57</v>
      </c>
      <c r="C3227" s="16" t="s">
        <v>433</v>
      </c>
    </row>
    <row r="3228">
      <c r="A3228" s="2" t="s">
        <v>412</v>
      </c>
      <c r="B3228" s="2" t="s">
        <v>57</v>
      </c>
      <c r="C3228" s="16" t="s">
        <v>433</v>
      </c>
    </row>
    <row r="3229">
      <c r="A3229" s="2" t="s">
        <v>255</v>
      </c>
      <c r="B3229" s="2" t="s">
        <v>57</v>
      </c>
      <c r="C3229" s="16" t="s">
        <v>570</v>
      </c>
    </row>
    <row r="3230">
      <c r="A3230" s="2" t="s">
        <v>49</v>
      </c>
      <c r="B3230" s="2" t="s">
        <v>255</v>
      </c>
      <c r="C3230" s="16" t="s">
        <v>476</v>
      </c>
    </row>
    <row r="3231">
      <c r="A3231" s="2" t="s">
        <v>168</v>
      </c>
      <c r="B3231" s="2" t="s">
        <v>49</v>
      </c>
      <c r="C3231" s="16" t="s">
        <v>456</v>
      </c>
    </row>
    <row r="3232">
      <c r="A3232" s="2" t="s">
        <v>33</v>
      </c>
      <c r="B3232" s="2" t="s">
        <v>168</v>
      </c>
      <c r="C3232" s="16" t="s">
        <v>569</v>
      </c>
    </row>
    <row r="3233">
      <c r="A3233" s="2" t="s">
        <v>347</v>
      </c>
      <c r="B3233" s="2" t="s">
        <v>33</v>
      </c>
      <c r="C3233" s="16" t="s">
        <v>583</v>
      </c>
    </row>
    <row r="3234">
      <c r="A3234" s="2" t="s">
        <v>37</v>
      </c>
      <c r="B3234" s="2" t="s">
        <v>347</v>
      </c>
      <c r="C3234" s="16" t="s">
        <v>441</v>
      </c>
    </row>
    <row r="3235">
      <c r="A3235" s="2" t="s">
        <v>397</v>
      </c>
      <c r="B3235" s="2" t="s">
        <v>37</v>
      </c>
      <c r="C3235" s="16" t="s">
        <v>433</v>
      </c>
    </row>
    <row r="3236">
      <c r="A3236" s="2" t="s">
        <v>412</v>
      </c>
      <c r="B3236" s="2" t="s">
        <v>37</v>
      </c>
      <c r="C3236" s="16" t="s">
        <v>433</v>
      </c>
    </row>
    <row r="3237">
      <c r="A3237" s="2" t="s">
        <v>168</v>
      </c>
      <c r="B3237" s="2" t="s">
        <v>37</v>
      </c>
      <c r="C3237" s="16" t="s">
        <v>503</v>
      </c>
    </row>
    <row r="3238">
      <c r="A3238" s="2" t="s">
        <v>150</v>
      </c>
      <c r="B3238" s="2" t="s">
        <v>168</v>
      </c>
      <c r="C3238" s="16" t="s">
        <v>590</v>
      </c>
    </row>
    <row r="3239">
      <c r="A3239" s="2" t="s">
        <v>64</v>
      </c>
      <c r="B3239" s="2" t="s">
        <v>29</v>
      </c>
      <c r="C3239" s="16" t="s">
        <v>490</v>
      </c>
    </row>
    <row r="3240">
      <c r="A3240" s="2" t="s">
        <v>90</v>
      </c>
      <c r="B3240" s="2" t="s">
        <v>64</v>
      </c>
      <c r="C3240" s="16" t="s">
        <v>441</v>
      </c>
    </row>
    <row r="3241">
      <c r="A3241" s="2" t="s">
        <v>123</v>
      </c>
      <c r="B3241" s="2" t="s">
        <v>90</v>
      </c>
      <c r="C3241" s="16" t="s">
        <v>595</v>
      </c>
    </row>
    <row r="3242">
      <c r="A3242" s="2" t="s">
        <v>32</v>
      </c>
      <c r="B3242" s="2" t="s">
        <v>123</v>
      </c>
      <c r="C3242" s="16" t="s">
        <v>510</v>
      </c>
    </row>
    <row r="3243">
      <c r="A3243" s="2" t="s">
        <v>151</v>
      </c>
      <c r="B3243" s="2" t="s">
        <v>32</v>
      </c>
      <c r="C3243" s="16" t="s">
        <v>498</v>
      </c>
    </row>
    <row r="3244">
      <c r="A3244" s="2" t="s">
        <v>12</v>
      </c>
      <c r="B3244" s="2" t="s">
        <v>151</v>
      </c>
      <c r="C3244" s="16" t="s">
        <v>562</v>
      </c>
    </row>
    <row r="3245">
      <c r="A3245" s="2" t="s">
        <v>69</v>
      </c>
      <c r="B3245" s="2" t="s">
        <v>12</v>
      </c>
      <c r="C3245" s="16" t="s">
        <v>511</v>
      </c>
    </row>
    <row r="3246">
      <c r="A3246" s="2" t="s">
        <v>80</v>
      </c>
      <c r="B3246" s="2" t="s">
        <v>69</v>
      </c>
      <c r="C3246" s="16" t="s">
        <v>526</v>
      </c>
    </row>
    <row r="3247">
      <c r="A3247" s="2" t="s">
        <v>152</v>
      </c>
      <c r="B3247" s="2" t="s">
        <v>80</v>
      </c>
      <c r="C3247" s="16" t="s">
        <v>433</v>
      </c>
    </row>
    <row r="3248">
      <c r="A3248" s="2" t="s">
        <v>64</v>
      </c>
      <c r="B3248" s="2" t="s">
        <v>80</v>
      </c>
      <c r="C3248" s="16" t="s">
        <v>507</v>
      </c>
    </row>
    <row r="3249">
      <c r="A3249" s="2" t="s">
        <v>90</v>
      </c>
      <c r="B3249" s="2" t="s">
        <v>64</v>
      </c>
      <c r="C3249" s="16" t="s">
        <v>433</v>
      </c>
    </row>
    <row r="3250">
      <c r="A3250" s="2" t="s">
        <v>29</v>
      </c>
      <c r="B3250" s="2" t="s">
        <v>64</v>
      </c>
      <c r="C3250" s="16" t="s">
        <v>548</v>
      </c>
    </row>
    <row r="3251">
      <c r="A3251" s="2" t="s">
        <v>151</v>
      </c>
      <c r="B3251" s="2" t="s">
        <v>29</v>
      </c>
      <c r="C3251" s="16" t="s">
        <v>433</v>
      </c>
    </row>
    <row r="3252">
      <c r="A3252" s="2" t="s">
        <v>80</v>
      </c>
      <c r="B3252" s="2" t="s">
        <v>69</v>
      </c>
      <c r="C3252" s="16" t="s">
        <v>567</v>
      </c>
    </row>
    <row r="3253">
      <c r="A3253" s="2" t="s">
        <v>415</v>
      </c>
      <c r="B3253" s="2" t="s">
        <v>306</v>
      </c>
      <c r="C3253" s="16" t="s">
        <v>430</v>
      </c>
    </row>
    <row r="3254">
      <c r="A3254" s="2" t="s">
        <v>420</v>
      </c>
      <c r="B3254" s="2" t="s">
        <v>415</v>
      </c>
      <c r="C3254" s="16" t="s">
        <v>433</v>
      </c>
    </row>
    <row r="3255">
      <c r="A3255" s="2" t="s">
        <v>301</v>
      </c>
      <c r="B3255" s="2" t="s">
        <v>415</v>
      </c>
      <c r="C3255" s="16" t="s">
        <v>568</v>
      </c>
    </row>
    <row r="3256">
      <c r="A3256" s="2" t="s">
        <v>243</v>
      </c>
      <c r="B3256" s="2" t="s">
        <v>301</v>
      </c>
      <c r="C3256" s="16" t="s">
        <v>446</v>
      </c>
    </row>
    <row r="3257">
      <c r="A3257" s="2" t="s">
        <v>306</v>
      </c>
      <c r="B3257" s="2" t="s">
        <v>243</v>
      </c>
      <c r="C3257" s="16" t="s">
        <v>531</v>
      </c>
    </row>
    <row r="3258">
      <c r="A3258" s="2" t="s">
        <v>419</v>
      </c>
      <c r="B3258" s="2" t="s">
        <v>306</v>
      </c>
      <c r="C3258" s="16" t="s">
        <v>575</v>
      </c>
    </row>
    <row r="3259">
      <c r="A3259" s="2" t="s">
        <v>420</v>
      </c>
      <c r="B3259" s="2" t="s">
        <v>419</v>
      </c>
      <c r="C3259" s="16" t="s">
        <v>566</v>
      </c>
    </row>
    <row r="3260">
      <c r="A3260" s="2" t="s">
        <v>415</v>
      </c>
      <c r="B3260" s="2" t="s">
        <v>420</v>
      </c>
      <c r="C3260" s="16" t="s">
        <v>549</v>
      </c>
    </row>
    <row r="3261">
      <c r="A3261" s="2" t="s">
        <v>306</v>
      </c>
      <c r="B3261" s="2" t="s">
        <v>415</v>
      </c>
      <c r="C3261" s="16" t="s">
        <v>545</v>
      </c>
    </row>
    <row r="3262">
      <c r="A3262" s="2" t="s">
        <v>384</v>
      </c>
      <c r="B3262" s="2" t="s">
        <v>306</v>
      </c>
      <c r="C3262" s="16" t="s">
        <v>483</v>
      </c>
    </row>
    <row r="3263">
      <c r="A3263" s="2" t="s">
        <v>414</v>
      </c>
      <c r="B3263" s="2" t="s">
        <v>384</v>
      </c>
      <c r="C3263" s="16" t="s">
        <v>491</v>
      </c>
    </row>
    <row r="3264">
      <c r="A3264" s="2" t="s">
        <v>243</v>
      </c>
      <c r="B3264" s="2" t="s">
        <v>414</v>
      </c>
      <c r="C3264" s="16" t="s">
        <v>505</v>
      </c>
    </row>
    <row r="3265">
      <c r="A3265" s="2" t="s">
        <v>306</v>
      </c>
      <c r="B3265" s="2" t="s">
        <v>243</v>
      </c>
      <c r="C3265" s="16" t="s">
        <v>486</v>
      </c>
    </row>
    <row r="3266">
      <c r="A3266" s="2" t="s">
        <v>419</v>
      </c>
      <c r="B3266" s="2" t="s">
        <v>306</v>
      </c>
      <c r="C3266" s="16" t="s">
        <v>433</v>
      </c>
    </row>
    <row r="3267">
      <c r="A3267" s="2" t="s">
        <v>415</v>
      </c>
      <c r="B3267" s="2" t="s">
        <v>306</v>
      </c>
      <c r="C3267" s="16" t="s">
        <v>433</v>
      </c>
    </row>
    <row r="3268">
      <c r="A3268" s="2" t="s">
        <v>54</v>
      </c>
      <c r="B3268" s="2" t="s">
        <v>18</v>
      </c>
      <c r="C3268" s="16" t="s">
        <v>541</v>
      </c>
    </row>
    <row r="3269">
      <c r="A3269" s="2" t="s">
        <v>105</v>
      </c>
      <c r="B3269" s="2" t="s">
        <v>54</v>
      </c>
      <c r="C3269" s="16" t="s">
        <v>433</v>
      </c>
    </row>
    <row r="3270">
      <c r="A3270" s="2" t="s">
        <v>53</v>
      </c>
      <c r="B3270" s="2" t="s">
        <v>54</v>
      </c>
      <c r="C3270" s="16" t="s">
        <v>453</v>
      </c>
    </row>
    <row r="3271">
      <c r="A3271" s="2" t="s">
        <v>41</v>
      </c>
      <c r="B3271" s="2" t="s">
        <v>53</v>
      </c>
      <c r="C3271" s="16" t="s">
        <v>454</v>
      </c>
    </row>
    <row r="3272">
      <c r="A3272" s="2" t="s">
        <v>16</v>
      </c>
      <c r="B3272" s="2" t="s">
        <v>41</v>
      </c>
      <c r="C3272" s="16" t="s">
        <v>466</v>
      </c>
    </row>
    <row r="3273">
      <c r="A3273" s="2" t="s">
        <v>10</v>
      </c>
      <c r="B3273" s="2" t="s">
        <v>16</v>
      </c>
      <c r="C3273" s="16" t="s">
        <v>480</v>
      </c>
    </row>
    <row r="3274">
      <c r="A3274" s="2" t="s">
        <v>18</v>
      </c>
      <c r="B3274" s="2" t="s">
        <v>10</v>
      </c>
      <c r="C3274" s="16" t="s">
        <v>433</v>
      </c>
    </row>
    <row r="3275">
      <c r="A3275" s="2" t="s">
        <v>53</v>
      </c>
      <c r="B3275" s="2" t="s">
        <v>10</v>
      </c>
      <c r="C3275" s="16" t="s">
        <v>589</v>
      </c>
    </row>
    <row r="3276">
      <c r="A3276" s="2" t="s">
        <v>25</v>
      </c>
      <c r="B3276" s="2" t="s">
        <v>53</v>
      </c>
      <c r="C3276" s="16" t="s">
        <v>441</v>
      </c>
    </row>
    <row r="3277">
      <c r="A3277" s="2" t="s">
        <v>121</v>
      </c>
      <c r="B3277" s="2" t="s">
        <v>25</v>
      </c>
      <c r="C3277" s="16" t="s">
        <v>494</v>
      </c>
    </row>
    <row r="3278">
      <c r="A3278" s="2" t="s">
        <v>54</v>
      </c>
      <c r="B3278" s="2" t="s">
        <v>121</v>
      </c>
      <c r="C3278" s="16" t="s">
        <v>498</v>
      </c>
    </row>
    <row r="3279">
      <c r="A3279" s="2" t="s">
        <v>53</v>
      </c>
      <c r="B3279" s="2" t="s">
        <v>54</v>
      </c>
      <c r="C3279" s="16" t="s">
        <v>492</v>
      </c>
    </row>
    <row r="3280">
      <c r="A3280" s="2" t="s">
        <v>25</v>
      </c>
      <c r="B3280" s="2" t="s">
        <v>53</v>
      </c>
      <c r="C3280" s="16" t="s">
        <v>427</v>
      </c>
    </row>
    <row r="3281">
      <c r="A3281" s="2" t="s">
        <v>16</v>
      </c>
      <c r="B3281" s="2" t="s">
        <v>25</v>
      </c>
      <c r="C3281" s="16" t="s">
        <v>500</v>
      </c>
    </row>
    <row r="3282">
      <c r="A3282" s="2" t="s">
        <v>10</v>
      </c>
      <c r="B3282" s="2" t="s">
        <v>16</v>
      </c>
      <c r="C3282" s="16" t="s">
        <v>459</v>
      </c>
    </row>
    <row r="3283">
      <c r="A3283" s="2" t="s">
        <v>304</v>
      </c>
      <c r="B3283" s="2" t="s">
        <v>99</v>
      </c>
      <c r="C3283" s="16" t="s">
        <v>433</v>
      </c>
    </row>
    <row r="3284">
      <c r="A3284" s="2" t="s">
        <v>300</v>
      </c>
      <c r="B3284" s="2" t="s">
        <v>99</v>
      </c>
      <c r="C3284" s="16" t="s">
        <v>521</v>
      </c>
    </row>
    <row r="3285">
      <c r="A3285" s="2" t="s">
        <v>155</v>
      </c>
      <c r="B3285" s="2" t="s">
        <v>300</v>
      </c>
      <c r="C3285" s="16" t="s">
        <v>590</v>
      </c>
    </row>
    <row r="3286">
      <c r="A3286" s="2" t="s">
        <v>417</v>
      </c>
      <c r="B3286" s="2" t="s">
        <v>155</v>
      </c>
      <c r="C3286" s="16" t="s">
        <v>433</v>
      </c>
    </row>
    <row r="3287">
      <c r="A3287" s="2" t="s">
        <v>342</v>
      </c>
      <c r="B3287" s="2" t="s">
        <v>155</v>
      </c>
      <c r="C3287" s="16" t="s">
        <v>543</v>
      </c>
    </row>
    <row r="3288">
      <c r="A3288" s="2" t="s">
        <v>271</v>
      </c>
      <c r="B3288" s="2" t="s">
        <v>342</v>
      </c>
      <c r="C3288" s="16" t="s">
        <v>468</v>
      </c>
    </row>
    <row r="3289">
      <c r="A3289" s="2" t="s">
        <v>376</v>
      </c>
      <c r="B3289" s="2" t="s">
        <v>271</v>
      </c>
      <c r="C3289" s="16" t="s">
        <v>433</v>
      </c>
    </row>
    <row r="3290">
      <c r="A3290" s="2" t="s">
        <v>304</v>
      </c>
      <c r="B3290" s="2" t="s">
        <v>271</v>
      </c>
      <c r="C3290" s="16" t="s">
        <v>445</v>
      </c>
    </row>
    <row r="3291">
      <c r="A3291" s="2" t="s">
        <v>62</v>
      </c>
      <c r="B3291" s="2" t="s">
        <v>304</v>
      </c>
      <c r="C3291" s="16" t="s">
        <v>494</v>
      </c>
    </row>
    <row r="3292">
      <c r="A3292" s="2" t="s">
        <v>300</v>
      </c>
      <c r="B3292" s="2" t="s">
        <v>62</v>
      </c>
      <c r="C3292" s="16" t="s">
        <v>433</v>
      </c>
    </row>
    <row r="3293">
      <c r="A3293" s="2" t="s">
        <v>417</v>
      </c>
      <c r="B3293" s="2" t="s">
        <v>62</v>
      </c>
      <c r="C3293" s="16" t="s">
        <v>433</v>
      </c>
    </row>
    <row r="3294">
      <c r="A3294" s="2" t="s">
        <v>15</v>
      </c>
      <c r="B3294" s="2" t="s">
        <v>71</v>
      </c>
      <c r="C3294" s="16" t="s">
        <v>523</v>
      </c>
    </row>
    <row r="3295">
      <c r="A3295" s="2" t="s">
        <v>171</v>
      </c>
      <c r="B3295" s="2" t="s">
        <v>15</v>
      </c>
      <c r="C3295" s="16" t="s">
        <v>445</v>
      </c>
    </row>
    <row r="3296">
      <c r="A3296" s="2" t="s">
        <v>51</v>
      </c>
      <c r="B3296" s="2" t="s">
        <v>171</v>
      </c>
      <c r="C3296" s="16" t="s">
        <v>455</v>
      </c>
    </row>
    <row r="3297">
      <c r="A3297" s="2" t="s">
        <v>159</v>
      </c>
      <c r="B3297" s="2" t="s">
        <v>51</v>
      </c>
      <c r="C3297" s="16" t="s">
        <v>433</v>
      </c>
    </row>
    <row r="3298">
      <c r="A3298" s="2" t="s">
        <v>71</v>
      </c>
      <c r="B3298" s="2" t="s">
        <v>51</v>
      </c>
      <c r="C3298" s="16" t="s">
        <v>488</v>
      </c>
    </row>
    <row r="3299">
      <c r="A3299" s="2" t="s">
        <v>15</v>
      </c>
      <c r="B3299" s="2" t="s">
        <v>71</v>
      </c>
      <c r="C3299" s="16" t="s">
        <v>543</v>
      </c>
    </row>
    <row r="3300">
      <c r="A3300" s="2" t="s">
        <v>30</v>
      </c>
      <c r="B3300" s="2" t="s">
        <v>15</v>
      </c>
      <c r="C3300" s="16" t="s">
        <v>515</v>
      </c>
    </row>
    <row r="3301">
      <c r="A3301" s="2" t="s">
        <v>14</v>
      </c>
      <c r="B3301" s="2" t="s">
        <v>30</v>
      </c>
      <c r="C3301" s="16" t="s">
        <v>584</v>
      </c>
    </row>
    <row r="3302">
      <c r="A3302" s="2" t="s">
        <v>17</v>
      </c>
      <c r="B3302" s="2" t="s">
        <v>14</v>
      </c>
      <c r="C3302" s="16" t="s">
        <v>434</v>
      </c>
    </row>
    <row r="3303">
      <c r="A3303" s="2" t="s">
        <v>46</v>
      </c>
      <c r="B3303" s="2" t="s">
        <v>17</v>
      </c>
      <c r="C3303" s="16" t="s">
        <v>521</v>
      </c>
    </row>
    <row r="3304">
      <c r="A3304" s="2" t="s">
        <v>79</v>
      </c>
      <c r="B3304" s="2" t="s">
        <v>46</v>
      </c>
      <c r="C3304" s="16" t="s">
        <v>481</v>
      </c>
    </row>
    <row r="3305">
      <c r="A3305" s="2" t="s">
        <v>78</v>
      </c>
      <c r="B3305" s="2" t="s">
        <v>79</v>
      </c>
      <c r="C3305" s="16" t="s">
        <v>432</v>
      </c>
    </row>
    <row r="3306">
      <c r="A3306" s="2" t="s">
        <v>171</v>
      </c>
      <c r="B3306" s="2" t="s">
        <v>78</v>
      </c>
      <c r="C3306" s="16" t="s">
        <v>433</v>
      </c>
    </row>
    <row r="3307">
      <c r="A3307" s="2" t="s">
        <v>71</v>
      </c>
      <c r="B3307" s="2" t="s">
        <v>78</v>
      </c>
      <c r="C3307" s="16" t="s">
        <v>458</v>
      </c>
    </row>
    <row r="3308">
      <c r="A3308" s="2" t="s">
        <v>46</v>
      </c>
      <c r="B3308" s="2" t="s">
        <v>71</v>
      </c>
      <c r="C3308" s="16" t="s">
        <v>523</v>
      </c>
    </row>
    <row r="3309">
      <c r="A3309" s="2" t="s">
        <v>420</v>
      </c>
      <c r="B3309" s="2" t="s">
        <v>49</v>
      </c>
      <c r="C3309" s="16" t="s">
        <v>433</v>
      </c>
    </row>
    <row r="3310">
      <c r="A3310" s="2" t="s">
        <v>306</v>
      </c>
      <c r="B3310" s="2" t="s">
        <v>49</v>
      </c>
      <c r="C3310" s="16" t="s">
        <v>433</v>
      </c>
    </row>
    <row r="3311">
      <c r="A3311" s="2" t="s">
        <v>301</v>
      </c>
      <c r="B3311" s="2" t="s">
        <v>49</v>
      </c>
      <c r="C3311" s="16" t="s">
        <v>502</v>
      </c>
    </row>
    <row r="3312">
      <c r="A3312" s="2" t="s">
        <v>33</v>
      </c>
      <c r="B3312" s="2" t="s">
        <v>301</v>
      </c>
      <c r="C3312" s="16" t="s">
        <v>484</v>
      </c>
    </row>
    <row r="3313">
      <c r="A3313" s="2" t="s">
        <v>420</v>
      </c>
      <c r="B3313" s="2" t="s">
        <v>33</v>
      </c>
      <c r="C3313" s="16" t="s">
        <v>433</v>
      </c>
    </row>
    <row r="3314">
      <c r="A3314" s="2" t="s">
        <v>414</v>
      </c>
      <c r="B3314" s="2" t="s">
        <v>33</v>
      </c>
      <c r="C3314" s="16" t="s">
        <v>433</v>
      </c>
    </row>
    <row r="3315">
      <c r="A3315" s="2" t="s">
        <v>306</v>
      </c>
      <c r="B3315" s="2" t="s">
        <v>33</v>
      </c>
      <c r="C3315" s="16" t="s">
        <v>433</v>
      </c>
    </row>
    <row r="3316">
      <c r="A3316" s="2" t="s">
        <v>301</v>
      </c>
      <c r="B3316" s="2" t="s">
        <v>33</v>
      </c>
      <c r="C3316" s="16" t="s">
        <v>545</v>
      </c>
    </row>
    <row r="3317">
      <c r="A3317" s="2" t="s">
        <v>150</v>
      </c>
      <c r="B3317" s="2" t="s">
        <v>301</v>
      </c>
      <c r="C3317" s="16" t="s">
        <v>427</v>
      </c>
    </row>
    <row r="3318">
      <c r="A3318" s="2" t="s">
        <v>420</v>
      </c>
      <c r="B3318" s="2" t="s">
        <v>150</v>
      </c>
      <c r="C3318" s="16" t="s">
        <v>433</v>
      </c>
    </row>
    <row r="3319">
      <c r="A3319" s="2" t="s">
        <v>64</v>
      </c>
      <c r="B3319" s="2" t="s">
        <v>18</v>
      </c>
      <c r="C3319" s="16" t="s">
        <v>564</v>
      </c>
    </row>
    <row r="3320">
      <c r="A3320" s="2" t="s">
        <v>16</v>
      </c>
      <c r="B3320" s="2" t="s">
        <v>64</v>
      </c>
      <c r="C3320" s="16" t="s">
        <v>428</v>
      </c>
    </row>
    <row r="3321">
      <c r="A3321" s="2" t="s">
        <v>69</v>
      </c>
      <c r="B3321" s="2" t="s">
        <v>16</v>
      </c>
      <c r="C3321" s="16" t="s">
        <v>442</v>
      </c>
    </row>
    <row r="3322">
      <c r="A3322" s="2" t="s">
        <v>53</v>
      </c>
      <c r="B3322" s="2" t="s">
        <v>69</v>
      </c>
      <c r="C3322" s="16" t="s">
        <v>493</v>
      </c>
    </row>
    <row r="3323">
      <c r="A3323" s="2" t="s">
        <v>151</v>
      </c>
      <c r="B3323" s="2" t="s">
        <v>53</v>
      </c>
      <c r="C3323" s="16" t="s">
        <v>433</v>
      </c>
    </row>
    <row r="3324">
      <c r="A3324" s="2" t="s">
        <v>123</v>
      </c>
      <c r="B3324" s="2" t="s">
        <v>53</v>
      </c>
      <c r="C3324" s="16" t="s">
        <v>433</v>
      </c>
    </row>
    <row r="3325">
      <c r="A3325" s="2" t="s">
        <v>64</v>
      </c>
      <c r="B3325" s="2" t="s">
        <v>53</v>
      </c>
      <c r="C3325" s="16" t="s">
        <v>543</v>
      </c>
    </row>
    <row r="3326">
      <c r="A3326" s="2" t="s">
        <v>16</v>
      </c>
      <c r="B3326" s="2" t="s">
        <v>64</v>
      </c>
      <c r="C3326" s="16" t="s">
        <v>470</v>
      </c>
    </row>
    <row r="3327">
      <c r="A3327" s="2" t="s">
        <v>69</v>
      </c>
      <c r="B3327" s="2" t="s">
        <v>16</v>
      </c>
      <c r="C3327" s="16" t="s">
        <v>492</v>
      </c>
    </row>
    <row r="3328">
      <c r="A3328" s="2" t="s">
        <v>273</v>
      </c>
      <c r="B3328" s="2" t="s">
        <v>69</v>
      </c>
      <c r="C3328" s="16" t="s">
        <v>542</v>
      </c>
    </row>
    <row r="3329">
      <c r="A3329" s="2" t="s">
        <v>152</v>
      </c>
      <c r="B3329" s="2" t="s">
        <v>273</v>
      </c>
      <c r="C3329" s="16" t="s">
        <v>442</v>
      </c>
    </row>
    <row r="3330">
      <c r="A3330" s="2" t="s">
        <v>18</v>
      </c>
      <c r="B3330" s="2" t="s">
        <v>152</v>
      </c>
      <c r="C3330" s="16" t="s">
        <v>550</v>
      </c>
    </row>
    <row r="3331">
      <c r="A3331" s="2" t="s">
        <v>64</v>
      </c>
      <c r="B3331" s="2" t="s">
        <v>18</v>
      </c>
      <c r="C3331" s="16" t="s">
        <v>433</v>
      </c>
    </row>
    <row r="3332">
      <c r="A3332" s="2" t="s">
        <v>171</v>
      </c>
      <c r="B3332" s="2" t="s">
        <v>171</v>
      </c>
      <c r="C3332" s="16" t="s">
        <v>553</v>
      </c>
    </row>
    <row r="3333">
      <c r="A3333" s="2" t="s">
        <v>162</v>
      </c>
      <c r="B3333" s="2" t="s">
        <v>171</v>
      </c>
      <c r="C3333" s="16" t="s">
        <v>487</v>
      </c>
    </row>
    <row r="3334">
      <c r="A3334" s="2" t="s">
        <v>159</v>
      </c>
      <c r="B3334" s="2" t="s">
        <v>162</v>
      </c>
      <c r="C3334" s="16" t="s">
        <v>550</v>
      </c>
    </row>
    <row r="3335">
      <c r="A3335" s="2" t="s">
        <v>101</v>
      </c>
      <c r="B3335" s="2" t="s">
        <v>159</v>
      </c>
      <c r="C3335" s="16" t="s">
        <v>456</v>
      </c>
    </row>
    <row r="3336">
      <c r="A3336" s="2" t="s">
        <v>79</v>
      </c>
      <c r="B3336" s="2" t="s">
        <v>101</v>
      </c>
      <c r="C3336" s="16" t="s">
        <v>505</v>
      </c>
    </row>
    <row r="3337">
      <c r="A3337" s="2" t="s">
        <v>40</v>
      </c>
      <c r="B3337" s="2" t="s">
        <v>79</v>
      </c>
      <c r="C3337" s="16" t="s">
        <v>507</v>
      </c>
    </row>
    <row r="3338">
      <c r="A3338" s="2" t="s">
        <v>17</v>
      </c>
      <c r="B3338" s="2" t="s">
        <v>40</v>
      </c>
      <c r="C3338" s="16" t="s">
        <v>501</v>
      </c>
    </row>
    <row r="3339">
      <c r="A3339" s="2" t="s">
        <v>19</v>
      </c>
      <c r="B3339" s="2" t="s">
        <v>17</v>
      </c>
      <c r="C3339" s="16" t="s">
        <v>557</v>
      </c>
    </row>
    <row r="3340">
      <c r="A3340" s="2" t="s">
        <v>71</v>
      </c>
      <c r="B3340" s="2" t="s">
        <v>19</v>
      </c>
      <c r="C3340" s="16" t="s">
        <v>446</v>
      </c>
    </row>
    <row r="3341">
      <c r="A3341" s="2" t="s">
        <v>40</v>
      </c>
      <c r="B3341" s="2" t="s">
        <v>71</v>
      </c>
      <c r="C3341" s="16" t="s">
        <v>552</v>
      </c>
    </row>
    <row r="3342">
      <c r="A3342" s="2" t="s">
        <v>30</v>
      </c>
      <c r="B3342" s="2" t="s">
        <v>40</v>
      </c>
      <c r="C3342" s="16" t="s">
        <v>508</v>
      </c>
    </row>
    <row r="3343">
      <c r="A3343" s="2" t="s">
        <v>24</v>
      </c>
      <c r="B3343" s="2" t="s">
        <v>30</v>
      </c>
      <c r="C3343" s="16" t="s">
        <v>461</v>
      </c>
    </row>
    <row r="3344">
      <c r="A3344" s="2" t="s">
        <v>79</v>
      </c>
      <c r="B3344" s="2" t="s">
        <v>24</v>
      </c>
      <c r="C3344" s="16" t="s">
        <v>551</v>
      </c>
    </row>
    <row r="3345">
      <c r="A3345" s="2" t="s">
        <v>101</v>
      </c>
      <c r="B3345" s="2" t="s">
        <v>79</v>
      </c>
      <c r="C3345" s="16" t="s">
        <v>451</v>
      </c>
    </row>
    <row r="3346">
      <c r="A3346" s="2" t="s">
        <v>30</v>
      </c>
      <c r="B3346" s="2" t="s">
        <v>101</v>
      </c>
      <c r="C3346" s="16" t="s">
        <v>491</v>
      </c>
    </row>
    <row r="3347">
      <c r="A3347" s="2" t="s">
        <v>24</v>
      </c>
      <c r="B3347" s="2" t="s">
        <v>30</v>
      </c>
      <c r="C3347" s="16" t="s">
        <v>498</v>
      </c>
    </row>
    <row r="3348">
      <c r="A3348" s="2" t="s">
        <v>13</v>
      </c>
      <c r="B3348" s="2" t="s">
        <v>62</v>
      </c>
      <c r="C3348" s="16" t="s">
        <v>433</v>
      </c>
    </row>
    <row r="3349">
      <c r="A3349" s="2" t="s">
        <v>248</v>
      </c>
      <c r="B3349" s="2" t="s">
        <v>62</v>
      </c>
      <c r="C3349" s="16" t="s">
        <v>433</v>
      </c>
    </row>
    <row r="3350">
      <c r="A3350" s="2" t="s">
        <v>31</v>
      </c>
      <c r="B3350" s="2" t="s">
        <v>62</v>
      </c>
      <c r="C3350" s="16" t="s">
        <v>442</v>
      </c>
    </row>
    <row r="3351">
      <c r="A3351" s="2" t="s">
        <v>99</v>
      </c>
      <c r="B3351" s="2" t="s">
        <v>31</v>
      </c>
      <c r="C3351" s="16" t="s">
        <v>490</v>
      </c>
    </row>
    <row r="3352">
      <c r="A3352" s="2" t="s">
        <v>248</v>
      </c>
      <c r="B3352" s="2" t="s">
        <v>99</v>
      </c>
      <c r="C3352" s="16" t="s">
        <v>433</v>
      </c>
    </row>
    <row r="3353">
      <c r="A3353" s="2" t="s">
        <v>13</v>
      </c>
      <c r="B3353" s="2" t="s">
        <v>99</v>
      </c>
      <c r="C3353" s="16" t="s">
        <v>458</v>
      </c>
    </row>
    <row r="3354">
      <c r="A3354" s="2" t="s">
        <v>221</v>
      </c>
      <c r="B3354" s="2" t="s">
        <v>13</v>
      </c>
      <c r="C3354" s="16" t="s">
        <v>433</v>
      </c>
    </row>
    <row r="3355">
      <c r="A3355" s="2" t="s">
        <v>96</v>
      </c>
      <c r="B3355" s="2" t="s">
        <v>13</v>
      </c>
      <c r="C3355" s="16" t="s">
        <v>517</v>
      </c>
    </row>
    <row r="3356">
      <c r="A3356" s="2" t="s">
        <v>31</v>
      </c>
      <c r="B3356" s="2" t="s">
        <v>96</v>
      </c>
      <c r="C3356" s="16" t="s">
        <v>433</v>
      </c>
    </row>
    <row r="3357">
      <c r="A3357" s="2" t="s">
        <v>248</v>
      </c>
      <c r="B3357" s="2" t="s">
        <v>96</v>
      </c>
      <c r="C3357" s="16" t="s">
        <v>466</v>
      </c>
    </row>
    <row r="3358">
      <c r="A3358" s="2" t="s">
        <v>99</v>
      </c>
      <c r="B3358" s="2" t="s">
        <v>248</v>
      </c>
      <c r="C3358" s="16" t="s">
        <v>488</v>
      </c>
    </row>
    <row r="3359">
      <c r="A3359" s="2" t="s">
        <v>13</v>
      </c>
      <c r="B3359" s="2" t="s">
        <v>99</v>
      </c>
      <c r="C3359" s="16" t="s">
        <v>558</v>
      </c>
    </row>
    <row r="3360">
      <c r="A3360" s="2" t="s">
        <v>155</v>
      </c>
      <c r="B3360" s="2" t="s">
        <v>13</v>
      </c>
      <c r="C3360" s="16" t="s">
        <v>433</v>
      </c>
    </row>
    <row r="3361">
      <c r="A3361" s="2" t="s">
        <v>271</v>
      </c>
      <c r="B3361" s="2" t="s">
        <v>13</v>
      </c>
      <c r="C3361" s="16" t="s">
        <v>433</v>
      </c>
    </row>
    <row r="3362">
      <c r="A3362" s="2" t="s">
        <v>62</v>
      </c>
      <c r="B3362" s="2" t="s">
        <v>13</v>
      </c>
      <c r="C3362" s="16" t="s">
        <v>433</v>
      </c>
    </row>
    <row r="3363">
      <c r="A3363" s="2" t="s">
        <v>99</v>
      </c>
      <c r="B3363" s="2" t="s">
        <v>13</v>
      </c>
      <c r="C3363" s="16" t="s">
        <v>579</v>
      </c>
    </row>
    <row r="3364">
      <c r="A3364" s="2" t="s">
        <v>49</v>
      </c>
      <c r="B3364" s="2" t="s">
        <v>51</v>
      </c>
      <c r="C3364" s="16" t="s">
        <v>449</v>
      </c>
    </row>
    <row r="3365">
      <c r="A3365" s="2" t="s">
        <v>51</v>
      </c>
      <c r="B3365" s="2" t="s">
        <v>49</v>
      </c>
      <c r="C3365" s="16" t="s">
        <v>521</v>
      </c>
    </row>
    <row r="3366">
      <c r="A3366" s="2" t="s">
        <v>37</v>
      </c>
      <c r="B3366" s="2" t="s">
        <v>51</v>
      </c>
      <c r="C3366" s="16" t="s">
        <v>568</v>
      </c>
    </row>
    <row r="3367">
      <c r="A3367" s="2" t="s">
        <v>46</v>
      </c>
      <c r="B3367" s="2" t="s">
        <v>37</v>
      </c>
      <c r="C3367" s="16" t="s">
        <v>559</v>
      </c>
    </row>
    <row r="3368">
      <c r="A3368" s="2" t="s">
        <v>57</v>
      </c>
      <c r="B3368" s="2" t="s">
        <v>46</v>
      </c>
      <c r="C3368" s="16" t="s">
        <v>495</v>
      </c>
    </row>
    <row r="3369">
      <c r="A3369" s="2" t="s">
        <v>78</v>
      </c>
      <c r="B3369" s="2" t="s">
        <v>57</v>
      </c>
      <c r="C3369" s="16" t="s">
        <v>480</v>
      </c>
    </row>
    <row r="3370">
      <c r="A3370" s="2" t="s">
        <v>33</v>
      </c>
      <c r="B3370" s="2" t="s">
        <v>78</v>
      </c>
      <c r="C3370" s="16" t="s">
        <v>493</v>
      </c>
    </row>
    <row r="3371">
      <c r="A3371" s="2" t="s">
        <v>15</v>
      </c>
      <c r="B3371" s="2" t="s">
        <v>33</v>
      </c>
      <c r="C3371" s="16" t="s">
        <v>530</v>
      </c>
    </row>
    <row r="3372">
      <c r="A3372" s="2" t="s">
        <v>37</v>
      </c>
      <c r="B3372" s="2" t="s">
        <v>15</v>
      </c>
      <c r="C3372" s="16" t="s">
        <v>551</v>
      </c>
    </row>
    <row r="3373">
      <c r="A3373" s="2" t="s">
        <v>46</v>
      </c>
      <c r="B3373" s="2" t="s">
        <v>37</v>
      </c>
      <c r="C3373" s="16" t="s">
        <v>534</v>
      </c>
    </row>
    <row r="3374">
      <c r="A3374" s="2" t="s">
        <v>49</v>
      </c>
      <c r="B3374" s="2" t="s">
        <v>46</v>
      </c>
      <c r="C3374" s="16" t="s">
        <v>494</v>
      </c>
    </row>
    <row r="3375">
      <c r="A3375" s="2" t="s">
        <v>51</v>
      </c>
      <c r="B3375" s="2" t="s">
        <v>49</v>
      </c>
      <c r="C3375" s="16" t="s">
        <v>463</v>
      </c>
    </row>
    <row r="3376">
      <c r="A3376" s="2" t="s">
        <v>57</v>
      </c>
      <c r="B3376" s="2" t="s">
        <v>51</v>
      </c>
      <c r="C3376" s="16" t="s">
        <v>545</v>
      </c>
    </row>
    <row r="3377">
      <c r="A3377" s="2" t="s">
        <v>23</v>
      </c>
      <c r="B3377" s="2" t="s">
        <v>57</v>
      </c>
      <c r="C3377" s="16" t="s">
        <v>529</v>
      </c>
    </row>
    <row r="3378">
      <c r="A3378" s="2" t="s">
        <v>37</v>
      </c>
      <c r="B3378" s="2" t="s">
        <v>23</v>
      </c>
      <c r="C3378" s="16" t="s">
        <v>572</v>
      </c>
    </row>
    <row r="3379">
      <c r="A3379" s="2" t="s">
        <v>46</v>
      </c>
      <c r="B3379" s="2" t="s">
        <v>37</v>
      </c>
      <c r="C3379" s="16" t="s">
        <v>593</v>
      </c>
    </row>
    <row r="3380">
      <c r="A3380" s="2" t="s">
        <v>105</v>
      </c>
      <c r="B3380" s="2" t="s">
        <v>77</v>
      </c>
      <c r="C3380" s="16" t="s">
        <v>523</v>
      </c>
    </row>
    <row r="3381">
      <c r="A3381" s="2" t="s">
        <v>112</v>
      </c>
      <c r="B3381" s="2" t="s">
        <v>105</v>
      </c>
      <c r="C3381" s="16" t="s">
        <v>467</v>
      </c>
    </row>
    <row r="3382">
      <c r="A3382" s="2" t="s">
        <v>18</v>
      </c>
      <c r="B3382" s="2" t="s">
        <v>112</v>
      </c>
      <c r="C3382" s="16" t="s">
        <v>485</v>
      </c>
    </row>
    <row r="3383">
      <c r="A3383" s="2" t="s">
        <v>48</v>
      </c>
      <c r="B3383" s="2" t="s">
        <v>18</v>
      </c>
      <c r="C3383" s="16" t="s">
        <v>462</v>
      </c>
    </row>
    <row r="3384">
      <c r="A3384" s="2" t="s">
        <v>53</v>
      </c>
      <c r="B3384" s="2" t="s">
        <v>48</v>
      </c>
      <c r="C3384" s="16" t="s">
        <v>433</v>
      </c>
    </row>
    <row r="3385">
      <c r="A3385" s="2" t="s">
        <v>121</v>
      </c>
      <c r="B3385" s="2" t="s">
        <v>48</v>
      </c>
      <c r="C3385" s="16" t="s">
        <v>563</v>
      </c>
    </row>
    <row r="3386">
      <c r="A3386" s="2" t="s">
        <v>191</v>
      </c>
      <c r="B3386" s="2" t="s">
        <v>121</v>
      </c>
      <c r="C3386" s="16" t="s">
        <v>512</v>
      </c>
    </row>
    <row r="3387">
      <c r="A3387" s="2" t="s">
        <v>18</v>
      </c>
      <c r="B3387" s="2" t="s">
        <v>191</v>
      </c>
      <c r="C3387" s="16" t="s">
        <v>531</v>
      </c>
    </row>
    <row r="3388">
      <c r="A3388" s="2" t="s">
        <v>77</v>
      </c>
      <c r="B3388" s="2" t="s">
        <v>18</v>
      </c>
      <c r="C3388" s="16" t="s">
        <v>529</v>
      </c>
    </row>
    <row r="3389">
      <c r="A3389" s="2" t="s">
        <v>105</v>
      </c>
      <c r="B3389" s="2" t="s">
        <v>77</v>
      </c>
      <c r="C3389" s="16" t="s">
        <v>488</v>
      </c>
    </row>
    <row r="3390">
      <c r="A3390" s="2" t="s">
        <v>112</v>
      </c>
      <c r="B3390" s="2" t="s">
        <v>105</v>
      </c>
      <c r="C3390" s="16" t="s">
        <v>556</v>
      </c>
    </row>
    <row r="3391">
      <c r="A3391" s="2" t="s">
        <v>18</v>
      </c>
      <c r="B3391" s="2" t="s">
        <v>112</v>
      </c>
      <c r="C3391" s="16" t="s">
        <v>481</v>
      </c>
    </row>
    <row r="3392">
      <c r="A3392" s="2" t="s">
        <v>77</v>
      </c>
      <c r="B3392" s="2" t="s">
        <v>18</v>
      </c>
      <c r="C3392" s="16" t="s">
        <v>433</v>
      </c>
    </row>
    <row r="3393">
      <c r="A3393" s="2" t="s">
        <v>28</v>
      </c>
      <c r="B3393" s="2" t="s">
        <v>18</v>
      </c>
      <c r="C3393" s="16" t="s">
        <v>515</v>
      </c>
    </row>
    <row r="3394">
      <c r="A3394" s="2" t="s">
        <v>53</v>
      </c>
      <c r="B3394" s="2" t="s">
        <v>28</v>
      </c>
      <c r="C3394" s="16" t="s">
        <v>465</v>
      </c>
    </row>
    <row r="3395">
      <c r="A3395" s="2" t="s">
        <v>112</v>
      </c>
      <c r="B3395" s="2" t="s">
        <v>53</v>
      </c>
      <c r="C3395" s="16" t="s">
        <v>526</v>
      </c>
    </row>
    <row r="3396">
      <c r="A3396" s="2" t="s">
        <v>101</v>
      </c>
      <c r="B3396" s="2" t="s">
        <v>25</v>
      </c>
      <c r="C3396" s="16" t="s">
        <v>433</v>
      </c>
    </row>
    <row r="3397">
      <c r="A3397" s="2" t="s">
        <v>19</v>
      </c>
      <c r="B3397" s="2" t="s">
        <v>25</v>
      </c>
      <c r="C3397" s="16" t="s">
        <v>467</v>
      </c>
    </row>
    <row r="3398">
      <c r="A3398" s="2" t="s">
        <v>10</v>
      </c>
      <c r="B3398" s="2" t="s">
        <v>19</v>
      </c>
      <c r="C3398" s="16" t="s">
        <v>480</v>
      </c>
    </row>
    <row r="3399">
      <c r="A3399" s="2" t="s">
        <v>40</v>
      </c>
      <c r="B3399" s="2" t="s">
        <v>10</v>
      </c>
      <c r="C3399" s="16" t="s">
        <v>595</v>
      </c>
    </row>
    <row r="3400">
      <c r="A3400" s="2" t="s">
        <v>54</v>
      </c>
      <c r="B3400" s="2" t="s">
        <v>40</v>
      </c>
      <c r="C3400" s="16" t="s">
        <v>596</v>
      </c>
    </row>
    <row r="3401">
      <c r="A3401" s="2" t="s">
        <v>19</v>
      </c>
      <c r="B3401" s="2" t="s">
        <v>54</v>
      </c>
      <c r="C3401" s="16" t="s">
        <v>532</v>
      </c>
    </row>
    <row r="3402">
      <c r="A3402" s="2" t="s">
        <v>10</v>
      </c>
      <c r="B3402" s="2" t="s">
        <v>19</v>
      </c>
      <c r="C3402" s="16" t="s">
        <v>441</v>
      </c>
    </row>
    <row r="3403">
      <c r="A3403" s="2" t="s">
        <v>40</v>
      </c>
      <c r="B3403" s="2" t="s">
        <v>10</v>
      </c>
      <c r="C3403" s="16" t="s">
        <v>450</v>
      </c>
    </row>
    <row r="3404">
      <c r="A3404" s="2" t="s">
        <v>25</v>
      </c>
      <c r="B3404" s="2" t="s">
        <v>40</v>
      </c>
      <c r="C3404" s="16" t="s">
        <v>449</v>
      </c>
    </row>
    <row r="3405">
      <c r="A3405" s="2" t="s">
        <v>19</v>
      </c>
      <c r="B3405" s="2" t="s">
        <v>25</v>
      </c>
      <c r="C3405" s="16" t="s">
        <v>508</v>
      </c>
    </row>
    <row r="3406">
      <c r="A3406" s="2" t="s">
        <v>10</v>
      </c>
      <c r="B3406" s="2" t="s">
        <v>19</v>
      </c>
      <c r="C3406" s="16" t="s">
        <v>583</v>
      </c>
    </row>
    <row r="3407">
      <c r="A3407" s="2" t="s">
        <v>24</v>
      </c>
      <c r="B3407" s="2" t="s">
        <v>10</v>
      </c>
      <c r="C3407" s="16" t="s">
        <v>488</v>
      </c>
    </row>
    <row r="3408">
      <c r="A3408" s="2" t="s">
        <v>41</v>
      </c>
      <c r="B3408" s="2" t="s">
        <v>24</v>
      </c>
      <c r="C3408" s="16" t="s">
        <v>451</v>
      </c>
    </row>
    <row r="3409">
      <c r="A3409" s="2" t="s">
        <v>101</v>
      </c>
      <c r="B3409" s="2" t="s">
        <v>41</v>
      </c>
      <c r="C3409" s="16" t="s">
        <v>571</v>
      </c>
    </row>
    <row r="3410">
      <c r="A3410" s="2" t="s">
        <v>10</v>
      </c>
      <c r="B3410" s="2" t="s">
        <v>101</v>
      </c>
      <c r="C3410" s="16" t="s">
        <v>541</v>
      </c>
    </row>
    <row r="3411">
      <c r="A3411" s="2" t="s">
        <v>96</v>
      </c>
      <c r="B3411" s="2" t="s">
        <v>12</v>
      </c>
      <c r="C3411" s="16" t="s">
        <v>433</v>
      </c>
    </row>
    <row r="3412">
      <c r="A3412" s="2" t="s">
        <v>221</v>
      </c>
      <c r="B3412" s="2" t="s">
        <v>12</v>
      </c>
      <c r="C3412" s="16" t="s">
        <v>433</v>
      </c>
    </row>
    <row r="3413">
      <c r="A3413" s="2" t="s">
        <v>62</v>
      </c>
      <c r="B3413" s="2" t="s">
        <v>12</v>
      </c>
      <c r="C3413" s="16" t="s">
        <v>478</v>
      </c>
    </row>
    <row r="3414">
      <c r="A3414" s="2" t="s">
        <v>80</v>
      </c>
      <c r="B3414" s="2" t="s">
        <v>62</v>
      </c>
      <c r="C3414" s="16" t="s">
        <v>468</v>
      </c>
    </row>
    <row r="3415">
      <c r="A3415" s="2" t="s">
        <v>99</v>
      </c>
      <c r="B3415" s="2" t="s">
        <v>80</v>
      </c>
      <c r="C3415" s="16" t="s">
        <v>433</v>
      </c>
    </row>
    <row r="3416">
      <c r="A3416" s="2" t="s">
        <v>221</v>
      </c>
      <c r="B3416" s="2" t="s">
        <v>80</v>
      </c>
      <c r="C3416" s="16" t="s">
        <v>566</v>
      </c>
    </row>
    <row r="3417">
      <c r="A3417" s="2" t="s">
        <v>32</v>
      </c>
      <c r="B3417" s="2" t="s">
        <v>221</v>
      </c>
      <c r="C3417" s="16" t="s">
        <v>520</v>
      </c>
    </row>
    <row r="3418">
      <c r="A3418" s="2" t="s">
        <v>62</v>
      </c>
      <c r="B3418" s="2" t="s">
        <v>32</v>
      </c>
      <c r="C3418" s="16" t="s">
        <v>433</v>
      </c>
    </row>
    <row r="3419">
      <c r="A3419" s="2" t="s">
        <v>99</v>
      </c>
      <c r="B3419" s="2" t="s">
        <v>32</v>
      </c>
      <c r="C3419" s="16" t="s">
        <v>483</v>
      </c>
    </row>
    <row r="3420">
      <c r="A3420" s="2" t="s">
        <v>111</v>
      </c>
      <c r="B3420" s="2" t="s">
        <v>99</v>
      </c>
      <c r="C3420" s="16" t="s">
        <v>480</v>
      </c>
    </row>
    <row r="3421">
      <c r="A3421" s="2" t="s">
        <v>96</v>
      </c>
      <c r="B3421" s="2" t="s">
        <v>111</v>
      </c>
      <c r="C3421" s="16" t="s">
        <v>486</v>
      </c>
    </row>
    <row r="3422">
      <c r="A3422" s="2" t="s">
        <v>12</v>
      </c>
      <c r="B3422" s="2" t="s">
        <v>96</v>
      </c>
      <c r="C3422" s="16" t="s">
        <v>453</v>
      </c>
    </row>
    <row r="3423">
      <c r="A3423" s="2" t="s">
        <v>10</v>
      </c>
      <c r="B3423" s="2" t="s">
        <v>15</v>
      </c>
      <c r="C3423" s="16" t="s">
        <v>515</v>
      </c>
    </row>
    <row r="3424">
      <c r="A3424" s="2" t="s">
        <v>46</v>
      </c>
      <c r="B3424" s="2" t="s">
        <v>10</v>
      </c>
      <c r="C3424" s="16" t="s">
        <v>552</v>
      </c>
    </row>
    <row r="3425">
      <c r="A3425" s="2" t="s">
        <v>25</v>
      </c>
      <c r="B3425" s="2" t="s">
        <v>46</v>
      </c>
      <c r="C3425" s="16" t="s">
        <v>444</v>
      </c>
    </row>
    <row r="3426">
      <c r="A3426" s="2" t="s">
        <v>78</v>
      </c>
      <c r="B3426" s="2" t="s">
        <v>25</v>
      </c>
      <c r="C3426" s="16" t="s">
        <v>433</v>
      </c>
    </row>
    <row r="3427">
      <c r="A3427" s="2" t="s">
        <v>23</v>
      </c>
      <c r="B3427" s="2" t="s">
        <v>25</v>
      </c>
      <c r="C3427" s="16" t="s">
        <v>427</v>
      </c>
    </row>
    <row r="3428">
      <c r="A3428" s="2" t="s">
        <v>54</v>
      </c>
      <c r="B3428" s="2" t="s">
        <v>23</v>
      </c>
      <c r="C3428" s="16" t="s">
        <v>597</v>
      </c>
    </row>
    <row r="3429">
      <c r="A3429" s="2" t="s">
        <v>15</v>
      </c>
      <c r="B3429" s="2" t="s">
        <v>54</v>
      </c>
      <c r="C3429" s="16" t="s">
        <v>451</v>
      </c>
    </row>
    <row r="3430">
      <c r="A3430" s="2" t="s">
        <v>10</v>
      </c>
      <c r="B3430" s="2" t="s">
        <v>15</v>
      </c>
      <c r="C3430" s="16" t="s">
        <v>523</v>
      </c>
    </row>
    <row r="3431">
      <c r="A3431" s="2" t="s">
        <v>46</v>
      </c>
      <c r="B3431" s="2" t="s">
        <v>10</v>
      </c>
      <c r="C3431" s="16" t="s">
        <v>433</v>
      </c>
    </row>
    <row r="3432">
      <c r="A3432" s="2" t="s">
        <v>23</v>
      </c>
      <c r="B3432" s="2" t="s">
        <v>10</v>
      </c>
      <c r="C3432" s="16" t="s">
        <v>531</v>
      </c>
    </row>
    <row r="3433">
      <c r="A3433" s="2" t="s">
        <v>54</v>
      </c>
      <c r="B3433" s="2" t="s">
        <v>23</v>
      </c>
      <c r="C3433" s="16" t="s">
        <v>532</v>
      </c>
    </row>
    <row r="3434">
      <c r="A3434" s="2" t="s">
        <v>15</v>
      </c>
      <c r="B3434" s="2" t="s">
        <v>54</v>
      </c>
      <c r="C3434" s="16" t="s">
        <v>451</v>
      </c>
    </row>
    <row r="3435">
      <c r="A3435" s="2" t="s">
        <v>41</v>
      </c>
      <c r="B3435" s="2" t="s">
        <v>15</v>
      </c>
      <c r="C3435" s="16" t="s">
        <v>433</v>
      </c>
    </row>
    <row r="3436">
      <c r="A3436" s="2" t="s">
        <v>10</v>
      </c>
      <c r="B3436" s="2" t="s">
        <v>15</v>
      </c>
      <c r="C3436" s="16" t="s">
        <v>580</v>
      </c>
    </row>
    <row r="3437">
      <c r="A3437" s="2" t="s">
        <v>23</v>
      </c>
      <c r="B3437" s="2" t="s">
        <v>10</v>
      </c>
      <c r="C3437" s="16" t="s">
        <v>497</v>
      </c>
    </row>
    <row r="3438">
      <c r="A3438" s="2" t="s">
        <v>25</v>
      </c>
      <c r="B3438" s="2" t="s">
        <v>23</v>
      </c>
      <c r="C3438" s="16" t="s">
        <v>545</v>
      </c>
    </row>
    <row r="3439">
      <c r="A3439" s="2" t="s">
        <v>77</v>
      </c>
      <c r="B3439" s="2" t="s">
        <v>12</v>
      </c>
      <c r="C3439" s="16" t="s">
        <v>448</v>
      </c>
    </row>
    <row r="3440">
      <c r="A3440" s="2" t="s">
        <v>32</v>
      </c>
      <c r="B3440" s="2" t="s">
        <v>77</v>
      </c>
      <c r="C3440" s="16" t="s">
        <v>433</v>
      </c>
    </row>
    <row r="3441">
      <c r="A3441" s="2" t="s">
        <v>111</v>
      </c>
      <c r="B3441" s="2" t="s">
        <v>77</v>
      </c>
      <c r="C3441" s="16" t="s">
        <v>568</v>
      </c>
    </row>
    <row r="3442">
      <c r="A3442" s="2" t="s">
        <v>112</v>
      </c>
      <c r="B3442" s="2" t="s">
        <v>111</v>
      </c>
      <c r="C3442" s="16" t="s">
        <v>511</v>
      </c>
    </row>
    <row r="3443">
      <c r="A3443" s="2" t="s">
        <v>90</v>
      </c>
      <c r="B3443" s="2" t="s">
        <v>112</v>
      </c>
      <c r="C3443" s="16" t="s">
        <v>444</v>
      </c>
    </row>
    <row r="3444">
      <c r="A3444" s="2" t="s">
        <v>48</v>
      </c>
      <c r="B3444" s="2" t="s">
        <v>90</v>
      </c>
      <c r="C3444" s="16" t="s">
        <v>493</v>
      </c>
    </row>
    <row r="3445">
      <c r="A3445" s="2" t="s">
        <v>12</v>
      </c>
      <c r="B3445" s="2" t="s">
        <v>48</v>
      </c>
      <c r="C3445" s="16" t="s">
        <v>449</v>
      </c>
    </row>
    <row r="3446">
      <c r="A3446" s="2" t="s">
        <v>111</v>
      </c>
      <c r="B3446" s="2" t="s">
        <v>12</v>
      </c>
      <c r="C3446" s="16" t="s">
        <v>433</v>
      </c>
    </row>
    <row r="3447">
      <c r="A3447" s="2" t="s">
        <v>28</v>
      </c>
      <c r="B3447" s="2" t="s">
        <v>12</v>
      </c>
      <c r="C3447" s="16" t="s">
        <v>553</v>
      </c>
    </row>
    <row r="3448">
      <c r="A3448" s="2" t="s">
        <v>80</v>
      </c>
      <c r="B3448" s="2" t="s">
        <v>28</v>
      </c>
      <c r="C3448" s="16" t="s">
        <v>433</v>
      </c>
    </row>
    <row r="3449">
      <c r="A3449" s="2" t="s">
        <v>32</v>
      </c>
      <c r="B3449" s="2" t="s">
        <v>28</v>
      </c>
      <c r="C3449" s="16" t="s">
        <v>505</v>
      </c>
    </row>
    <row r="3450">
      <c r="A3450" s="2" t="s">
        <v>112</v>
      </c>
      <c r="B3450" s="2" t="s">
        <v>32</v>
      </c>
      <c r="C3450" s="16" t="s">
        <v>433</v>
      </c>
    </row>
    <row r="3451">
      <c r="A3451" s="2" t="s">
        <v>48</v>
      </c>
      <c r="B3451" s="2" t="s">
        <v>32</v>
      </c>
      <c r="C3451" s="16" t="s">
        <v>492</v>
      </c>
    </row>
    <row r="3452">
      <c r="A3452" s="2" t="s">
        <v>12</v>
      </c>
      <c r="B3452" s="2" t="s">
        <v>48</v>
      </c>
      <c r="C3452" s="16" t="s">
        <v>461</v>
      </c>
    </row>
    <row r="3453">
      <c r="A3453" s="2" t="s">
        <v>28</v>
      </c>
      <c r="B3453" s="2" t="s">
        <v>12</v>
      </c>
      <c r="C3453" s="16" t="s">
        <v>433</v>
      </c>
    </row>
    <row r="3454">
      <c r="A3454" s="2" t="s">
        <v>32</v>
      </c>
      <c r="B3454" s="2" t="s">
        <v>25</v>
      </c>
      <c r="C3454" s="16" t="s">
        <v>500</v>
      </c>
    </row>
    <row r="3455">
      <c r="A3455" s="2" t="s">
        <v>41</v>
      </c>
      <c r="B3455" s="2" t="s">
        <v>32</v>
      </c>
      <c r="C3455" s="16" t="s">
        <v>579</v>
      </c>
    </row>
    <row r="3456">
      <c r="A3456" s="2" t="s">
        <v>80</v>
      </c>
      <c r="B3456" s="2" t="s">
        <v>41</v>
      </c>
      <c r="C3456" s="16" t="s">
        <v>471</v>
      </c>
    </row>
    <row r="3457">
      <c r="A3457" s="2" t="s">
        <v>54</v>
      </c>
      <c r="B3457" s="2" t="s">
        <v>80</v>
      </c>
      <c r="C3457" s="16" t="s">
        <v>440</v>
      </c>
    </row>
    <row r="3458">
      <c r="A3458" s="2" t="s">
        <v>90</v>
      </c>
      <c r="B3458" s="2" t="s">
        <v>54</v>
      </c>
      <c r="C3458" s="16" t="s">
        <v>503</v>
      </c>
    </row>
    <row r="3459">
      <c r="A3459" s="2" t="s">
        <v>25</v>
      </c>
      <c r="B3459" s="2" t="s">
        <v>90</v>
      </c>
      <c r="C3459" s="16" t="s">
        <v>529</v>
      </c>
    </row>
    <row r="3460">
      <c r="A3460" s="2" t="s">
        <v>32</v>
      </c>
      <c r="B3460" s="2" t="s">
        <v>25</v>
      </c>
      <c r="C3460" s="16" t="s">
        <v>547</v>
      </c>
    </row>
    <row r="3461">
      <c r="A3461" s="2" t="s">
        <v>54</v>
      </c>
      <c r="B3461" s="2" t="s">
        <v>32</v>
      </c>
      <c r="C3461" s="16" t="s">
        <v>479</v>
      </c>
    </row>
    <row r="3462">
      <c r="A3462" s="2" t="s">
        <v>12</v>
      </c>
      <c r="B3462" s="2" t="s">
        <v>54</v>
      </c>
      <c r="C3462" s="16" t="s">
        <v>579</v>
      </c>
    </row>
    <row r="3463">
      <c r="A3463" s="2" t="s">
        <v>10</v>
      </c>
      <c r="B3463" s="2" t="s">
        <v>12</v>
      </c>
      <c r="C3463" s="16" t="s">
        <v>449</v>
      </c>
    </row>
    <row r="3464">
      <c r="A3464" s="2" t="s">
        <v>80</v>
      </c>
      <c r="B3464" s="2" t="s">
        <v>10</v>
      </c>
      <c r="C3464" s="16" t="s">
        <v>433</v>
      </c>
    </row>
    <row r="3465">
      <c r="A3465" s="2" t="s">
        <v>12</v>
      </c>
      <c r="B3465" s="2" t="s">
        <v>10</v>
      </c>
      <c r="C3465" s="16" t="s">
        <v>492</v>
      </c>
    </row>
    <row r="3466">
      <c r="A3466" s="2" t="s">
        <v>25</v>
      </c>
      <c r="B3466" s="2" t="s">
        <v>12</v>
      </c>
      <c r="C3466" s="16" t="s">
        <v>430</v>
      </c>
    </row>
    <row r="3467">
      <c r="A3467" s="2" t="s">
        <v>32</v>
      </c>
      <c r="B3467" s="2" t="s">
        <v>25</v>
      </c>
      <c r="C3467" s="16" t="s">
        <v>504</v>
      </c>
    </row>
    <row r="3468">
      <c r="A3468" s="2" t="s">
        <v>10</v>
      </c>
      <c r="B3468" s="2" t="s">
        <v>32</v>
      </c>
      <c r="C3468" s="16" t="s">
        <v>454</v>
      </c>
    </row>
    <row r="3469">
      <c r="A3469" s="17"/>
      <c r="B3469" s="20"/>
      <c r="C3469" s="21"/>
    </row>
    <row r="3470">
      <c r="A3470" s="17"/>
      <c r="B3470" s="20"/>
      <c r="C3470" s="21"/>
    </row>
    <row r="3471">
      <c r="A3471" s="17"/>
      <c r="B3471" s="20"/>
      <c r="C3471" s="21"/>
    </row>
    <row r="3472">
      <c r="A3472" s="17"/>
      <c r="B3472" s="20"/>
      <c r="C3472" s="21"/>
    </row>
    <row r="3473">
      <c r="A3473" s="17"/>
      <c r="B3473" s="20"/>
      <c r="C3473" s="21"/>
    </row>
    <row r="3474">
      <c r="A3474" s="17"/>
      <c r="B3474" s="20"/>
      <c r="C3474" s="21"/>
    </row>
    <row r="3475">
      <c r="A3475" s="17"/>
      <c r="B3475" s="20"/>
      <c r="C3475" s="21"/>
    </row>
    <row r="3476">
      <c r="A3476" s="17"/>
      <c r="B3476" s="20"/>
      <c r="C3476" s="21"/>
    </row>
    <row r="3477">
      <c r="A3477" s="17"/>
      <c r="B3477" s="20"/>
      <c r="C3477" s="21"/>
    </row>
    <row r="3478">
      <c r="A3478" s="17"/>
      <c r="B3478" s="20"/>
      <c r="C3478" s="21"/>
    </row>
    <row r="3479">
      <c r="A3479" s="17"/>
      <c r="B3479" s="20"/>
      <c r="C3479" s="21"/>
    </row>
    <row r="3480">
      <c r="A3480" s="17"/>
      <c r="B3480" s="20"/>
      <c r="C3480" s="21"/>
    </row>
    <row r="3481">
      <c r="A3481" s="17"/>
      <c r="B3481" s="20"/>
      <c r="C3481" s="21"/>
    </row>
    <row r="3482">
      <c r="A3482" s="17"/>
      <c r="B3482" s="20"/>
      <c r="C3482" s="21"/>
    </row>
    <row r="3483">
      <c r="A3483" s="17"/>
      <c r="B3483" s="20"/>
      <c r="C3483" s="21"/>
    </row>
    <row r="3484">
      <c r="A3484" s="17"/>
      <c r="B3484" s="20"/>
      <c r="C3484" s="21"/>
    </row>
    <row r="3485">
      <c r="A3485" s="17"/>
      <c r="B3485" s="20"/>
      <c r="C3485" s="21"/>
    </row>
    <row r="3486">
      <c r="A3486" s="17"/>
      <c r="B3486" s="20"/>
      <c r="C3486" s="21"/>
    </row>
    <row r="3487">
      <c r="A3487" s="17"/>
      <c r="B3487" s="20"/>
      <c r="C3487" s="21"/>
    </row>
    <row r="3488">
      <c r="A3488" s="17"/>
      <c r="B3488" s="20"/>
      <c r="C3488" s="21"/>
    </row>
    <row r="3489">
      <c r="A3489" s="17"/>
      <c r="B3489" s="20"/>
      <c r="C3489" s="21"/>
    </row>
    <row r="3490">
      <c r="A3490" s="17"/>
      <c r="B3490" s="20"/>
      <c r="C3490" s="21"/>
    </row>
    <row r="3491">
      <c r="A3491" s="17"/>
      <c r="B3491" s="20"/>
      <c r="C3491" s="21"/>
    </row>
    <row r="3492">
      <c r="A3492" s="17"/>
      <c r="B3492" s="20"/>
      <c r="C3492" s="21"/>
    </row>
    <row r="3493">
      <c r="A3493" s="17"/>
      <c r="B3493" s="20"/>
      <c r="C3493" s="21"/>
    </row>
    <row r="3494">
      <c r="A3494" s="17"/>
      <c r="B3494" s="20"/>
      <c r="C3494" s="21"/>
    </row>
    <row r="3495">
      <c r="A3495" s="17"/>
      <c r="B3495" s="20"/>
      <c r="C3495" s="21"/>
    </row>
    <row r="3496">
      <c r="A3496" s="17"/>
      <c r="B3496" s="20"/>
      <c r="C3496" s="21"/>
    </row>
    <row r="3497">
      <c r="A3497" s="17"/>
      <c r="B3497" s="20"/>
      <c r="C3497" s="21"/>
    </row>
    <row r="3498">
      <c r="A3498" s="17"/>
      <c r="B3498" s="20"/>
      <c r="C3498" s="21"/>
    </row>
    <row r="3499">
      <c r="A3499" s="17"/>
      <c r="B3499" s="20"/>
      <c r="C3499" s="21"/>
    </row>
    <row r="3500">
      <c r="A3500" s="17"/>
      <c r="B3500" s="20"/>
      <c r="C3500" s="21"/>
    </row>
    <row r="3501">
      <c r="A3501" s="17"/>
      <c r="B3501" s="20"/>
      <c r="C3501" s="21"/>
    </row>
    <row r="3502">
      <c r="A3502" s="17"/>
      <c r="B3502" s="20"/>
      <c r="C3502" s="21"/>
    </row>
    <row r="3503">
      <c r="A3503" s="17"/>
      <c r="B3503" s="20"/>
      <c r="C3503" s="21"/>
    </row>
    <row r="3504">
      <c r="A3504" s="17"/>
      <c r="B3504" s="20"/>
      <c r="C3504" s="21"/>
    </row>
    <row r="3505">
      <c r="A3505" s="17"/>
      <c r="B3505" s="20"/>
      <c r="C3505" s="21"/>
    </row>
    <row r="3506">
      <c r="A3506" s="17"/>
      <c r="B3506" s="20"/>
      <c r="C3506" s="21"/>
    </row>
    <row r="3507">
      <c r="A3507" s="17"/>
      <c r="B3507" s="20"/>
      <c r="C3507" s="21"/>
    </row>
    <row r="3508">
      <c r="A3508" s="17"/>
      <c r="B3508" s="20"/>
      <c r="C3508" s="21"/>
    </row>
    <row r="3509">
      <c r="A3509" s="17"/>
      <c r="B3509" s="20"/>
      <c r="C3509" s="21"/>
    </row>
    <row r="3510">
      <c r="A3510" s="17"/>
      <c r="B3510" s="20"/>
      <c r="C3510" s="21"/>
    </row>
    <row r="3511">
      <c r="A3511" s="17"/>
      <c r="B3511" s="20"/>
      <c r="C3511" s="21"/>
    </row>
    <row r="3512">
      <c r="A3512" s="17"/>
      <c r="B3512" s="20"/>
      <c r="C3512" s="21"/>
    </row>
    <row r="3513">
      <c r="A3513" s="17"/>
      <c r="B3513" s="20"/>
      <c r="C3513" s="21"/>
    </row>
    <row r="3514">
      <c r="A3514" s="17"/>
      <c r="B3514" s="20"/>
      <c r="C3514" s="21"/>
    </row>
    <row r="3515">
      <c r="A3515" s="17"/>
      <c r="B3515" s="20"/>
      <c r="C3515" s="21"/>
    </row>
    <row r="3516">
      <c r="A3516" s="17"/>
      <c r="B3516" s="20"/>
      <c r="C3516" s="21"/>
    </row>
    <row r="3517">
      <c r="A3517" s="17"/>
      <c r="B3517" s="20"/>
      <c r="C3517" s="21"/>
    </row>
    <row r="3518">
      <c r="A3518" s="17"/>
      <c r="B3518" s="20"/>
      <c r="C3518" s="21"/>
    </row>
    <row r="3519">
      <c r="A3519" s="17"/>
      <c r="B3519" s="20"/>
      <c r="C3519" s="21"/>
    </row>
    <row r="3520">
      <c r="A3520" s="17"/>
      <c r="B3520" s="20"/>
      <c r="C3520" s="21"/>
    </row>
    <row r="3521">
      <c r="A3521" s="17"/>
      <c r="B3521" s="20"/>
      <c r="C3521" s="21"/>
    </row>
    <row r="3522">
      <c r="A3522" s="17"/>
      <c r="B3522" s="20"/>
      <c r="C3522" s="21"/>
    </row>
    <row r="3523">
      <c r="A3523" s="17"/>
      <c r="B3523" s="20"/>
      <c r="C3523" s="21"/>
    </row>
    <row r="3524">
      <c r="A3524" s="17"/>
      <c r="B3524" s="20"/>
      <c r="C3524" s="21"/>
    </row>
    <row r="3525">
      <c r="A3525" s="17"/>
      <c r="B3525" s="20"/>
      <c r="C3525" s="21"/>
    </row>
    <row r="3526">
      <c r="A3526" s="17"/>
      <c r="B3526" s="20"/>
      <c r="C3526" s="21"/>
    </row>
    <row r="3527">
      <c r="A3527" s="17"/>
      <c r="B3527" s="20"/>
      <c r="C3527" s="21"/>
    </row>
    <row r="3528">
      <c r="A3528" s="17"/>
      <c r="B3528" s="20"/>
      <c r="C3528" s="21"/>
    </row>
    <row r="3529">
      <c r="A3529" s="17"/>
      <c r="B3529" s="20"/>
      <c r="C3529" s="21"/>
    </row>
    <row r="3530">
      <c r="A3530" s="17"/>
      <c r="B3530" s="20"/>
      <c r="C3530" s="21"/>
    </row>
    <row r="3531">
      <c r="A3531" s="17"/>
      <c r="B3531" s="20"/>
      <c r="C3531" s="21"/>
    </row>
    <row r="3532">
      <c r="A3532" s="17"/>
      <c r="B3532" s="20"/>
      <c r="C3532" s="21"/>
    </row>
    <row r="3533">
      <c r="A3533" s="17"/>
      <c r="B3533" s="20"/>
      <c r="C3533" s="21"/>
    </row>
    <row r="3534">
      <c r="A3534" s="17"/>
      <c r="B3534" s="20"/>
      <c r="C3534" s="21"/>
    </row>
    <row r="3535">
      <c r="A3535" s="17"/>
      <c r="B3535" s="20"/>
      <c r="C3535" s="21"/>
    </row>
    <row r="3536">
      <c r="A3536" s="17"/>
      <c r="B3536" s="20"/>
      <c r="C3536" s="21"/>
    </row>
    <row r="3537">
      <c r="A3537" s="17"/>
      <c r="B3537" s="20"/>
      <c r="C3537" s="21"/>
    </row>
    <row r="3538">
      <c r="A3538" s="17"/>
      <c r="B3538" s="20"/>
      <c r="C3538" s="21"/>
    </row>
    <row r="3539">
      <c r="A3539" s="17"/>
      <c r="B3539" s="20"/>
      <c r="C3539" s="21"/>
    </row>
    <row r="3540">
      <c r="A3540" s="17"/>
      <c r="B3540" s="20"/>
      <c r="C3540" s="21"/>
    </row>
    <row r="3541">
      <c r="A3541" s="17"/>
      <c r="B3541" s="20"/>
      <c r="C3541" s="21"/>
    </row>
    <row r="3542">
      <c r="A3542" s="17"/>
      <c r="B3542" s="20"/>
      <c r="C3542" s="21"/>
    </row>
    <row r="3543">
      <c r="A3543" s="17"/>
      <c r="B3543" s="20"/>
      <c r="C3543" s="21"/>
    </row>
    <row r="3544">
      <c r="A3544" s="17"/>
      <c r="B3544" s="20"/>
      <c r="C3544" s="21"/>
    </row>
    <row r="3545">
      <c r="A3545" s="17"/>
      <c r="B3545" s="20"/>
      <c r="C3545" s="21"/>
    </row>
    <row r="3546">
      <c r="A3546" s="17"/>
      <c r="B3546" s="20"/>
      <c r="C3546" s="21"/>
    </row>
    <row r="3547">
      <c r="A3547" s="17"/>
      <c r="B3547" s="20"/>
      <c r="C3547" s="21"/>
    </row>
    <row r="3548">
      <c r="A3548" s="17"/>
      <c r="B3548" s="20"/>
      <c r="C3548" s="21"/>
    </row>
    <row r="3549">
      <c r="A3549" s="17"/>
      <c r="B3549" s="20"/>
      <c r="C3549" s="21"/>
    </row>
    <row r="3550">
      <c r="A3550" s="17"/>
      <c r="B3550" s="20"/>
      <c r="C3550" s="21"/>
    </row>
    <row r="3551">
      <c r="A3551" s="17"/>
      <c r="B3551" s="20"/>
      <c r="C3551" s="21"/>
    </row>
    <row r="3552">
      <c r="A3552" s="17"/>
      <c r="B3552" s="20"/>
      <c r="C3552" s="21"/>
    </row>
    <row r="3553">
      <c r="A3553" s="17"/>
      <c r="B3553" s="20"/>
      <c r="C3553" s="21"/>
    </row>
    <row r="3554">
      <c r="A3554" s="17"/>
      <c r="B3554" s="20"/>
      <c r="C3554" s="21"/>
    </row>
    <row r="3555">
      <c r="A3555" s="17"/>
      <c r="B3555" s="20"/>
      <c r="C3555" s="21"/>
    </row>
    <row r="3556">
      <c r="A3556" s="17"/>
      <c r="B3556" s="20"/>
      <c r="C3556" s="21"/>
    </row>
    <row r="3557">
      <c r="A3557" s="17"/>
      <c r="B3557" s="20"/>
      <c r="C3557" s="21"/>
    </row>
    <row r="3558">
      <c r="A3558" s="17"/>
      <c r="B3558" s="20"/>
      <c r="C3558" s="21"/>
    </row>
    <row r="3559">
      <c r="A3559" s="17"/>
      <c r="B3559" s="20"/>
      <c r="C3559" s="21"/>
    </row>
    <row r="3560">
      <c r="A3560" s="17"/>
      <c r="B3560" s="20"/>
      <c r="C3560" s="21"/>
    </row>
    <row r="3561">
      <c r="A3561" s="17"/>
      <c r="B3561" s="20"/>
      <c r="C3561" s="21"/>
    </row>
    <row r="3562">
      <c r="A3562" s="17"/>
      <c r="B3562" s="20"/>
      <c r="C3562" s="21"/>
    </row>
    <row r="3563">
      <c r="A3563" s="17"/>
      <c r="B3563" s="20"/>
      <c r="C3563" s="21"/>
    </row>
    <row r="3564">
      <c r="A3564" s="17"/>
      <c r="B3564" s="20"/>
      <c r="C3564" s="21"/>
    </row>
    <row r="3565">
      <c r="A3565" s="17"/>
      <c r="B3565" s="20"/>
      <c r="C3565" s="21"/>
    </row>
    <row r="3566">
      <c r="A3566" s="17"/>
      <c r="B3566" s="20"/>
      <c r="C3566" s="21"/>
    </row>
    <row r="3567">
      <c r="A3567" s="17"/>
      <c r="B3567" s="20"/>
      <c r="C3567" s="21"/>
    </row>
    <row r="3568">
      <c r="A3568" s="17"/>
      <c r="B3568" s="20"/>
      <c r="C3568" s="21"/>
    </row>
    <row r="3569">
      <c r="A3569" s="17"/>
      <c r="B3569" s="20"/>
      <c r="C3569" s="21"/>
    </row>
    <row r="3570">
      <c r="A3570" s="17"/>
      <c r="B3570" s="20"/>
      <c r="C3570" s="21"/>
    </row>
    <row r="3571">
      <c r="A3571" s="17"/>
      <c r="B3571" s="20"/>
      <c r="C3571" s="21"/>
    </row>
    <row r="3572">
      <c r="A3572" s="17"/>
      <c r="B3572" s="20"/>
      <c r="C3572" s="21"/>
    </row>
    <row r="3573">
      <c r="A3573" s="17"/>
      <c r="B3573" s="20"/>
      <c r="C3573" s="21"/>
    </row>
    <row r="3574">
      <c r="A3574" s="17"/>
      <c r="B3574" s="20"/>
      <c r="C3574" s="21"/>
    </row>
    <row r="3575">
      <c r="A3575" s="17"/>
      <c r="B3575" s="20"/>
      <c r="C3575" s="21"/>
    </row>
    <row r="3576">
      <c r="A3576" s="17"/>
      <c r="B3576" s="20"/>
      <c r="C3576" s="21"/>
    </row>
    <row r="3577">
      <c r="A3577" s="17"/>
      <c r="B3577" s="20"/>
      <c r="C3577" s="21"/>
    </row>
    <row r="3578">
      <c r="A3578" s="17"/>
      <c r="B3578" s="20"/>
      <c r="C3578" s="21"/>
    </row>
    <row r="3579">
      <c r="A3579" s="17"/>
      <c r="B3579" s="20"/>
      <c r="C3579" s="21"/>
    </row>
    <row r="3580">
      <c r="A3580" s="17"/>
      <c r="B3580" s="20"/>
      <c r="C3580" s="21"/>
    </row>
    <row r="3581">
      <c r="A3581" s="17"/>
      <c r="B3581" s="20"/>
      <c r="C3581" s="21"/>
    </row>
    <row r="3582">
      <c r="A3582" s="17"/>
      <c r="B3582" s="20"/>
      <c r="C3582" s="21"/>
    </row>
    <row r="3583">
      <c r="A3583" s="17"/>
      <c r="B3583" s="20"/>
      <c r="C3583" s="21"/>
    </row>
    <row r="3584">
      <c r="A3584" s="17"/>
      <c r="B3584" s="20"/>
      <c r="C3584" s="21"/>
    </row>
    <row r="3585">
      <c r="A3585" s="17"/>
      <c r="B3585" s="20"/>
      <c r="C3585" s="21"/>
    </row>
    <row r="3586">
      <c r="A3586" s="17"/>
      <c r="B3586" s="20"/>
      <c r="C3586" s="21"/>
    </row>
    <row r="3587">
      <c r="A3587" s="17"/>
      <c r="B3587" s="20"/>
      <c r="C3587" s="21"/>
    </row>
    <row r="3588">
      <c r="A3588" s="17"/>
      <c r="B3588" s="20"/>
      <c r="C3588" s="21"/>
    </row>
    <row r="3589">
      <c r="A3589" s="17"/>
      <c r="B3589" s="20"/>
      <c r="C3589" s="21"/>
    </row>
    <row r="3590">
      <c r="A3590" s="17"/>
      <c r="B3590" s="20"/>
      <c r="C3590" s="21"/>
    </row>
    <row r="3591">
      <c r="A3591" s="17"/>
      <c r="B3591" s="20"/>
      <c r="C3591" s="21"/>
    </row>
    <row r="3592">
      <c r="A3592" s="17"/>
      <c r="B3592" s="20"/>
      <c r="C3592" s="21"/>
    </row>
    <row r="3593">
      <c r="A3593" s="17"/>
      <c r="B3593" s="20"/>
      <c r="C3593" s="21"/>
    </row>
    <row r="3594">
      <c r="A3594" s="17"/>
      <c r="B3594" s="20"/>
      <c r="C3594" s="21"/>
    </row>
    <row r="3595">
      <c r="A3595" s="17"/>
      <c r="B3595" s="20"/>
      <c r="C3595" s="21"/>
    </row>
    <row r="3596">
      <c r="A3596" s="17"/>
      <c r="B3596" s="20"/>
      <c r="C3596" s="21"/>
    </row>
    <row r="3597">
      <c r="A3597" s="17"/>
      <c r="B3597" s="20"/>
      <c r="C3597" s="21"/>
    </row>
    <row r="3598">
      <c r="A3598" s="17"/>
      <c r="B3598" s="20"/>
      <c r="C3598" s="21"/>
    </row>
    <row r="3599">
      <c r="A3599" s="17"/>
      <c r="B3599" s="20"/>
      <c r="C3599" s="21"/>
    </row>
    <row r="3600">
      <c r="A3600" s="17"/>
      <c r="B3600" s="20"/>
      <c r="C3600" s="21"/>
    </row>
    <row r="3601">
      <c r="A3601" s="17"/>
      <c r="B3601" s="20"/>
      <c r="C3601" s="21"/>
    </row>
    <row r="3602">
      <c r="A3602" s="17"/>
      <c r="B3602" s="20"/>
      <c r="C3602" s="21"/>
    </row>
    <row r="3603">
      <c r="A3603" s="17"/>
      <c r="B3603" s="20"/>
      <c r="C3603" s="21"/>
    </row>
    <row r="3604">
      <c r="A3604" s="17"/>
      <c r="B3604" s="20"/>
      <c r="C3604" s="21"/>
    </row>
    <row r="3605">
      <c r="A3605" s="17"/>
      <c r="B3605" s="20"/>
      <c r="C3605" s="21"/>
    </row>
    <row r="3606">
      <c r="A3606" s="17"/>
      <c r="B3606" s="20"/>
      <c r="C3606" s="21"/>
    </row>
    <row r="3607">
      <c r="A3607" s="17"/>
      <c r="B3607" s="20"/>
      <c r="C3607" s="21"/>
    </row>
    <row r="3608">
      <c r="A3608" s="17"/>
      <c r="B3608" s="20"/>
      <c r="C3608" s="21"/>
    </row>
    <row r="3609">
      <c r="A3609" s="17"/>
      <c r="B3609" s="20"/>
      <c r="C3609" s="21"/>
    </row>
    <row r="3610">
      <c r="A3610" s="17"/>
      <c r="B3610" s="20"/>
      <c r="C3610" s="21"/>
    </row>
    <row r="3611">
      <c r="A3611" s="17"/>
      <c r="B3611" s="20"/>
      <c r="C3611" s="21"/>
    </row>
    <row r="3612">
      <c r="A3612" s="17"/>
      <c r="B3612" s="20"/>
      <c r="C3612" s="21"/>
    </row>
    <row r="3613">
      <c r="A3613" s="17"/>
      <c r="B3613" s="20"/>
      <c r="C3613" s="21"/>
    </row>
    <row r="3614">
      <c r="A3614" s="17"/>
      <c r="B3614" s="20"/>
      <c r="C3614" s="21"/>
    </row>
    <row r="3615">
      <c r="A3615" s="17"/>
      <c r="B3615" s="20"/>
      <c r="C3615" s="21"/>
    </row>
    <row r="3616">
      <c r="A3616" s="17"/>
      <c r="B3616" s="20"/>
      <c r="C3616" s="21"/>
    </row>
    <row r="3617">
      <c r="A3617" s="17"/>
      <c r="B3617" s="20"/>
      <c r="C3617" s="21"/>
    </row>
    <row r="3618">
      <c r="A3618" s="17"/>
      <c r="B3618" s="20"/>
      <c r="C3618" s="21"/>
    </row>
    <row r="3619">
      <c r="A3619" s="17"/>
      <c r="B3619" s="20"/>
      <c r="C3619" s="21"/>
    </row>
    <row r="3620">
      <c r="A3620" s="17"/>
      <c r="B3620" s="20"/>
      <c r="C3620" s="21"/>
    </row>
    <row r="3621">
      <c r="A3621" s="17"/>
      <c r="B3621" s="20"/>
      <c r="C3621" s="21"/>
    </row>
    <row r="3622">
      <c r="A3622" s="17"/>
      <c r="B3622" s="20"/>
      <c r="C3622" s="21"/>
    </row>
    <row r="3623">
      <c r="A3623" s="17"/>
      <c r="B3623" s="20"/>
      <c r="C3623" s="21"/>
    </row>
    <row r="3624">
      <c r="A3624" s="17"/>
      <c r="B3624" s="20"/>
      <c r="C3624" s="21"/>
    </row>
    <row r="3625">
      <c r="A3625" s="17"/>
      <c r="B3625" s="20"/>
      <c r="C3625" s="21"/>
    </row>
    <row r="3626">
      <c r="A3626" s="17"/>
      <c r="B3626" s="20"/>
      <c r="C3626" s="21"/>
    </row>
    <row r="3627">
      <c r="A3627" s="17"/>
      <c r="B3627" s="20"/>
      <c r="C3627" s="21"/>
    </row>
    <row r="3628">
      <c r="A3628" s="17"/>
      <c r="B3628" s="20"/>
      <c r="C3628" s="21"/>
    </row>
    <row r="3629">
      <c r="A3629" s="17"/>
      <c r="B3629" s="20"/>
      <c r="C3629" s="21"/>
    </row>
    <row r="3630">
      <c r="A3630" s="17"/>
      <c r="B3630" s="20"/>
      <c r="C3630" s="21"/>
    </row>
    <row r="3631">
      <c r="A3631" s="17"/>
      <c r="B3631" s="20"/>
      <c r="C3631" s="21"/>
    </row>
    <row r="3632">
      <c r="A3632" s="17"/>
      <c r="B3632" s="20"/>
      <c r="C3632" s="21"/>
    </row>
    <row r="3633">
      <c r="A3633" s="17"/>
      <c r="B3633" s="20"/>
      <c r="C3633" s="21"/>
    </row>
    <row r="3634">
      <c r="A3634" s="17"/>
      <c r="B3634" s="20"/>
      <c r="C3634" s="21"/>
    </row>
    <row r="3635">
      <c r="A3635" s="17"/>
      <c r="B3635" s="20"/>
      <c r="C3635" s="21"/>
    </row>
    <row r="3636">
      <c r="A3636" s="17"/>
      <c r="B3636" s="20"/>
      <c r="C3636" s="21"/>
    </row>
    <row r="3637">
      <c r="A3637" s="17"/>
      <c r="B3637" s="20"/>
      <c r="C3637" s="21"/>
    </row>
    <row r="3638">
      <c r="A3638" s="17"/>
      <c r="B3638" s="20"/>
      <c r="C3638" s="21"/>
    </row>
    <row r="3639">
      <c r="A3639" s="17"/>
      <c r="B3639" s="20"/>
      <c r="C3639" s="21"/>
    </row>
    <row r="3640">
      <c r="A3640" s="17"/>
      <c r="B3640" s="20"/>
      <c r="C3640" s="21"/>
    </row>
    <row r="3641">
      <c r="A3641" s="17"/>
      <c r="B3641" s="20"/>
      <c r="C3641" s="21"/>
    </row>
    <row r="3642">
      <c r="A3642" s="17"/>
      <c r="B3642" s="20"/>
      <c r="C3642" s="21"/>
    </row>
    <row r="3643">
      <c r="A3643" s="17"/>
      <c r="B3643" s="20"/>
      <c r="C3643" s="21"/>
    </row>
    <row r="3644">
      <c r="A3644" s="17"/>
      <c r="B3644" s="20"/>
      <c r="C3644" s="21"/>
    </row>
    <row r="3645">
      <c r="A3645" s="17"/>
      <c r="B3645" s="20"/>
      <c r="C3645" s="21"/>
    </row>
    <row r="3646">
      <c r="A3646" s="17"/>
      <c r="B3646" s="20"/>
      <c r="C3646" s="21"/>
    </row>
    <row r="3647">
      <c r="A3647" s="17"/>
      <c r="B3647" s="20"/>
      <c r="C3647" s="21"/>
    </row>
    <row r="3648">
      <c r="A3648" s="17"/>
      <c r="B3648" s="20"/>
      <c r="C3648" s="21"/>
    </row>
    <row r="3649">
      <c r="A3649" s="17"/>
      <c r="B3649" s="20"/>
      <c r="C3649" s="21"/>
    </row>
    <row r="3650">
      <c r="A3650" s="17"/>
      <c r="B3650" s="20"/>
      <c r="C3650" s="21"/>
    </row>
    <row r="3651">
      <c r="A3651" s="17"/>
      <c r="B3651" s="20"/>
      <c r="C3651" s="21"/>
    </row>
    <row r="3652">
      <c r="A3652" s="17"/>
      <c r="B3652" s="20"/>
      <c r="C3652" s="21"/>
    </row>
    <row r="3653">
      <c r="A3653" s="17"/>
      <c r="B3653" s="20"/>
      <c r="C3653" s="21"/>
    </row>
    <row r="3654">
      <c r="A3654" s="17"/>
      <c r="B3654" s="20"/>
      <c r="C3654" s="21"/>
    </row>
    <row r="3655">
      <c r="A3655" s="17"/>
      <c r="B3655" s="20"/>
      <c r="C3655" s="21"/>
    </row>
    <row r="3656">
      <c r="A3656" s="17"/>
      <c r="B3656" s="20"/>
      <c r="C3656" s="21"/>
    </row>
    <row r="3657">
      <c r="A3657" s="17"/>
      <c r="B3657" s="20"/>
      <c r="C3657" s="21"/>
    </row>
    <row r="3658">
      <c r="A3658" s="17"/>
      <c r="B3658" s="20"/>
      <c r="C3658" s="21"/>
    </row>
    <row r="3659">
      <c r="A3659" s="17"/>
      <c r="B3659" s="20"/>
      <c r="C3659" s="21"/>
    </row>
    <row r="3660">
      <c r="A3660" s="17"/>
      <c r="B3660" s="20"/>
      <c r="C3660" s="21"/>
    </row>
    <row r="3661">
      <c r="A3661" s="17"/>
      <c r="B3661" s="20"/>
      <c r="C3661" s="21"/>
    </row>
    <row r="3662">
      <c r="A3662" s="17"/>
      <c r="B3662" s="20"/>
      <c r="C3662" s="21"/>
    </row>
    <row r="3663">
      <c r="A3663" s="17"/>
      <c r="B3663" s="20"/>
      <c r="C3663" s="21"/>
    </row>
    <row r="3664">
      <c r="A3664" s="17"/>
      <c r="B3664" s="20"/>
      <c r="C3664" s="21"/>
    </row>
    <row r="3665">
      <c r="A3665" s="17"/>
      <c r="B3665" s="20"/>
      <c r="C3665" s="21"/>
    </row>
    <row r="3666">
      <c r="A3666" s="17"/>
      <c r="B3666" s="20"/>
      <c r="C3666" s="21"/>
    </row>
    <row r="3667">
      <c r="A3667" s="17"/>
      <c r="B3667" s="20"/>
      <c r="C3667" s="21"/>
    </row>
    <row r="3668">
      <c r="A3668" s="17"/>
      <c r="B3668" s="20"/>
      <c r="C3668" s="21"/>
    </row>
    <row r="3669">
      <c r="A3669" s="17"/>
      <c r="B3669" s="20"/>
      <c r="C3669" s="21"/>
    </row>
    <row r="3670">
      <c r="A3670" s="17"/>
      <c r="B3670" s="20"/>
      <c r="C3670" s="21"/>
    </row>
    <row r="3671">
      <c r="A3671" s="17"/>
      <c r="B3671" s="20"/>
      <c r="C3671" s="21"/>
    </row>
    <row r="3672">
      <c r="A3672" s="17"/>
      <c r="B3672" s="20"/>
      <c r="C3672" s="21"/>
    </row>
    <row r="3673">
      <c r="A3673" s="17"/>
      <c r="B3673" s="20"/>
      <c r="C3673" s="21"/>
    </row>
    <row r="3674">
      <c r="A3674" s="17"/>
      <c r="B3674" s="20"/>
      <c r="C3674" s="21"/>
    </row>
    <row r="3675">
      <c r="A3675" s="17"/>
      <c r="B3675" s="20"/>
      <c r="C3675" s="21"/>
    </row>
    <row r="3676">
      <c r="A3676" s="17"/>
      <c r="B3676" s="20"/>
      <c r="C3676" s="21"/>
    </row>
    <row r="3677">
      <c r="A3677" s="17"/>
      <c r="B3677" s="20"/>
      <c r="C3677" s="21"/>
    </row>
    <row r="3678">
      <c r="A3678" s="17"/>
      <c r="B3678" s="20"/>
      <c r="C3678" s="21"/>
    </row>
    <row r="3679">
      <c r="A3679" s="17"/>
      <c r="B3679" s="20"/>
      <c r="C3679" s="21"/>
    </row>
    <row r="3680">
      <c r="A3680" s="17"/>
      <c r="B3680" s="20"/>
      <c r="C3680" s="21"/>
    </row>
    <row r="3681">
      <c r="A3681" s="17"/>
      <c r="B3681" s="20"/>
      <c r="C3681" s="21"/>
    </row>
    <row r="3682">
      <c r="A3682" s="17"/>
      <c r="B3682" s="20"/>
      <c r="C3682" s="21"/>
    </row>
    <row r="3683">
      <c r="A3683" s="17"/>
      <c r="B3683" s="20"/>
      <c r="C3683" s="21"/>
    </row>
    <row r="3684">
      <c r="A3684" s="17"/>
      <c r="B3684" s="20"/>
      <c r="C3684" s="21"/>
    </row>
    <row r="3685">
      <c r="A3685" s="17"/>
      <c r="B3685" s="20"/>
      <c r="C3685" s="21"/>
    </row>
    <row r="3686">
      <c r="A3686" s="17"/>
      <c r="B3686" s="20"/>
      <c r="C3686" s="21"/>
    </row>
    <row r="3687">
      <c r="A3687" s="17"/>
      <c r="B3687" s="20"/>
      <c r="C3687" s="21"/>
    </row>
    <row r="3688">
      <c r="A3688" s="17"/>
      <c r="B3688" s="20"/>
      <c r="C3688" s="21"/>
    </row>
    <row r="3689">
      <c r="A3689" s="17"/>
      <c r="B3689" s="20"/>
      <c r="C3689" s="21"/>
    </row>
    <row r="3690">
      <c r="A3690" s="17"/>
      <c r="B3690" s="20"/>
      <c r="C3690" s="21"/>
    </row>
    <row r="3691">
      <c r="A3691" s="17"/>
      <c r="B3691" s="20"/>
      <c r="C3691" s="21"/>
    </row>
    <row r="3692">
      <c r="A3692" s="17"/>
      <c r="B3692" s="20"/>
      <c r="C3692" s="21"/>
    </row>
    <row r="3693">
      <c r="A3693" s="17"/>
      <c r="B3693" s="20"/>
      <c r="C3693" s="21"/>
    </row>
    <row r="3694">
      <c r="A3694" s="17"/>
      <c r="B3694" s="20"/>
      <c r="C3694" s="21"/>
    </row>
    <row r="3695">
      <c r="A3695" s="17"/>
      <c r="B3695" s="20"/>
      <c r="C3695" s="21"/>
    </row>
    <row r="3696">
      <c r="A3696" s="17"/>
      <c r="B3696" s="20"/>
      <c r="C3696" s="21"/>
    </row>
    <row r="3697">
      <c r="A3697" s="17"/>
      <c r="B3697" s="20"/>
      <c r="C3697" s="21"/>
    </row>
    <row r="3698">
      <c r="A3698" s="17"/>
      <c r="B3698" s="20"/>
      <c r="C3698" s="21"/>
    </row>
    <row r="3699">
      <c r="A3699" s="17"/>
      <c r="B3699" s="20"/>
      <c r="C3699" s="21"/>
    </row>
    <row r="3700">
      <c r="A3700" s="17"/>
      <c r="B3700" s="20"/>
      <c r="C3700" s="21"/>
    </row>
    <row r="3701">
      <c r="A3701" s="17"/>
      <c r="B3701" s="20"/>
      <c r="C3701" s="21"/>
    </row>
    <row r="3702">
      <c r="A3702" s="17"/>
      <c r="B3702" s="20"/>
      <c r="C3702" s="21"/>
    </row>
    <row r="3703">
      <c r="A3703" s="17"/>
      <c r="B3703" s="20"/>
      <c r="C3703" s="21"/>
    </row>
    <row r="3704">
      <c r="A3704" s="17"/>
      <c r="B3704" s="20"/>
      <c r="C3704" s="21"/>
    </row>
    <row r="3705">
      <c r="A3705" s="17"/>
      <c r="B3705" s="20"/>
      <c r="C3705" s="21"/>
    </row>
    <row r="3706">
      <c r="A3706" s="17"/>
      <c r="B3706" s="20"/>
      <c r="C3706" s="21"/>
    </row>
    <row r="3707">
      <c r="A3707" s="17"/>
      <c r="B3707" s="20"/>
      <c r="C3707" s="21"/>
    </row>
    <row r="3708">
      <c r="A3708" s="17"/>
      <c r="B3708" s="20"/>
      <c r="C3708" s="21"/>
    </row>
    <row r="3709">
      <c r="A3709" s="17"/>
      <c r="B3709" s="20"/>
      <c r="C3709" s="21"/>
    </row>
    <row r="3710">
      <c r="A3710" s="17"/>
      <c r="B3710" s="20"/>
      <c r="C3710" s="21"/>
    </row>
    <row r="3711">
      <c r="A3711" s="17"/>
      <c r="B3711" s="20"/>
      <c r="C3711" s="21"/>
    </row>
    <row r="3712">
      <c r="A3712" s="17"/>
      <c r="B3712" s="20"/>
      <c r="C3712" s="21"/>
    </row>
    <row r="3713">
      <c r="A3713" s="17"/>
      <c r="B3713" s="20"/>
      <c r="C3713" s="21"/>
    </row>
    <row r="3714">
      <c r="A3714" s="17"/>
      <c r="B3714" s="20"/>
      <c r="C3714" s="21"/>
    </row>
    <row r="3715">
      <c r="A3715" s="17"/>
      <c r="B3715" s="20"/>
      <c r="C3715" s="21"/>
    </row>
    <row r="3716">
      <c r="A3716" s="17"/>
      <c r="B3716" s="20"/>
      <c r="C3716" s="21"/>
    </row>
    <row r="3717">
      <c r="A3717" s="17"/>
      <c r="B3717" s="20"/>
      <c r="C3717" s="21"/>
    </row>
    <row r="3718">
      <c r="A3718" s="17"/>
      <c r="B3718" s="20"/>
      <c r="C3718" s="21"/>
    </row>
    <row r="3719">
      <c r="A3719" s="17"/>
      <c r="B3719" s="20"/>
      <c r="C3719" s="21"/>
    </row>
    <row r="3720">
      <c r="A3720" s="17"/>
      <c r="B3720" s="20"/>
      <c r="C3720" s="21"/>
    </row>
    <row r="3721">
      <c r="A3721" s="17"/>
      <c r="B3721" s="20"/>
      <c r="C3721" s="21"/>
    </row>
    <row r="3722">
      <c r="A3722" s="17"/>
      <c r="B3722" s="20"/>
      <c r="C3722" s="21"/>
    </row>
    <row r="3723">
      <c r="A3723" s="17"/>
      <c r="B3723" s="20"/>
      <c r="C3723" s="21"/>
    </row>
    <row r="3724">
      <c r="A3724" s="17"/>
      <c r="B3724" s="20"/>
      <c r="C3724" s="21"/>
    </row>
    <row r="3725">
      <c r="A3725" s="17"/>
      <c r="B3725" s="20"/>
      <c r="C3725" s="21"/>
    </row>
    <row r="3726">
      <c r="A3726" s="17"/>
      <c r="B3726" s="20"/>
      <c r="C3726" s="21"/>
    </row>
    <row r="3727">
      <c r="A3727" s="17"/>
      <c r="B3727" s="20"/>
      <c r="C3727" s="21"/>
    </row>
    <row r="3728">
      <c r="A3728" s="17"/>
      <c r="B3728" s="20"/>
      <c r="C3728" s="21"/>
    </row>
    <row r="3729">
      <c r="A3729" s="17"/>
      <c r="B3729" s="20"/>
      <c r="C3729" s="21"/>
    </row>
    <row r="3730">
      <c r="A3730" s="17"/>
      <c r="B3730" s="20"/>
      <c r="C3730" s="21"/>
    </row>
    <row r="3731">
      <c r="A3731" s="17"/>
      <c r="B3731" s="20"/>
      <c r="C3731" s="21"/>
    </row>
    <row r="3732">
      <c r="A3732" s="17"/>
      <c r="B3732" s="20"/>
      <c r="C3732" s="21"/>
    </row>
    <row r="3733">
      <c r="A3733" s="17"/>
      <c r="B3733" s="20"/>
      <c r="C3733" s="21"/>
    </row>
    <row r="3734">
      <c r="A3734" s="17"/>
      <c r="B3734" s="20"/>
      <c r="C3734" s="21"/>
    </row>
    <row r="3735">
      <c r="A3735" s="17"/>
      <c r="B3735" s="20"/>
      <c r="C3735" s="21"/>
    </row>
    <row r="3736">
      <c r="A3736" s="17"/>
      <c r="B3736" s="20"/>
      <c r="C3736" s="21"/>
    </row>
    <row r="3737">
      <c r="A3737" s="17"/>
      <c r="B3737" s="20"/>
      <c r="C3737" s="21"/>
    </row>
    <row r="3738">
      <c r="A3738" s="17"/>
      <c r="B3738" s="20"/>
      <c r="C3738" s="21"/>
    </row>
    <row r="3739">
      <c r="A3739" s="17"/>
      <c r="B3739" s="20"/>
      <c r="C3739" s="21"/>
    </row>
    <row r="3740">
      <c r="A3740" s="17"/>
      <c r="B3740" s="20"/>
      <c r="C3740" s="21"/>
    </row>
    <row r="3741">
      <c r="A3741" s="17"/>
      <c r="B3741" s="20"/>
      <c r="C3741" s="21"/>
    </row>
    <row r="3742">
      <c r="A3742" s="17"/>
      <c r="B3742" s="20"/>
      <c r="C3742" s="21"/>
    </row>
    <row r="3743">
      <c r="A3743" s="17"/>
      <c r="B3743" s="20"/>
      <c r="C3743" s="21"/>
    </row>
    <row r="3744">
      <c r="A3744" s="17"/>
      <c r="B3744" s="20"/>
      <c r="C3744" s="21"/>
    </row>
    <row r="3745">
      <c r="A3745" s="17"/>
      <c r="B3745" s="20"/>
      <c r="C3745" s="21"/>
    </row>
    <row r="3746">
      <c r="A3746" s="17"/>
      <c r="B3746" s="20"/>
      <c r="C3746" s="21"/>
    </row>
    <row r="3747">
      <c r="A3747" s="17"/>
      <c r="B3747" s="20"/>
      <c r="C3747" s="21"/>
    </row>
    <row r="3748">
      <c r="A3748" s="17"/>
      <c r="B3748" s="20"/>
      <c r="C3748" s="21"/>
    </row>
    <row r="3749">
      <c r="A3749" s="17"/>
      <c r="B3749" s="20"/>
      <c r="C3749" s="21"/>
    </row>
    <row r="3750">
      <c r="A3750" s="17"/>
      <c r="B3750" s="20"/>
      <c r="C3750" s="21"/>
    </row>
    <row r="3751">
      <c r="A3751" s="17"/>
      <c r="B3751" s="20"/>
      <c r="C3751" s="21"/>
    </row>
    <row r="3752">
      <c r="A3752" s="17"/>
      <c r="B3752" s="20"/>
      <c r="C3752" s="21"/>
    </row>
    <row r="3753">
      <c r="A3753" s="17"/>
      <c r="B3753" s="20"/>
      <c r="C3753" s="21"/>
    </row>
    <row r="3754">
      <c r="A3754" s="17"/>
      <c r="B3754" s="20"/>
      <c r="C3754" s="21"/>
    </row>
    <row r="3755">
      <c r="A3755" s="17"/>
      <c r="B3755" s="20"/>
      <c r="C3755" s="21"/>
    </row>
    <row r="3756">
      <c r="A3756" s="17"/>
      <c r="B3756" s="20"/>
      <c r="C3756" s="21"/>
    </row>
    <row r="3757">
      <c r="A3757" s="17"/>
      <c r="B3757" s="20"/>
      <c r="C3757" s="21"/>
    </row>
    <row r="3758">
      <c r="A3758" s="17"/>
      <c r="B3758" s="20"/>
      <c r="C3758" s="21"/>
    </row>
    <row r="3759">
      <c r="A3759" s="17"/>
      <c r="B3759" s="20"/>
      <c r="C3759" s="21"/>
    </row>
    <row r="3760">
      <c r="A3760" s="17"/>
      <c r="B3760" s="20"/>
      <c r="C3760" s="21"/>
    </row>
    <row r="3761">
      <c r="A3761" s="17"/>
      <c r="B3761" s="20"/>
      <c r="C3761" s="21"/>
    </row>
    <row r="3762">
      <c r="A3762" s="17"/>
      <c r="B3762" s="20"/>
      <c r="C3762" s="21"/>
    </row>
    <row r="3763">
      <c r="A3763" s="17"/>
      <c r="B3763" s="20"/>
      <c r="C3763" s="21"/>
    </row>
    <row r="3764">
      <c r="A3764" s="17"/>
      <c r="B3764" s="20"/>
      <c r="C3764" s="21"/>
    </row>
    <row r="3765">
      <c r="A3765" s="17"/>
      <c r="B3765" s="20"/>
      <c r="C3765" s="21"/>
    </row>
    <row r="3766">
      <c r="A3766" s="17"/>
      <c r="B3766" s="20"/>
      <c r="C3766" s="21"/>
    </row>
    <row r="3767">
      <c r="A3767" s="17"/>
      <c r="B3767" s="20"/>
      <c r="C3767" s="21"/>
    </row>
    <row r="3768">
      <c r="A3768" s="17"/>
      <c r="B3768" s="20"/>
      <c r="C3768" s="21"/>
    </row>
    <row r="3769">
      <c r="A3769" s="17"/>
      <c r="B3769" s="20"/>
      <c r="C3769" s="21"/>
    </row>
    <row r="3770">
      <c r="A3770" s="17"/>
      <c r="B3770" s="20"/>
      <c r="C3770" s="21"/>
    </row>
    <row r="3771">
      <c r="A3771" s="17"/>
      <c r="B3771" s="20"/>
      <c r="C3771" s="21"/>
    </row>
    <row r="3772">
      <c r="A3772" s="17"/>
      <c r="B3772" s="20"/>
      <c r="C3772" s="21"/>
    </row>
    <row r="3773">
      <c r="A3773" s="17"/>
      <c r="B3773" s="20"/>
      <c r="C3773" s="21"/>
    </row>
    <row r="3774">
      <c r="A3774" s="17"/>
      <c r="B3774" s="20"/>
      <c r="C3774" s="21"/>
    </row>
    <row r="3775">
      <c r="A3775" s="17"/>
      <c r="B3775" s="20"/>
      <c r="C3775" s="21"/>
    </row>
    <row r="3776">
      <c r="A3776" s="17"/>
      <c r="B3776" s="20"/>
      <c r="C3776" s="21"/>
    </row>
    <row r="3777">
      <c r="A3777" s="17"/>
      <c r="B3777" s="20"/>
      <c r="C3777" s="21"/>
    </row>
    <row r="3778">
      <c r="A3778" s="17"/>
      <c r="B3778" s="20"/>
      <c r="C3778" s="21"/>
    </row>
    <row r="3779">
      <c r="A3779" s="17"/>
      <c r="B3779" s="20"/>
      <c r="C3779" s="21"/>
    </row>
    <row r="3780">
      <c r="A3780" s="17"/>
      <c r="B3780" s="20"/>
      <c r="C3780" s="21"/>
    </row>
    <row r="3781">
      <c r="A3781" s="17"/>
      <c r="B3781" s="20"/>
      <c r="C3781" s="21"/>
    </row>
    <row r="3782">
      <c r="A3782" s="17"/>
      <c r="B3782" s="20"/>
      <c r="C3782" s="21"/>
    </row>
    <row r="3783">
      <c r="A3783" s="17"/>
      <c r="B3783" s="20"/>
      <c r="C3783" s="21"/>
    </row>
    <row r="3784">
      <c r="A3784" s="17"/>
      <c r="B3784" s="20"/>
      <c r="C3784" s="21"/>
    </row>
    <row r="3785">
      <c r="A3785" s="17"/>
      <c r="B3785" s="20"/>
      <c r="C3785" s="21"/>
    </row>
    <row r="3786">
      <c r="A3786" s="17"/>
      <c r="B3786" s="20"/>
      <c r="C3786" s="21"/>
    </row>
    <row r="3787">
      <c r="A3787" s="17"/>
      <c r="B3787" s="20"/>
      <c r="C3787" s="21"/>
    </row>
    <row r="3788">
      <c r="A3788" s="17"/>
      <c r="B3788" s="20"/>
      <c r="C3788" s="21"/>
    </row>
    <row r="3789">
      <c r="A3789" s="17"/>
      <c r="B3789" s="20"/>
      <c r="C3789" s="21"/>
    </row>
    <row r="3790">
      <c r="A3790" s="17"/>
      <c r="B3790" s="20"/>
      <c r="C3790" s="21"/>
    </row>
    <row r="3791">
      <c r="A3791" s="17"/>
      <c r="B3791" s="20"/>
      <c r="C3791" s="21"/>
    </row>
    <row r="3792">
      <c r="A3792" s="17"/>
      <c r="B3792" s="20"/>
      <c r="C3792" s="21"/>
    </row>
    <row r="3793">
      <c r="A3793" s="17"/>
      <c r="B3793" s="20"/>
      <c r="C3793" s="21"/>
    </row>
    <row r="3794">
      <c r="A3794" s="17"/>
      <c r="B3794" s="20"/>
      <c r="C3794" s="21"/>
    </row>
    <row r="3795">
      <c r="A3795" s="17"/>
      <c r="B3795" s="20"/>
      <c r="C3795" s="21"/>
    </row>
    <row r="3796">
      <c r="A3796" s="17"/>
      <c r="B3796" s="20"/>
      <c r="C3796" s="21"/>
    </row>
    <row r="3797">
      <c r="A3797" s="17"/>
      <c r="B3797" s="20"/>
      <c r="C3797" s="21"/>
    </row>
    <row r="3798">
      <c r="A3798" s="17"/>
      <c r="B3798" s="20"/>
      <c r="C3798" s="21"/>
    </row>
    <row r="3799">
      <c r="A3799" s="17"/>
      <c r="B3799" s="20"/>
      <c r="C3799" s="21"/>
    </row>
    <row r="3800">
      <c r="A3800" s="17"/>
      <c r="B3800" s="20"/>
      <c r="C3800" s="21"/>
    </row>
    <row r="3801">
      <c r="A3801" s="17"/>
      <c r="B3801" s="20"/>
      <c r="C3801" s="21"/>
    </row>
    <row r="3802">
      <c r="A3802" s="17"/>
      <c r="B3802" s="20"/>
      <c r="C3802" s="21"/>
    </row>
    <row r="3803">
      <c r="A3803" s="17"/>
      <c r="B3803" s="20"/>
      <c r="C3803" s="21"/>
    </row>
    <row r="3804">
      <c r="A3804" s="17"/>
      <c r="B3804" s="20"/>
      <c r="C3804" s="21"/>
    </row>
    <row r="3805">
      <c r="A3805" s="17"/>
      <c r="B3805" s="20"/>
      <c r="C3805" s="21"/>
    </row>
    <row r="3806">
      <c r="A3806" s="17"/>
      <c r="B3806" s="20"/>
      <c r="C3806" s="21"/>
    </row>
    <row r="3807">
      <c r="A3807" s="17"/>
      <c r="B3807" s="20"/>
      <c r="C3807" s="21"/>
    </row>
    <row r="3808">
      <c r="A3808" s="17"/>
      <c r="B3808" s="20"/>
      <c r="C3808" s="21"/>
    </row>
    <row r="3809">
      <c r="A3809" s="17"/>
      <c r="B3809" s="20"/>
      <c r="C3809" s="21"/>
    </row>
    <row r="3810">
      <c r="A3810" s="17"/>
      <c r="B3810" s="20"/>
      <c r="C3810" s="21"/>
    </row>
    <row r="3811">
      <c r="A3811" s="17"/>
      <c r="B3811" s="20"/>
      <c r="C3811" s="21"/>
    </row>
    <row r="3812">
      <c r="A3812" s="17"/>
      <c r="B3812" s="20"/>
      <c r="C3812" s="21"/>
    </row>
    <row r="3813">
      <c r="A3813" s="17"/>
      <c r="B3813" s="20"/>
      <c r="C3813" s="21"/>
    </row>
    <row r="3814">
      <c r="A3814" s="17"/>
      <c r="B3814" s="20"/>
      <c r="C3814" s="21"/>
    </row>
    <row r="3815">
      <c r="A3815" s="17"/>
      <c r="B3815" s="20"/>
      <c r="C3815" s="21"/>
    </row>
    <row r="3816">
      <c r="A3816" s="17"/>
      <c r="B3816" s="20"/>
      <c r="C3816" s="21"/>
    </row>
    <row r="3817">
      <c r="A3817" s="17"/>
      <c r="B3817" s="20"/>
      <c r="C3817" s="21"/>
    </row>
    <row r="3818">
      <c r="A3818" s="17"/>
      <c r="B3818" s="20"/>
      <c r="C3818" s="21"/>
    </row>
    <row r="3819">
      <c r="A3819" s="17"/>
      <c r="B3819" s="20"/>
      <c r="C3819" s="21"/>
    </row>
    <row r="3820">
      <c r="A3820" s="17"/>
      <c r="B3820" s="20"/>
      <c r="C3820" s="21"/>
    </row>
    <row r="3821">
      <c r="A3821" s="17"/>
      <c r="B3821" s="20"/>
      <c r="C3821" s="21"/>
    </row>
    <row r="3822">
      <c r="A3822" s="17"/>
      <c r="B3822" s="20"/>
      <c r="C3822" s="21"/>
    </row>
    <row r="3823">
      <c r="A3823" s="17"/>
      <c r="B3823" s="20"/>
      <c r="C3823" s="21"/>
    </row>
    <row r="3824">
      <c r="A3824" s="17"/>
      <c r="B3824" s="20"/>
      <c r="C3824" s="21"/>
    </row>
    <row r="3825">
      <c r="A3825" s="17"/>
      <c r="B3825" s="20"/>
      <c r="C3825" s="21"/>
    </row>
    <row r="3826">
      <c r="A3826" s="17"/>
      <c r="B3826" s="20"/>
      <c r="C3826" s="21"/>
    </row>
    <row r="3827">
      <c r="A3827" s="17"/>
      <c r="B3827" s="20"/>
      <c r="C3827" s="21"/>
    </row>
    <row r="3828">
      <c r="A3828" s="17"/>
      <c r="B3828" s="20"/>
      <c r="C3828" s="21"/>
    </row>
    <row r="3829">
      <c r="A3829" s="17"/>
      <c r="B3829" s="20"/>
      <c r="C3829" s="21"/>
    </row>
    <row r="3830">
      <c r="A3830" s="17"/>
      <c r="B3830" s="20"/>
      <c r="C3830" s="21"/>
    </row>
    <row r="3831">
      <c r="A3831" s="17"/>
      <c r="B3831" s="20"/>
      <c r="C3831" s="21"/>
    </row>
    <row r="3832">
      <c r="A3832" s="17"/>
      <c r="B3832" s="20"/>
      <c r="C3832" s="21"/>
    </row>
    <row r="3833">
      <c r="A3833" s="17"/>
      <c r="B3833" s="20"/>
      <c r="C3833" s="21"/>
    </row>
    <row r="3834">
      <c r="A3834" s="17"/>
      <c r="B3834" s="20"/>
      <c r="C3834" s="21"/>
    </row>
    <row r="3835">
      <c r="A3835" s="17"/>
      <c r="B3835" s="20"/>
      <c r="C3835" s="21"/>
    </row>
    <row r="3836">
      <c r="A3836" s="17"/>
      <c r="B3836" s="20"/>
      <c r="C3836" s="21"/>
    </row>
    <row r="3837">
      <c r="A3837" s="17"/>
      <c r="B3837" s="20"/>
      <c r="C3837" s="21"/>
    </row>
    <row r="3838">
      <c r="A3838" s="17"/>
      <c r="B3838" s="20"/>
      <c r="C3838" s="21"/>
    </row>
    <row r="3839">
      <c r="A3839" s="17"/>
      <c r="B3839" s="20"/>
      <c r="C3839" s="21"/>
    </row>
    <row r="3840">
      <c r="A3840" s="17"/>
      <c r="B3840" s="20"/>
      <c r="C3840" s="21"/>
    </row>
    <row r="3841">
      <c r="A3841" s="17"/>
      <c r="B3841" s="20"/>
      <c r="C3841" s="21"/>
    </row>
    <row r="3842">
      <c r="A3842" s="17"/>
      <c r="B3842" s="20"/>
      <c r="C3842" s="21"/>
    </row>
    <row r="3843">
      <c r="A3843" s="17"/>
      <c r="B3843" s="20"/>
      <c r="C3843" s="21"/>
    </row>
    <row r="3844">
      <c r="A3844" s="17"/>
      <c r="B3844" s="20"/>
      <c r="C3844" s="21"/>
    </row>
    <row r="3845">
      <c r="A3845" s="17"/>
      <c r="B3845" s="20"/>
      <c r="C3845" s="21"/>
    </row>
    <row r="3846">
      <c r="A3846" s="17"/>
      <c r="B3846" s="20"/>
      <c r="C3846" s="21"/>
    </row>
    <row r="3847">
      <c r="A3847" s="17"/>
      <c r="B3847" s="20"/>
      <c r="C3847" s="21"/>
    </row>
    <row r="3848">
      <c r="A3848" s="17"/>
      <c r="B3848" s="20"/>
      <c r="C3848" s="21"/>
    </row>
    <row r="3849">
      <c r="A3849" s="17"/>
      <c r="B3849" s="20"/>
      <c r="C3849" s="21"/>
    </row>
    <row r="3850">
      <c r="A3850" s="17"/>
      <c r="B3850" s="20"/>
      <c r="C3850" s="21"/>
    </row>
    <row r="3851">
      <c r="A3851" s="17"/>
      <c r="B3851" s="20"/>
      <c r="C3851" s="21"/>
    </row>
    <row r="3852">
      <c r="A3852" s="17"/>
      <c r="B3852" s="20"/>
      <c r="C3852" s="21"/>
    </row>
    <row r="3853">
      <c r="A3853" s="17"/>
      <c r="B3853" s="20"/>
      <c r="C3853" s="21"/>
    </row>
    <row r="3854">
      <c r="A3854" s="17"/>
      <c r="B3854" s="20"/>
      <c r="C3854" s="21"/>
    </row>
    <row r="3855">
      <c r="A3855" s="17"/>
      <c r="B3855" s="20"/>
      <c r="C3855" s="21"/>
    </row>
    <row r="3856">
      <c r="A3856" s="17"/>
      <c r="B3856" s="20"/>
      <c r="C3856" s="21"/>
    </row>
    <row r="3857">
      <c r="A3857" s="17"/>
      <c r="B3857" s="20"/>
      <c r="C3857" s="21"/>
    </row>
    <row r="3858">
      <c r="A3858" s="17"/>
      <c r="B3858" s="20"/>
      <c r="C3858" s="21"/>
    </row>
    <row r="3859">
      <c r="A3859" s="17"/>
      <c r="B3859" s="20"/>
      <c r="C3859" s="21"/>
    </row>
    <row r="3860">
      <c r="A3860" s="17"/>
      <c r="B3860" s="20"/>
      <c r="C3860" s="21"/>
    </row>
    <row r="3861">
      <c r="A3861" s="17"/>
      <c r="B3861" s="20"/>
      <c r="C3861" s="21"/>
    </row>
    <row r="3862">
      <c r="A3862" s="17"/>
      <c r="B3862" s="20"/>
      <c r="C3862" s="21"/>
    </row>
    <row r="3863">
      <c r="A3863" s="17"/>
      <c r="B3863" s="20"/>
      <c r="C3863" s="21"/>
    </row>
    <row r="3864">
      <c r="A3864" s="17"/>
      <c r="B3864" s="20"/>
      <c r="C3864" s="21"/>
    </row>
    <row r="3865">
      <c r="A3865" s="17"/>
      <c r="B3865" s="20"/>
      <c r="C3865" s="21"/>
    </row>
    <row r="3866">
      <c r="A3866" s="17"/>
      <c r="B3866" s="20"/>
      <c r="C3866" s="21"/>
    </row>
    <row r="3867">
      <c r="A3867" s="17"/>
      <c r="B3867" s="20"/>
      <c r="C3867" s="21"/>
    </row>
    <row r="3868">
      <c r="A3868" s="17"/>
      <c r="B3868" s="20"/>
      <c r="C3868" s="21"/>
    </row>
    <row r="3869">
      <c r="A3869" s="17"/>
      <c r="B3869" s="20"/>
      <c r="C3869" s="21"/>
    </row>
    <row r="3870">
      <c r="A3870" s="17"/>
      <c r="B3870" s="20"/>
      <c r="C3870" s="21"/>
    </row>
    <row r="3871">
      <c r="A3871" s="17"/>
      <c r="B3871" s="20"/>
      <c r="C3871" s="21"/>
    </row>
    <row r="3872">
      <c r="A3872" s="17"/>
      <c r="B3872" s="20"/>
      <c r="C3872" s="21"/>
    </row>
    <row r="3873">
      <c r="A3873" s="17"/>
      <c r="B3873" s="20"/>
      <c r="C3873" s="21"/>
    </row>
    <row r="3874">
      <c r="A3874" s="17"/>
      <c r="B3874" s="20"/>
      <c r="C3874" s="21"/>
    </row>
    <row r="3875">
      <c r="A3875" s="17"/>
      <c r="B3875" s="20"/>
      <c r="C3875" s="21"/>
    </row>
    <row r="3876">
      <c r="A3876" s="17"/>
      <c r="B3876" s="20"/>
      <c r="C3876" s="21"/>
    </row>
    <row r="3877">
      <c r="A3877" s="17"/>
      <c r="B3877" s="20"/>
      <c r="C3877" s="21"/>
    </row>
    <row r="3878">
      <c r="A3878" s="17"/>
      <c r="B3878" s="20"/>
      <c r="C3878" s="21"/>
    </row>
    <row r="3879">
      <c r="A3879" s="17"/>
      <c r="B3879" s="20"/>
      <c r="C3879" s="21"/>
    </row>
    <row r="3880">
      <c r="A3880" s="17"/>
      <c r="B3880" s="20"/>
      <c r="C3880" s="21"/>
    </row>
    <row r="3881">
      <c r="A3881" s="17"/>
      <c r="B3881" s="20"/>
      <c r="C3881" s="21"/>
    </row>
    <row r="3882">
      <c r="A3882" s="17"/>
      <c r="B3882" s="20"/>
      <c r="C3882" s="21"/>
    </row>
    <row r="3883">
      <c r="A3883" s="17"/>
      <c r="B3883" s="20"/>
      <c r="C3883" s="21"/>
    </row>
    <row r="3884">
      <c r="A3884" s="17"/>
      <c r="B3884" s="20"/>
      <c r="C3884" s="21"/>
    </row>
    <row r="3885">
      <c r="A3885" s="17"/>
      <c r="B3885" s="20"/>
      <c r="C3885" s="21"/>
    </row>
    <row r="3886">
      <c r="A3886" s="17"/>
      <c r="B3886" s="20"/>
      <c r="C3886" s="21"/>
    </row>
    <row r="3887">
      <c r="A3887" s="17"/>
      <c r="B3887" s="20"/>
      <c r="C3887" s="21"/>
    </row>
    <row r="3888">
      <c r="A3888" s="17"/>
      <c r="B3888" s="20"/>
      <c r="C3888" s="21"/>
    </row>
    <row r="3889">
      <c r="A3889" s="17"/>
      <c r="B3889" s="20"/>
      <c r="C3889" s="21"/>
    </row>
    <row r="3890">
      <c r="A3890" s="17"/>
      <c r="B3890" s="20"/>
      <c r="C3890" s="21"/>
    </row>
    <row r="3891">
      <c r="A3891" s="17"/>
      <c r="B3891" s="20"/>
      <c r="C3891" s="21"/>
    </row>
    <row r="3892">
      <c r="A3892" s="17"/>
      <c r="B3892" s="20"/>
      <c r="C3892" s="21"/>
    </row>
    <row r="3893">
      <c r="A3893" s="17"/>
      <c r="B3893" s="20"/>
      <c r="C3893" s="21"/>
    </row>
    <row r="3894">
      <c r="A3894" s="17"/>
      <c r="B3894" s="20"/>
      <c r="C3894" s="21"/>
    </row>
    <row r="3895">
      <c r="A3895" s="17"/>
      <c r="B3895" s="20"/>
      <c r="C3895" s="21"/>
    </row>
    <row r="3896">
      <c r="A3896" s="17"/>
      <c r="B3896" s="20"/>
      <c r="C3896" s="21"/>
    </row>
    <row r="3897">
      <c r="A3897" s="17"/>
      <c r="B3897" s="20"/>
      <c r="C3897" s="21"/>
    </row>
    <row r="3898">
      <c r="A3898" s="17"/>
      <c r="B3898" s="20"/>
      <c r="C3898" s="21"/>
    </row>
    <row r="3899">
      <c r="A3899" s="17"/>
      <c r="B3899" s="20"/>
      <c r="C3899" s="21"/>
    </row>
    <row r="3900">
      <c r="A3900" s="17"/>
      <c r="B3900" s="20"/>
      <c r="C3900" s="21"/>
    </row>
    <row r="3901">
      <c r="A3901" s="17"/>
      <c r="B3901" s="20"/>
      <c r="C3901" s="21"/>
    </row>
    <row r="3902">
      <c r="A3902" s="17"/>
      <c r="B3902" s="20"/>
      <c r="C3902" s="21"/>
    </row>
    <row r="3903">
      <c r="A3903" s="17"/>
      <c r="B3903" s="20"/>
      <c r="C3903" s="21"/>
    </row>
    <row r="3904">
      <c r="A3904" s="17"/>
      <c r="B3904" s="20"/>
      <c r="C3904" s="21"/>
    </row>
    <row r="3905">
      <c r="A3905" s="17"/>
      <c r="B3905" s="20"/>
      <c r="C3905" s="21"/>
    </row>
    <row r="3906">
      <c r="A3906" s="17"/>
      <c r="B3906" s="20"/>
      <c r="C3906" s="21"/>
    </row>
    <row r="3907">
      <c r="A3907" s="17"/>
      <c r="B3907" s="20"/>
      <c r="C3907" s="21"/>
    </row>
    <row r="3908">
      <c r="A3908" s="17"/>
      <c r="B3908" s="20"/>
      <c r="C3908" s="21"/>
    </row>
    <row r="3909">
      <c r="A3909" s="17"/>
      <c r="B3909" s="20"/>
      <c r="C3909" s="21"/>
    </row>
    <row r="3910">
      <c r="A3910" s="17"/>
      <c r="B3910" s="20"/>
      <c r="C3910" s="21"/>
    </row>
    <row r="3911">
      <c r="A3911" s="17"/>
      <c r="B3911" s="20"/>
      <c r="C3911" s="21"/>
    </row>
    <row r="3912">
      <c r="A3912" s="17"/>
      <c r="B3912" s="20"/>
      <c r="C3912" s="21"/>
    </row>
    <row r="3913">
      <c r="A3913" s="17"/>
      <c r="B3913" s="20"/>
      <c r="C3913" s="21"/>
    </row>
    <row r="3914">
      <c r="A3914" s="17"/>
      <c r="B3914" s="20"/>
      <c r="C3914" s="21"/>
    </row>
    <row r="3915">
      <c r="A3915" s="17"/>
      <c r="B3915" s="20"/>
      <c r="C3915" s="21"/>
    </row>
    <row r="3916">
      <c r="A3916" s="17"/>
      <c r="B3916" s="20"/>
      <c r="C3916" s="21"/>
    </row>
    <row r="3917">
      <c r="A3917" s="17"/>
      <c r="B3917" s="20"/>
      <c r="C3917" s="21"/>
    </row>
    <row r="3918">
      <c r="A3918" s="17"/>
      <c r="B3918" s="20"/>
      <c r="C3918" s="21"/>
    </row>
    <row r="3919">
      <c r="A3919" s="17"/>
      <c r="B3919" s="20"/>
      <c r="C3919" s="21"/>
    </row>
    <row r="3920">
      <c r="A3920" s="17"/>
      <c r="B3920" s="20"/>
      <c r="C3920" s="21"/>
    </row>
    <row r="3921">
      <c r="A3921" s="17"/>
      <c r="B3921" s="20"/>
      <c r="C3921" s="21"/>
    </row>
    <row r="3922">
      <c r="A3922" s="17"/>
      <c r="B3922" s="20"/>
      <c r="C3922" s="21"/>
    </row>
    <row r="3923">
      <c r="A3923" s="17"/>
      <c r="B3923" s="20"/>
      <c r="C3923" s="21"/>
    </row>
    <row r="3924">
      <c r="A3924" s="17"/>
      <c r="B3924" s="20"/>
      <c r="C3924" s="21"/>
    </row>
    <row r="3925">
      <c r="A3925" s="17"/>
      <c r="B3925" s="20"/>
      <c r="C3925" s="21"/>
    </row>
    <row r="3926">
      <c r="A3926" s="17"/>
      <c r="B3926" s="20"/>
      <c r="C3926" s="21"/>
    </row>
    <row r="3927">
      <c r="A3927" s="17"/>
      <c r="B3927" s="20"/>
      <c r="C3927" s="21"/>
    </row>
    <row r="3928">
      <c r="A3928" s="17"/>
      <c r="B3928" s="20"/>
      <c r="C3928" s="21"/>
    </row>
    <row r="3929">
      <c r="A3929" s="17"/>
      <c r="B3929" s="20"/>
      <c r="C3929" s="21"/>
    </row>
    <row r="3930">
      <c r="A3930" s="17"/>
      <c r="B3930" s="20"/>
      <c r="C3930" s="21"/>
    </row>
    <row r="3931">
      <c r="A3931" s="17"/>
      <c r="B3931" s="20"/>
      <c r="C3931" s="21"/>
    </row>
    <row r="3932">
      <c r="A3932" s="17"/>
      <c r="B3932" s="20"/>
      <c r="C3932" s="21"/>
    </row>
    <row r="3933">
      <c r="A3933" s="17"/>
      <c r="B3933" s="20"/>
      <c r="C3933" s="21"/>
    </row>
    <row r="3934">
      <c r="A3934" s="17"/>
      <c r="B3934" s="20"/>
      <c r="C3934" s="21"/>
    </row>
    <row r="3935">
      <c r="A3935" s="17"/>
      <c r="B3935" s="20"/>
      <c r="C3935" s="21"/>
    </row>
    <row r="3936">
      <c r="A3936" s="17"/>
      <c r="B3936" s="20"/>
      <c r="C3936" s="21"/>
    </row>
    <row r="3937">
      <c r="A3937" s="17"/>
      <c r="B3937" s="20"/>
      <c r="C3937" s="21"/>
    </row>
    <row r="3938">
      <c r="A3938" s="17"/>
      <c r="B3938" s="20"/>
      <c r="C3938" s="21"/>
    </row>
    <row r="3939">
      <c r="A3939" s="17"/>
      <c r="B3939" s="20"/>
      <c r="C3939" s="21"/>
    </row>
    <row r="3940">
      <c r="A3940" s="17"/>
      <c r="B3940" s="20"/>
      <c r="C3940" s="21"/>
    </row>
    <row r="3941">
      <c r="A3941" s="17"/>
      <c r="B3941" s="20"/>
      <c r="C3941" s="21"/>
    </row>
    <row r="3942">
      <c r="A3942" s="17"/>
      <c r="B3942" s="20"/>
      <c r="C3942" s="21"/>
    </row>
    <row r="3943">
      <c r="A3943" s="17"/>
      <c r="B3943" s="20"/>
      <c r="C3943" s="21"/>
    </row>
    <row r="3944">
      <c r="A3944" s="17"/>
      <c r="B3944" s="20"/>
      <c r="C3944" s="21"/>
    </row>
    <row r="3945">
      <c r="A3945" s="17"/>
      <c r="B3945" s="20"/>
      <c r="C3945" s="21"/>
    </row>
    <row r="3946">
      <c r="A3946" s="17"/>
      <c r="B3946" s="20"/>
      <c r="C3946" s="21"/>
    </row>
    <row r="3947">
      <c r="A3947" s="17"/>
      <c r="B3947" s="20"/>
      <c r="C3947" s="21"/>
    </row>
    <row r="3948">
      <c r="A3948" s="17"/>
      <c r="B3948" s="20"/>
      <c r="C3948" s="21"/>
    </row>
    <row r="3949">
      <c r="A3949" s="17"/>
      <c r="B3949" s="20"/>
      <c r="C3949" s="21"/>
    </row>
    <row r="3950">
      <c r="A3950" s="17"/>
      <c r="B3950" s="20"/>
      <c r="C3950" s="21"/>
    </row>
    <row r="3951">
      <c r="A3951" s="17"/>
      <c r="B3951" s="20"/>
      <c r="C3951" s="21"/>
    </row>
    <row r="3952">
      <c r="A3952" s="17"/>
      <c r="B3952" s="20"/>
      <c r="C3952" s="21"/>
    </row>
    <row r="3953">
      <c r="A3953" s="17"/>
      <c r="B3953" s="20"/>
      <c r="C3953" s="21"/>
    </row>
    <row r="3954">
      <c r="A3954" s="17"/>
      <c r="B3954" s="20"/>
      <c r="C3954" s="21"/>
    </row>
    <row r="3955">
      <c r="A3955" s="17"/>
      <c r="B3955" s="20"/>
      <c r="C3955" s="21"/>
    </row>
    <row r="3956">
      <c r="A3956" s="17"/>
      <c r="B3956" s="20"/>
      <c r="C3956" s="21"/>
    </row>
    <row r="3957">
      <c r="A3957" s="17"/>
      <c r="B3957" s="20"/>
      <c r="C3957" s="21"/>
    </row>
    <row r="3958">
      <c r="A3958" s="17"/>
      <c r="B3958" s="20"/>
      <c r="C3958" s="21"/>
    </row>
    <row r="3959">
      <c r="A3959" s="17"/>
      <c r="B3959" s="20"/>
      <c r="C3959" s="21"/>
    </row>
    <row r="3960">
      <c r="A3960" s="17"/>
      <c r="B3960" s="20"/>
      <c r="C3960" s="21"/>
    </row>
    <row r="3961">
      <c r="A3961" s="17"/>
      <c r="B3961" s="20"/>
      <c r="C3961" s="21"/>
    </row>
    <row r="3962">
      <c r="A3962" s="17"/>
      <c r="B3962" s="20"/>
      <c r="C3962" s="21"/>
    </row>
    <row r="3963">
      <c r="A3963" s="17"/>
      <c r="B3963" s="20"/>
      <c r="C3963" s="21"/>
    </row>
    <row r="3964">
      <c r="A3964" s="17"/>
      <c r="B3964" s="20"/>
      <c r="C3964" s="21"/>
    </row>
    <row r="3965">
      <c r="A3965" s="17"/>
      <c r="B3965" s="20"/>
      <c r="C3965" s="21"/>
    </row>
    <row r="3966">
      <c r="A3966" s="17"/>
      <c r="B3966" s="20"/>
      <c r="C3966" s="21"/>
    </row>
    <row r="3967">
      <c r="A3967" s="17"/>
      <c r="B3967" s="20"/>
      <c r="C3967" s="21"/>
    </row>
    <row r="3968">
      <c r="A3968" s="17"/>
      <c r="B3968" s="20"/>
      <c r="C3968" s="21"/>
    </row>
    <row r="3969">
      <c r="A3969" s="17"/>
      <c r="B3969" s="20"/>
      <c r="C3969" s="21"/>
    </row>
    <row r="3970">
      <c r="A3970" s="17"/>
      <c r="B3970" s="20"/>
      <c r="C3970" s="21"/>
    </row>
    <row r="3971">
      <c r="A3971" s="17"/>
      <c r="B3971" s="20"/>
      <c r="C3971" s="21"/>
    </row>
    <row r="3972">
      <c r="A3972" s="17"/>
      <c r="B3972" s="20"/>
      <c r="C3972" s="21"/>
    </row>
    <row r="3973">
      <c r="A3973" s="17"/>
      <c r="B3973" s="20"/>
      <c r="C3973" s="21"/>
    </row>
    <row r="3974">
      <c r="A3974" s="17"/>
      <c r="B3974" s="20"/>
      <c r="C3974" s="21"/>
    </row>
    <row r="3975">
      <c r="A3975" s="17"/>
      <c r="B3975" s="20"/>
      <c r="C3975" s="21"/>
    </row>
    <row r="3976">
      <c r="A3976" s="17"/>
      <c r="B3976" s="20"/>
      <c r="C3976" s="21"/>
    </row>
    <row r="3977">
      <c r="A3977" s="17"/>
      <c r="B3977" s="20"/>
      <c r="C3977" s="21"/>
    </row>
    <row r="3978">
      <c r="A3978" s="17"/>
      <c r="B3978" s="20"/>
      <c r="C3978" s="21"/>
    </row>
    <row r="3979">
      <c r="A3979" s="17"/>
      <c r="B3979" s="20"/>
      <c r="C3979" s="21"/>
    </row>
    <row r="3980">
      <c r="A3980" s="17"/>
      <c r="B3980" s="20"/>
      <c r="C3980" s="21"/>
    </row>
    <row r="3981">
      <c r="A3981" s="17"/>
      <c r="B3981" s="20"/>
      <c r="C3981" s="21"/>
    </row>
    <row r="3982">
      <c r="A3982" s="17"/>
      <c r="B3982" s="20"/>
      <c r="C3982" s="21"/>
    </row>
    <row r="3983">
      <c r="A3983" s="17"/>
      <c r="B3983" s="20"/>
      <c r="C3983" s="21"/>
    </row>
    <row r="3984">
      <c r="A3984" s="17"/>
      <c r="B3984" s="20"/>
      <c r="C3984" s="21"/>
    </row>
    <row r="3985">
      <c r="A3985" s="17"/>
      <c r="B3985" s="20"/>
      <c r="C3985" s="21"/>
    </row>
    <row r="3986">
      <c r="A3986" s="17"/>
      <c r="B3986" s="20"/>
      <c r="C3986" s="21"/>
    </row>
    <row r="3987">
      <c r="A3987" s="17"/>
      <c r="B3987" s="20"/>
      <c r="C3987" s="21"/>
    </row>
    <row r="3988">
      <c r="A3988" s="17"/>
      <c r="B3988" s="20"/>
      <c r="C3988" s="21"/>
    </row>
    <row r="3989">
      <c r="A3989" s="17"/>
      <c r="B3989" s="20"/>
      <c r="C3989" s="21"/>
    </row>
    <row r="3990">
      <c r="A3990" s="17"/>
      <c r="B3990" s="20"/>
      <c r="C3990" s="21"/>
    </row>
    <row r="3991">
      <c r="A3991" s="17"/>
      <c r="B3991" s="20"/>
      <c r="C3991" s="21"/>
    </row>
    <row r="3992">
      <c r="A3992" s="17"/>
      <c r="B3992" s="20"/>
      <c r="C3992" s="21"/>
    </row>
    <row r="3993">
      <c r="A3993" s="17"/>
      <c r="B3993" s="20"/>
      <c r="C3993" s="21"/>
    </row>
    <row r="3994">
      <c r="A3994" s="17"/>
      <c r="B3994" s="20"/>
      <c r="C3994" s="21"/>
    </row>
    <row r="3995">
      <c r="A3995" s="17"/>
      <c r="B3995" s="20"/>
      <c r="C3995" s="21"/>
    </row>
    <row r="3996">
      <c r="A3996" s="17"/>
      <c r="B3996" s="20"/>
      <c r="C3996" s="21"/>
    </row>
    <row r="3997">
      <c r="A3997" s="17"/>
      <c r="B3997" s="20"/>
      <c r="C3997" s="21"/>
    </row>
    <row r="3998">
      <c r="A3998" s="17"/>
      <c r="B3998" s="20"/>
      <c r="C3998" s="21"/>
    </row>
    <row r="3999">
      <c r="A3999" s="17"/>
      <c r="B3999" s="20"/>
      <c r="C3999" s="21"/>
    </row>
    <row r="4000">
      <c r="A4000" s="17"/>
      <c r="B4000" s="20"/>
      <c r="C4000" s="21"/>
    </row>
    <row r="4001">
      <c r="A4001" s="17"/>
      <c r="B4001" s="20"/>
      <c r="C4001" s="21"/>
    </row>
    <row r="4002">
      <c r="A4002" s="17"/>
      <c r="B4002" s="20"/>
      <c r="C4002" s="21"/>
    </row>
    <row r="4003">
      <c r="A4003" s="17"/>
      <c r="B4003" s="20"/>
      <c r="C4003" s="21"/>
    </row>
    <row r="4004">
      <c r="A4004" s="17"/>
      <c r="B4004" s="20"/>
      <c r="C4004" s="21"/>
    </row>
    <row r="4005">
      <c r="A4005" s="17"/>
      <c r="B4005" s="20"/>
      <c r="C4005" s="21"/>
    </row>
    <row r="4006">
      <c r="A4006" s="17"/>
      <c r="B4006" s="20"/>
      <c r="C4006" s="21"/>
    </row>
    <row r="4007">
      <c r="A4007" s="17"/>
      <c r="B4007" s="20"/>
      <c r="C4007" s="21"/>
    </row>
    <row r="4008">
      <c r="A4008" s="17"/>
      <c r="B4008" s="20"/>
      <c r="C4008" s="21"/>
    </row>
    <row r="4009">
      <c r="A4009" s="17"/>
      <c r="B4009" s="20"/>
      <c r="C4009" s="21"/>
    </row>
    <row r="4010">
      <c r="A4010" s="17"/>
      <c r="B4010" s="20"/>
      <c r="C4010" s="21"/>
    </row>
    <row r="4011">
      <c r="A4011" s="17"/>
      <c r="B4011" s="20"/>
      <c r="C4011" s="21"/>
    </row>
    <row r="4012">
      <c r="A4012" s="17"/>
      <c r="B4012" s="20"/>
      <c r="C4012" s="21"/>
    </row>
    <row r="4013">
      <c r="A4013" s="17"/>
      <c r="B4013" s="20"/>
      <c r="C4013" s="21"/>
    </row>
    <row r="4014">
      <c r="A4014" s="17"/>
      <c r="B4014" s="20"/>
      <c r="C4014" s="21"/>
    </row>
    <row r="4015">
      <c r="A4015" s="17"/>
      <c r="B4015" s="20"/>
      <c r="C4015" s="21"/>
    </row>
    <row r="4016">
      <c r="A4016" s="17"/>
      <c r="B4016" s="20"/>
      <c r="C4016" s="21"/>
    </row>
    <row r="4017">
      <c r="A4017" s="17"/>
      <c r="B4017" s="20"/>
      <c r="C4017" s="21"/>
    </row>
    <row r="4018">
      <c r="A4018" s="17"/>
      <c r="B4018" s="20"/>
      <c r="C4018" s="21"/>
    </row>
    <row r="4019">
      <c r="A4019" s="17"/>
      <c r="B4019" s="20"/>
      <c r="C4019" s="21"/>
    </row>
    <row r="4020">
      <c r="A4020" s="17"/>
      <c r="B4020" s="20"/>
      <c r="C4020" s="21"/>
    </row>
    <row r="4021">
      <c r="A4021" s="17"/>
      <c r="B4021" s="20"/>
      <c r="C4021" s="21"/>
    </row>
    <row r="4022">
      <c r="A4022" s="17"/>
      <c r="B4022" s="20"/>
      <c r="C4022" s="21"/>
    </row>
    <row r="4023">
      <c r="A4023" s="17"/>
      <c r="B4023" s="20"/>
      <c r="C4023" s="21"/>
    </row>
    <row r="4024">
      <c r="A4024" s="17"/>
      <c r="B4024" s="20"/>
      <c r="C4024" s="21"/>
    </row>
    <row r="4025">
      <c r="A4025" s="17"/>
      <c r="B4025" s="20"/>
      <c r="C4025" s="21"/>
    </row>
    <row r="4026">
      <c r="A4026" s="17"/>
      <c r="B4026" s="20"/>
      <c r="C4026" s="21"/>
    </row>
    <row r="4027">
      <c r="A4027" s="17"/>
      <c r="B4027" s="20"/>
      <c r="C4027" s="21"/>
    </row>
    <row r="4028">
      <c r="A4028" s="17"/>
      <c r="B4028" s="20"/>
      <c r="C4028" s="21"/>
    </row>
    <row r="4029">
      <c r="A4029" s="17"/>
      <c r="B4029" s="20"/>
      <c r="C4029" s="21"/>
    </row>
    <row r="4030">
      <c r="A4030" s="17"/>
      <c r="B4030" s="20"/>
      <c r="C4030" s="21"/>
    </row>
    <row r="4031">
      <c r="A4031" s="17"/>
      <c r="B4031" s="20"/>
      <c r="C4031" s="21"/>
    </row>
    <row r="4032">
      <c r="A4032" s="17"/>
      <c r="B4032" s="20"/>
      <c r="C4032" s="21"/>
    </row>
    <row r="4033">
      <c r="A4033" s="17"/>
      <c r="B4033" s="20"/>
      <c r="C4033" s="21"/>
    </row>
    <row r="4034">
      <c r="A4034" s="17"/>
      <c r="B4034" s="20"/>
      <c r="C4034" s="21"/>
    </row>
    <row r="4035">
      <c r="A4035" s="17"/>
      <c r="B4035" s="20"/>
      <c r="C4035" s="21"/>
    </row>
    <row r="4036">
      <c r="A4036" s="17"/>
      <c r="B4036" s="20"/>
      <c r="C4036" s="21"/>
    </row>
    <row r="4037">
      <c r="A4037" s="17"/>
      <c r="B4037" s="20"/>
      <c r="C4037" s="21"/>
    </row>
    <row r="4038">
      <c r="A4038" s="17"/>
      <c r="B4038" s="20"/>
      <c r="C4038" s="21"/>
    </row>
    <row r="4039">
      <c r="A4039" s="17"/>
      <c r="B4039" s="20"/>
      <c r="C4039" s="21"/>
    </row>
    <row r="4040">
      <c r="A4040" s="17"/>
      <c r="B4040" s="20"/>
      <c r="C4040" s="21"/>
    </row>
    <row r="4041">
      <c r="A4041" s="17"/>
      <c r="B4041" s="20"/>
      <c r="C4041" s="21"/>
    </row>
    <row r="4042">
      <c r="A4042" s="17"/>
      <c r="B4042" s="20"/>
      <c r="C4042" s="21"/>
    </row>
    <row r="4043">
      <c r="A4043" s="17"/>
      <c r="B4043" s="20"/>
      <c r="C4043" s="21"/>
    </row>
    <row r="4044">
      <c r="A4044" s="17"/>
      <c r="B4044" s="20"/>
      <c r="C4044" s="21"/>
    </row>
    <row r="4045">
      <c r="A4045" s="17"/>
      <c r="B4045" s="20"/>
      <c r="C4045" s="21"/>
    </row>
    <row r="4046">
      <c r="A4046" s="17"/>
      <c r="B4046" s="20"/>
      <c r="C4046" s="21"/>
    </row>
    <row r="4047">
      <c r="A4047" s="17"/>
      <c r="B4047" s="20"/>
      <c r="C4047" s="21"/>
    </row>
    <row r="4048">
      <c r="A4048" s="17"/>
      <c r="B4048" s="20"/>
      <c r="C4048" s="21"/>
    </row>
    <row r="4049">
      <c r="A4049" s="17"/>
      <c r="B4049" s="20"/>
      <c r="C4049" s="21"/>
    </row>
    <row r="4050">
      <c r="A4050" s="17"/>
      <c r="B4050" s="20"/>
      <c r="C4050" s="21"/>
    </row>
    <row r="4051">
      <c r="A4051" s="17"/>
      <c r="B4051" s="20"/>
      <c r="C4051" s="21"/>
    </row>
    <row r="4052">
      <c r="A4052" s="17"/>
      <c r="B4052" s="20"/>
      <c r="C4052" s="21"/>
    </row>
    <row r="4053">
      <c r="A4053" s="17"/>
      <c r="B4053" s="20"/>
      <c r="C4053" s="21"/>
    </row>
    <row r="4054">
      <c r="A4054" s="17"/>
      <c r="B4054" s="20"/>
      <c r="C4054" s="21"/>
    </row>
    <row r="4055">
      <c r="A4055" s="17"/>
      <c r="B4055" s="20"/>
      <c r="C4055" s="21"/>
    </row>
    <row r="4056">
      <c r="A4056" s="17"/>
      <c r="B4056" s="20"/>
      <c r="C4056" s="21"/>
    </row>
    <row r="4057">
      <c r="A4057" s="17"/>
      <c r="B4057" s="20"/>
      <c r="C4057" s="21"/>
    </row>
    <row r="4058">
      <c r="A4058" s="17"/>
      <c r="B4058" s="20"/>
      <c r="C4058" s="21"/>
    </row>
    <row r="4059">
      <c r="A4059" s="17"/>
      <c r="B4059" s="20"/>
      <c r="C4059" s="21"/>
    </row>
    <row r="4060">
      <c r="A4060" s="17"/>
      <c r="B4060" s="20"/>
      <c r="C4060" s="21"/>
    </row>
    <row r="4061">
      <c r="A4061" s="17"/>
      <c r="B4061" s="20"/>
      <c r="C4061" s="21"/>
    </row>
    <row r="4062">
      <c r="A4062" s="17"/>
      <c r="B4062" s="20"/>
      <c r="C4062" s="21"/>
    </row>
    <row r="4063">
      <c r="A4063" s="17"/>
      <c r="B4063" s="20"/>
      <c r="C4063" s="21"/>
    </row>
    <row r="4064">
      <c r="A4064" s="17"/>
      <c r="B4064" s="20"/>
      <c r="C4064" s="21"/>
    </row>
    <row r="4065">
      <c r="A4065" s="17"/>
      <c r="B4065" s="20"/>
      <c r="C4065" s="21"/>
    </row>
    <row r="4066">
      <c r="A4066" s="17"/>
      <c r="B4066" s="20"/>
      <c r="C4066" s="21"/>
    </row>
    <row r="4067">
      <c r="A4067" s="17"/>
      <c r="B4067" s="20"/>
      <c r="C4067" s="21"/>
    </row>
    <row r="4068">
      <c r="A4068" s="17"/>
      <c r="B4068" s="20"/>
      <c r="C4068" s="21"/>
    </row>
    <row r="4069">
      <c r="A4069" s="17"/>
      <c r="B4069" s="20"/>
      <c r="C4069" s="21"/>
    </row>
    <row r="4070">
      <c r="A4070" s="17"/>
      <c r="B4070" s="20"/>
      <c r="C4070" s="21"/>
    </row>
    <row r="4071">
      <c r="A4071" s="17"/>
      <c r="B4071" s="20"/>
      <c r="C4071" s="21"/>
    </row>
    <row r="4072">
      <c r="A4072" s="17"/>
      <c r="B4072" s="20"/>
      <c r="C4072" s="21"/>
    </row>
    <row r="4073">
      <c r="A4073" s="17"/>
      <c r="B4073" s="20"/>
      <c r="C4073" s="21"/>
    </row>
    <row r="4074">
      <c r="A4074" s="17"/>
      <c r="B4074" s="20"/>
      <c r="C4074" s="21"/>
    </row>
    <row r="4075">
      <c r="A4075" s="17"/>
      <c r="B4075" s="20"/>
      <c r="C4075" s="21"/>
    </row>
    <row r="4076">
      <c r="A4076" s="17"/>
      <c r="B4076" s="20"/>
      <c r="C4076" s="21"/>
    </row>
    <row r="4077">
      <c r="A4077" s="17"/>
      <c r="B4077" s="20"/>
      <c r="C4077" s="21"/>
    </row>
    <row r="4078">
      <c r="A4078" s="17"/>
      <c r="B4078" s="20"/>
      <c r="C4078" s="21"/>
    </row>
    <row r="4079">
      <c r="A4079" s="17"/>
      <c r="B4079" s="20"/>
      <c r="C4079" s="21"/>
    </row>
    <row r="4080">
      <c r="A4080" s="17"/>
      <c r="B4080" s="20"/>
      <c r="C4080" s="21"/>
    </row>
    <row r="4081">
      <c r="A4081" s="17"/>
      <c r="B4081" s="20"/>
      <c r="C4081" s="21"/>
    </row>
    <row r="4082">
      <c r="A4082" s="17"/>
      <c r="B4082" s="20"/>
      <c r="C4082" s="21"/>
    </row>
    <row r="4083">
      <c r="A4083" s="17"/>
      <c r="B4083" s="20"/>
      <c r="C4083" s="21"/>
    </row>
    <row r="4084">
      <c r="A4084" s="17"/>
      <c r="B4084" s="20"/>
      <c r="C4084" s="21"/>
    </row>
    <row r="4085">
      <c r="A4085" s="17"/>
      <c r="B4085" s="20"/>
      <c r="C4085" s="21"/>
    </row>
    <row r="4086">
      <c r="A4086" s="17"/>
      <c r="B4086" s="20"/>
      <c r="C4086" s="21"/>
    </row>
    <row r="4087">
      <c r="A4087" s="17"/>
      <c r="B4087" s="20"/>
      <c r="C4087" s="21"/>
    </row>
    <row r="4088">
      <c r="A4088" s="17"/>
      <c r="B4088" s="20"/>
      <c r="C4088" s="21"/>
    </row>
    <row r="4089">
      <c r="A4089" s="17"/>
      <c r="B4089" s="20"/>
      <c r="C4089" s="21"/>
    </row>
    <row r="4090">
      <c r="A4090" s="17"/>
      <c r="B4090" s="20"/>
      <c r="C4090" s="21"/>
    </row>
    <row r="4091">
      <c r="A4091" s="17"/>
      <c r="B4091" s="20"/>
      <c r="C4091" s="21"/>
    </row>
    <row r="4092">
      <c r="A4092" s="17"/>
      <c r="B4092" s="20"/>
      <c r="C4092" s="21"/>
    </row>
    <row r="4093">
      <c r="A4093" s="17"/>
      <c r="B4093" s="20"/>
      <c r="C4093" s="21"/>
    </row>
    <row r="4094">
      <c r="A4094" s="17"/>
      <c r="B4094" s="20"/>
      <c r="C4094" s="21"/>
    </row>
    <row r="4095">
      <c r="A4095" s="17"/>
      <c r="B4095" s="20"/>
      <c r="C4095" s="21"/>
    </row>
    <row r="4096">
      <c r="A4096" s="17"/>
      <c r="B4096" s="20"/>
      <c r="C4096" s="21"/>
    </row>
    <row r="4097">
      <c r="A4097" s="17"/>
      <c r="B4097" s="20"/>
      <c r="C4097" s="21"/>
    </row>
    <row r="4098">
      <c r="A4098" s="17"/>
      <c r="B4098" s="20"/>
      <c r="C4098" s="21"/>
    </row>
    <row r="4099">
      <c r="A4099" s="17"/>
      <c r="B4099" s="20"/>
      <c r="C4099" s="21"/>
    </row>
    <row r="4100">
      <c r="A4100" s="17"/>
      <c r="B4100" s="20"/>
      <c r="C4100" s="21"/>
    </row>
    <row r="4101">
      <c r="A4101" s="17"/>
      <c r="B4101" s="20"/>
      <c r="C4101" s="21"/>
    </row>
    <row r="4102">
      <c r="A4102" s="17"/>
      <c r="B4102" s="20"/>
      <c r="C4102" s="21"/>
    </row>
    <row r="4103">
      <c r="A4103" s="17"/>
      <c r="B4103" s="20"/>
      <c r="C4103" s="21"/>
    </row>
    <row r="4104">
      <c r="A4104" s="17"/>
      <c r="B4104" s="20"/>
      <c r="C4104" s="21"/>
    </row>
    <row r="4105">
      <c r="A4105" s="17"/>
      <c r="B4105" s="20"/>
      <c r="C4105" s="21"/>
    </row>
    <row r="4106">
      <c r="A4106" s="17"/>
      <c r="B4106" s="20"/>
      <c r="C4106" s="21"/>
    </row>
    <row r="4107">
      <c r="A4107" s="17"/>
      <c r="B4107" s="20"/>
      <c r="C4107" s="21"/>
    </row>
    <row r="4108">
      <c r="A4108" s="17"/>
      <c r="B4108" s="20"/>
      <c r="C4108" s="21"/>
    </row>
    <row r="4109">
      <c r="A4109" s="17"/>
      <c r="B4109" s="20"/>
      <c r="C4109" s="21"/>
    </row>
    <row r="4110">
      <c r="A4110" s="17"/>
      <c r="B4110" s="20"/>
      <c r="C4110" s="21"/>
    </row>
    <row r="4111">
      <c r="A4111" s="17"/>
      <c r="B4111" s="20"/>
      <c r="C4111" s="21"/>
    </row>
    <row r="4112">
      <c r="A4112" s="17"/>
      <c r="B4112" s="20"/>
      <c r="C4112" s="21"/>
    </row>
    <row r="4113">
      <c r="A4113" s="17"/>
      <c r="B4113" s="20"/>
      <c r="C4113" s="21"/>
    </row>
    <row r="4114">
      <c r="A4114" s="17"/>
      <c r="B4114" s="20"/>
      <c r="C4114" s="21"/>
    </row>
    <row r="4115">
      <c r="A4115" s="17"/>
      <c r="B4115" s="20"/>
      <c r="C4115" s="21"/>
    </row>
    <row r="4116">
      <c r="A4116" s="17"/>
      <c r="B4116" s="20"/>
      <c r="C4116" s="21"/>
    </row>
    <row r="4117">
      <c r="A4117" s="17"/>
      <c r="B4117" s="20"/>
      <c r="C4117" s="21"/>
    </row>
    <row r="4118">
      <c r="A4118" s="17"/>
      <c r="B4118" s="20"/>
      <c r="C4118" s="21"/>
    </row>
    <row r="4119">
      <c r="A4119" s="17"/>
      <c r="B4119" s="20"/>
      <c r="C4119" s="21"/>
    </row>
    <row r="4120">
      <c r="A4120" s="17"/>
      <c r="B4120" s="20"/>
      <c r="C4120" s="21"/>
    </row>
    <row r="4121">
      <c r="A4121" s="17"/>
      <c r="B4121" s="20"/>
      <c r="C4121" s="21"/>
    </row>
    <row r="4122">
      <c r="A4122" s="17"/>
      <c r="B4122" s="20"/>
      <c r="C4122" s="21"/>
    </row>
    <row r="4123">
      <c r="A4123" s="17"/>
      <c r="B4123" s="20"/>
      <c r="C4123" s="21"/>
    </row>
    <row r="4124">
      <c r="A4124" s="17"/>
      <c r="B4124" s="20"/>
      <c r="C4124" s="21"/>
    </row>
    <row r="4125">
      <c r="A4125" s="17"/>
      <c r="B4125" s="20"/>
      <c r="C4125" s="21"/>
    </row>
    <row r="4126">
      <c r="A4126" s="17"/>
      <c r="B4126" s="20"/>
      <c r="C4126" s="21"/>
    </row>
    <row r="4127">
      <c r="A4127" s="17"/>
      <c r="B4127" s="20"/>
      <c r="C4127" s="21"/>
    </row>
    <row r="4128">
      <c r="A4128" s="17"/>
      <c r="B4128" s="20"/>
      <c r="C4128" s="21"/>
    </row>
    <row r="4129">
      <c r="A4129" s="17"/>
      <c r="B4129" s="20"/>
      <c r="C4129" s="21"/>
    </row>
    <row r="4130">
      <c r="A4130" s="17"/>
      <c r="B4130" s="20"/>
      <c r="C4130" s="21"/>
    </row>
    <row r="4131">
      <c r="A4131" s="17"/>
      <c r="B4131" s="20"/>
      <c r="C4131" s="21"/>
    </row>
    <row r="4132">
      <c r="A4132" s="17"/>
      <c r="B4132" s="20"/>
      <c r="C4132" s="21"/>
    </row>
    <row r="4133">
      <c r="A4133" s="17"/>
      <c r="B4133" s="20"/>
      <c r="C4133" s="21"/>
    </row>
    <row r="4134">
      <c r="A4134" s="17"/>
      <c r="B4134" s="20"/>
      <c r="C4134" s="21"/>
    </row>
    <row r="4135">
      <c r="A4135" s="17"/>
      <c r="B4135" s="20"/>
      <c r="C4135" s="21"/>
    </row>
    <row r="4136">
      <c r="A4136" s="17"/>
      <c r="B4136" s="20"/>
      <c r="C4136" s="21"/>
    </row>
    <row r="4137">
      <c r="A4137" s="17"/>
      <c r="B4137" s="20"/>
      <c r="C4137" s="21"/>
    </row>
    <row r="4138">
      <c r="A4138" s="17"/>
      <c r="B4138" s="20"/>
      <c r="C4138" s="21"/>
    </row>
    <row r="4139">
      <c r="A4139" s="17"/>
      <c r="B4139" s="20"/>
      <c r="C4139" s="21"/>
    </row>
    <row r="4140">
      <c r="A4140" s="17"/>
      <c r="B4140" s="20"/>
      <c r="C4140" s="21"/>
    </row>
    <row r="4141">
      <c r="A4141" s="17"/>
      <c r="B4141" s="20"/>
      <c r="C4141" s="21"/>
    </row>
    <row r="4142">
      <c r="A4142" s="17"/>
      <c r="B4142" s="20"/>
      <c r="C4142" s="21"/>
    </row>
    <row r="4143">
      <c r="A4143" s="17"/>
      <c r="B4143" s="20"/>
      <c r="C4143" s="21"/>
    </row>
    <row r="4144">
      <c r="A4144" s="17"/>
      <c r="B4144" s="20"/>
      <c r="C4144" s="21"/>
    </row>
    <row r="4145">
      <c r="A4145" s="17"/>
      <c r="B4145" s="20"/>
      <c r="C4145" s="21"/>
    </row>
    <row r="4146">
      <c r="A4146" s="17"/>
      <c r="B4146" s="20"/>
      <c r="C4146" s="21"/>
    </row>
    <row r="4147">
      <c r="A4147" s="17"/>
      <c r="B4147" s="20"/>
      <c r="C4147" s="21"/>
    </row>
    <row r="4148">
      <c r="A4148" s="17"/>
      <c r="B4148" s="20"/>
      <c r="C4148" s="21"/>
    </row>
    <row r="4149">
      <c r="A4149" s="17"/>
      <c r="B4149" s="20"/>
      <c r="C4149" s="21"/>
    </row>
    <row r="4150">
      <c r="A4150" s="17"/>
      <c r="B4150" s="20"/>
      <c r="C4150" s="21"/>
    </row>
    <row r="4151">
      <c r="A4151" s="17"/>
      <c r="B4151" s="20"/>
      <c r="C4151" s="21"/>
    </row>
    <row r="4152">
      <c r="A4152" s="17"/>
      <c r="B4152" s="20"/>
      <c r="C4152" s="21"/>
    </row>
    <row r="4153">
      <c r="A4153" s="17"/>
      <c r="B4153" s="20"/>
      <c r="C4153" s="21"/>
    </row>
    <row r="4154">
      <c r="A4154" s="17"/>
      <c r="B4154" s="20"/>
      <c r="C4154" s="21"/>
    </row>
    <row r="4155">
      <c r="A4155" s="17"/>
      <c r="B4155" s="20"/>
      <c r="C4155" s="21"/>
    </row>
    <row r="4156">
      <c r="A4156" s="17"/>
      <c r="B4156" s="20"/>
      <c r="C4156" s="21"/>
    </row>
    <row r="4157">
      <c r="A4157" s="17"/>
      <c r="B4157" s="20"/>
      <c r="C4157" s="21"/>
    </row>
    <row r="4158">
      <c r="A4158" s="17"/>
      <c r="B4158" s="20"/>
      <c r="C4158" s="21"/>
    </row>
    <row r="4159">
      <c r="A4159" s="17"/>
      <c r="B4159" s="20"/>
      <c r="C4159" s="21"/>
    </row>
    <row r="4160">
      <c r="A4160" s="17"/>
      <c r="B4160" s="20"/>
      <c r="C4160" s="21"/>
    </row>
    <row r="4161">
      <c r="A4161" s="17"/>
      <c r="B4161" s="20"/>
      <c r="C4161" s="21"/>
    </row>
    <row r="4162">
      <c r="A4162" s="17"/>
      <c r="B4162" s="20"/>
      <c r="C4162" s="21"/>
    </row>
    <row r="4163">
      <c r="A4163" s="17"/>
      <c r="B4163" s="20"/>
      <c r="C4163" s="21"/>
    </row>
    <row r="4164">
      <c r="A4164" s="17"/>
      <c r="B4164" s="20"/>
      <c r="C4164" s="21"/>
    </row>
    <row r="4165">
      <c r="A4165" s="17"/>
      <c r="B4165" s="20"/>
      <c r="C4165" s="21"/>
    </row>
    <row r="4166">
      <c r="A4166" s="17"/>
      <c r="B4166" s="20"/>
      <c r="C4166" s="21"/>
    </row>
    <row r="4167">
      <c r="A4167" s="17"/>
      <c r="B4167" s="20"/>
      <c r="C4167" s="21"/>
    </row>
    <row r="4168">
      <c r="A4168" s="17"/>
      <c r="B4168" s="20"/>
      <c r="C4168" s="21"/>
    </row>
    <row r="4169">
      <c r="A4169" s="17"/>
      <c r="B4169" s="20"/>
      <c r="C4169" s="21"/>
    </row>
    <row r="4170">
      <c r="A4170" s="17"/>
      <c r="B4170" s="20"/>
      <c r="C4170" s="21"/>
    </row>
    <row r="4171">
      <c r="A4171" s="17"/>
      <c r="B4171" s="20"/>
      <c r="C4171" s="21"/>
    </row>
    <row r="4172">
      <c r="A4172" s="17"/>
      <c r="B4172" s="20"/>
      <c r="C4172" s="21"/>
    </row>
    <row r="4173">
      <c r="A4173" s="17"/>
      <c r="B4173" s="20"/>
      <c r="C4173" s="21"/>
    </row>
    <row r="4174">
      <c r="A4174" s="17"/>
      <c r="B4174" s="20"/>
      <c r="C4174" s="21"/>
    </row>
    <row r="4175">
      <c r="A4175" s="17"/>
      <c r="B4175" s="20"/>
      <c r="C4175" s="21"/>
    </row>
    <row r="4176">
      <c r="A4176" s="17"/>
      <c r="B4176" s="20"/>
      <c r="C4176" s="21"/>
    </row>
    <row r="4177">
      <c r="A4177" s="17"/>
      <c r="B4177" s="20"/>
      <c r="C4177" s="21"/>
    </row>
    <row r="4178">
      <c r="A4178" s="17"/>
      <c r="B4178" s="20"/>
      <c r="C4178" s="21"/>
    </row>
    <row r="4179">
      <c r="A4179" s="17"/>
      <c r="B4179" s="20"/>
      <c r="C4179" s="21"/>
    </row>
    <row r="4180">
      <c r="A4180" s="17"/>
      <c r="B4180" s="20"/>
      <c r="C4180" s="21"/>
    </row>
    <row r="4181">
      <c r="A4181" s="17"/>
      <c r="B4181" s="20"/>
      <c r="C4181" s="21"/>
    </row>
    <row r="4182">
      <c r="A4182" s="17"/>
      <c r="B4182" s="20"/>
      <c r="C4182" s="21"/>
    </row>
    <row r="4183">
      <c r="A4183" s="17"/>
      <c r="B4183" s="20"/>
      <c r="C4183" s="21"/>
    </row>
    <row r="4184">
      <c r="A4184" s="17"/>
      <c r="B4184" s="20"/>
      <c r="C4184" s="21"/>
    </row>
    <row r="4185">
      <c r="A4185" s="17"/>
      <c r="B4185" s="20"/>
      <c r="C4185" s="21"/>
    </row>
    <row r="4186">
      <c r="A4186" s="17"/>
      <c r="B4186" s="20"/>
      <c r="C4186" s="21"/>
    </row>
    <row r="4187">
      <c r="A4187" s="17"/>
      <c r="B4187" s="20"/>
      <c r="C4187" s="21"/>
    </row>
    <row r="4188">
      <c r="A4188" s="17"/>
      <c r="B4188" s="20"/>
      <c r="C4188" s="21"/>
    </row>
    <row r="4189">
      <c r="A4189" s="17"/>
      <c r="B4189" s="20"/>
      <c r="C4189" s="21"/>
    </row>
    <row r="4190">
      <c r="A4190" s="17"/>
      <c r="B4190" s="20"/>
      <c r="C4190" s="21"/>
    </row>
    <row r="4191">
      <c r="A4191" s="17"/>
      <c r="B4191" s="20"/>
      <c r="C4191" s="21"/>
    </row>
    <row r="4192">
      <c r="A4192" s="17"/>
      <c r="B4192" s="20"/>
      <c r="C4192" s="21"/>
    </row>
    <row r="4193">
      <c r="A4193" s="17"/>
      <c r="B4193" s="20"/>
      <c r="C4193" s="21"/>
    </row>
    <row r="4194">
      <c r="A4194" s="17"/>
      <c r="B4194" s="20"/>
      <c r="C4194" s="21"/>
    </row>
    <row r="4195">
      <c r="A4195" s="17"/>
      <c r="B4195" s="20"/>
      <c r="C4195" s="21"/>
    </row>
    <row r="4196">
      <c r="A4196" s="17"/>
      <c r="B4196" s="20"/>
      <c r="C4196" s="21"/>
    </row>
    <row r="4197">
      <c r="A4197" s="17"/>
      <c r="B4197" s="20"/>
      <c r="C4197" s="21"/>
    </row>
    <row r="4198">
      <c r="A4198" s="17"/>
      <c r="B4198" s="20"/>
      <c r="C4198" s="21"/>
    </row>
    <row r="4199">
      <c r="A4199" s="17"/>
      <c r="B4199" s="20"/>
      <c r="C4199" s="21"/>
    </row>
    <row r="4200">
      <c r="A4200" s="17"/>
      <c r="B4200" s="20"/>
      <c r="C4200" s="21"/>
    </row>
    <row r="4201">
      <c r="A4201" s="17"/>
      <c r="B4201" s="20"/>
      <c r="C4201" s="21"/>
    </row>
    <row r="4202">
      <c r="A4202" s="17"/>
      <c r="B4202" s="20"/>
      <c r="C4202" s="21"/>
    </row>
    <row r="4203">
      <c r="A4203" s="17"/>
      <c r="B4203" s="20"/>
      <c r="C4203" s="21"/>
    </row>
    <row r="4204">
      <c r="A4204" s="17"/>
      <c r="B4204" s="20"/>
      <c r="C4204" s="21"/>
    </row>
    <row r="4205">
      <c r="A4205" s="17"/>
      <c r="B4205" s="20"/>
      <c r="C4205" s="21"/>
    </row>
    <row r="4206">
      <c r="A4206" s="17"/>
      <c r="B4206" s="20"/>
      <c r="C4206" s="21"/>
    </row>
    <row r="4207">
      <c r="A4207" s="17"/>
      <c r="B4207" s="20"/>
      <c r="C4207" s="21"/>
    </row>
    <row r="4208">
      <c r="A4208" s="17"/>
      <c r="B4208" s="20"/>
      <c r="C4208" s="21"/>
    </row>
    <row r="4209">
      <c r="A4209" s="17"/>
      <c r="B4209" s="20"/>
      <c r="C4209" s="21"/>
    </row>
    <row r="4210">
      <c r="A4210" s="17"/>
      <c r="B4210" s="20"/>
      <c r="C4210" s="21"/>
    </row>
    <row r="4211">
      <c r="A4211" s="17"/>
      <c r="B4211" s="20"/>
      <c r="C4211" s="21"/>
    </row>
    <row r="4212">
      <c r="A4212" s="17"/>
      <c r="B4212" s="20"/>
      <c r="C4212" s="21"/>
    </row>
    <row r="4213">
      <c r="A4213" s="17"/>
      <c r="B4213" s="20"/>
      <c r="C4213" s="21"/>
    </row>
    <row r="4214">
      <c r="A4214" s="17"/>
      <c r="B4214" s="20"/>
      <c r="C4214" s="21"/>
    </row>
    <row r="4215">
      <c r="A4215" s="17"/>
      <c r="B4215" s="20"/>
      <c r="C4215" s="21"/>
    </row>
    <row r="4216">
      <c r="A4216" s="17"/>
      <c r="B4216" s="20"/>
      <c r="C4216" s="21"/>
    </row>
    <row r="4217">
      <c r="A4217" s="17"/>
      <c r="B4217" s="20"/>
      <c r="C4217" s="21"/>
    </row>
    <row r="4218">
      <c r="A4218" s="17"/>
      <c r="B4218" s="20"/>
      <c r="C4218" s="21"/>
    </row>
    <row r="4219">
      <c r="A4219" s="17"/>
      <c r="B4219" s="20"/>
      <c r="C4219" s="21"/>
    </row>
    <row r="4220">
      <c r="A4220" s="17"/>
      <c r="B4220" s="20"/>
      <c r="C4220" s="21"/>
    </row>
    <row r="4221">
      <c r="A4221" s="17"/>
      <c r="B4221" s="20"/>
      <c r="C4221" s="21"/>
    </row>
    <row r="4222">
      <c r="A4222" s="17"/>
      <c r="B4222" s="20"/>
      <c r="C4222" s="21"/>
    </row>
    <row r="4223">
      <c r="A4223" s="17"/>
      <c r="B4223" s="20"/>
      <c r="C4223" s="21"/>
    </row>
    <row r="4224">
      <c r="A4224" s="17"/>
      <c r="B4224" s="20"/>
      <c r="C4224" s="21"/>
    </row>
    <row r="4225">
      <c r="A4225" s="17"/>
      <c r="B4225" s="20"/>
      <c r="C4225" s="21"/>
    </row>
    <row r="4226">
      <c r="A4226" s="17"/>
      <c r="B4226" s="20"/>
      <c r="C4226" s="21"/>
    </row>
    <row r="4227">
      <c r="A4227" s="17"/>
      <c r="B4227" s="20"/>
      <c r="C4227" s="21"/>
    </row>
    <row r="4228">
      <c r="A4228" s="17"/>
      <c r="B4228" s="20"/>
      <c r="C4228" s="21"/>
    </row>
    <row r="4229">
      <c r="A4229" s="17"/>
      <c r="B4229" s="20"/>
      <c r="C4229" s="21"/>
    </row>
    <row r="4230">
      <c r="A4230" s="17"/>
      <c r="B4230" s="20"/>
      <c r="C4230" s="21"/>
    </row>
    <row r="4231">
      <c r="A4231" s="17"/>
      <c r="B4231" s="20"/>
      <c r="C4231" s="21"/>
    </row>
    <row r="4232">
      <c r="A4232" s="17"/>
      <c r="B4232" s="20"/>
      <c r="C4232" s="21"/>
    </row>
    <row r="4233">
      <c r="A4233" s="17"/>
      <c r="B4233" s="20"/>
      <c r="C4233" s="21"/>
    </row>
    <row r="4234">
      <c r="A4234" s="17"/>
      <c r="B4234" s="20"/>
      <c r="C4234" s="21"/>
    </row>
    <row r="4235">
      <c r="A4235" s="17"/>
      <c r="B4235" s="20"/>
      <c r="C4235" s="21"/>
    </row>
    <row r="4236">
      <c r="A4236" s="17"/>
      <c r="B4236" s="20"/>
      <c r="C4236" s="21"/>
    </row>
    <row r="4237">
      <c r="A4237" s="17"/>
      <c r="B4237" s="20"/>
      <c r="C4237" s="21"/>
    </row>
    <row r="4238">
      <c r="A4238" s="17"/>
      <c r="B4238" s="20"/>
      <c r="C4238" s="21"/>
    </row>
    <row r="4239">
      <c r="A4239" s="17"/>
      <c r="B4239" s="20"/>
      <c r="C4239" s="21"/>
    </row>
    <row r="4240">
      <c r="A4240" s="17"/>
      <c r="B4240" s="20"/>
      <c r="C4240" s="21"/>
    </row>
    <row r="4241">
      <c r="A4241" s="17"/>
      <c r="B4241" s="20"/>
      <c r="C4241" s="21"/>
    </row>
    <row r="4242">
      <c r="A4242" s="17"/>
      <c r="B4242" s="20"/>
      <c r="C4242" s="21"/>
    </row>
    <row r="4243">
      <c r="A4243" s="17"/>
      <c r="B4243" s="20"/>
      <c r="C4243" s="21"/>
    </row>
    <row r="4244">
      <c r="A4244" s="17"/>
      <c r="B4244" s="20"/>
      <c r="C4244" s="21"/>
    </row>
    <row r="4245">
      <c r="A4245" s="17"/>
      <c r="B4245" s="20"/>
      <c r="C4245" s="21"/>
    </row>
    <row r="4246">
      <c r="A4246" s="17"/>
      <c r="B4246" s="20"/>
      <c r="C4246" s="21"/>
    </row>
    <row r="4247">
      <c r="A4247" s="17"/>
      <c r="B4247" s="20"/>
      <c r="C4247" s="21"/>
    </row>
    <row r="4248">
      <c r="A4248" s="17"/>
      <c r="B4248" s="20"/>
      <c r="C4248" s="21"/>
    </row>
    <row r="4249">
      <c r="A4249" s="17"/>
      <c r="B4249" s="20"/>
      <c r="C4249" s="21"/>
    </row>
    <row r="4250">
      <c r="A4250" s="17"/>
      <c r="B4250" s="20"/>
      <c r="C4250" s="21"/>
    </row>
    <row r="4251">
      <c r="A4251" s="17"/>
      <c r="B4251" s="20"/>
      <c r="C4251" s="21"/>
    </row>
    <row r="4252">
      <c r="A4252" s="17"/>
      <c r="B4252" s="20"/>
      <c r="C4252" s="21"/>
    </row>
    <row r="4253">
      <c r="A4253" s="17"/>
      <c r="B4253" s="20"/>
      <c r="C4253" s="21"/>
    </row>
    <row r="4254">
      <c r="A4254" s="17"/>
      <c r="B4254" s="20"/>
      <c r="C4254" s="21"/>
    </row>
    <row r="4255">
      <c r="A4255" s="17"/>
      <c r="B4255" s="20"/>
      <c r="C4255" s="21"/>
    </row>
    <row r="4256">
      <c r="A4256" s="17"/>
      <c r="B4256" s="20"/>
      <c r="C4256" s="21"/>
    </row>
    <row r="4257">
      <c r="A4257" s="17"/>
      <c r="B4257" s="20"/>
      <c r="C4257" s="21"/>
    </row>
    <row r="4258">
      <c r="A4258" s="17"/>
      <c r="B4258" s="20"/>
      <c r="C4258" s="21"/>
    </row>
    <row r="4259">
      <c r="A4259" s="17"/>
      <c r="B4259" s="20"/>
      <c r="C4259" s="21"/>
    </row>
    <row r="4260">
      <c r="A4260" s="17"/>
      <c r="B4260" s="20"/>
      <c r="C4260" s="21"/>
    </row>
    <row r="4261">
      <c r="A4261" s="17"/>
      <c r="B4261" s="20"/>
      <c r="C4261" s="21"/>
    </row>
    <row r="4262">
      <c r="A4262" s="17"/>
      <c r="B4262" s="20"/>
      <c r="C4262" s="21"/>
    </row>
    <row r="4263">
      <c r="A4263" s="17"/>
      <c r="B4263" s="20"/>
      <c r="C4263" s="21"/>
    </row>
    <row r="4264">
      <c r="A4264" s="17"/>
      <c r="B4264" s="20"/>
      <c r="C4264" s="21"/>
    </row>
    <row r="4265">
      <c r="A4265" s="17"/>
      <c r="B4265" s="20"/>
      <c r="C4265" s="21"/>
    </row>
    <row r="4266">
      <c r="A4266" s="17"/>
      <c r="B4266" s="20"/>
      <c r="C4266" s="21"/>
    </row>
    <row r="4267">
      <c r="A4267" s="17"/>
      <c r="B4267" s="20"/>
      <c r="C4267" s="21"/>
    </row>
    <row r="4268">
      <c r="A4268" s="17"/>
      <c r="B4268" s="20"/>
      <c r="C4268" s="21"/>
    </row>
    <row r="4269">
      <c r="A4269" s="17"/>
      <c r="B4269" s="20"/>
      <c r="C4269" s="21"/>
    </row>
    <row r="4270">
      <c r="A4270" s="17"/>
      <c r="B4270" s="20"/>
      <c r="C4270" s="21"/>
    </row>
    <row r="4271">
      <c r="A4271" s="17"/>
      <c r="B4271" s="20"/>
      <c r="C4271" s="21"/>
    </row>
    <row r="4272">
      <c r="A4272" s="17"/>
      <c r="B4272" s="20"/>
      <c r="C4272" s="21"/>
    </row>
    <row r="4273">
      <c r="A4273" s="17"/>
      <c r="B4273" s="20"/>
      <c r="C4273" s="21"/>
    </row>
    <row r="4274">
      <c r="A4274" s="17"/>
      <c r="B4274" s="20"/>
      <c r="C4274" s="21"/>
    </row>
    <row r="4275">
      <c r="A4275" s="17"/>
      <c r="B4275" s="20"/>
      <c r="C4275" s="21"/>
    </row>
    <row r="4276">
      <c r="A4276" s="17"/>
      <c r="B4276" s="20"/>
      <c r="C4276" s="21"/>
    </row>
    <row r="4277">
      <c r="A4277" s="17"/>
      <c r="B4277" s="20"/>
      <c r="C4277" s="21"/>
    </row>
    <row r="4278">
      <c r="A4278" s="17"/>
      <c r="B4278" s="20"/>
      <c r="C4278" s="21"/>
    </row>
    <row r="4279">
      <c r="A4279" s="17"/>
      <c r="B4279" s="20"/>
      <c r="C4279" s="21"/>
    </row>
    <row r="4280">
      <c r="A4280" s="17"/>
      <c r="B4280" s="20"/>
      <c r="C4280" s="21"/>
    </row>
    <row r="4281">
      <c r="A4281" s="17"/>
      <c r="B4281" s="20"/>
      <c r="C4281" s="21"/>
    </row>
    <row r="4282">
      <c r="A4282" s="17"/>
      <c r="B4282" s="20"/>
      <c r="C4282" s="21"/>
    </row>
    <row r="4283">
      <c r="A4283" s="17"/>
      <c r="B4283" s="20"/>
      <c r="C4283" s="21"/>
    </row>
    <row r="4284">
      <c r="A4284" s="17"/>
      <c r="B4284" s="20"/>
      <c r="C4284" s="21"/>
    </row>
    <row r="4285">
      <c r="A4285" s="17"/>
      <c r="B4285" s="20"/>
      <c r="C4285" s="21"/>
    </row>
    <row r="4286">
      <c r="A4286" s="17"/>
      <c r="B4286" s="20"/>
      <c r="C4286" s="21"/>
    </row>
    <row r="4287">
      <c r="A4287" s="17"/>
      <c r="B4287" s="20"/>
      <c r="C4287" s="21"/>
    </row>
    <row r="4288">
      <c r="A4288" s="17"/>
      <c r="B4288" s="20"/>
      <c r="C4288" s="21"/>
    </row>
    <row r="4289">
      <c r="A4289" s="17"/>
      <c r="B4289" s="20"/>
      <c r="C4289" s="21"/>
    </row>
    <row r="4290">
      <c r="A4290" s="17"/>
      <c r="B4290" s="20"/>
      <c r="C4290" s="21"/>
    </row>
    <row r="4291">
      <c r="A4291" s="17"/>
      <c r="B4291" s="20"/>
      <c r="C4291" s="21"/>
    </row>
    <row r="4292">
      <c r="A4292" s="17"/>
      <c r="B4292" s="20"/>
      <c r="C4292" s="21"/>
    </row>
    <row r="4293">
      <c r="A4293" s="17"/>
      <c r="B4293" s="20"/>
      <c r="C4293" s="21"/>
    </row>
    <row r="4294">
      <c r="A4294" s="17"/>
      <c r="B4294" s="20"/>
      <c r="C4294" s="21"/>
    </row>
    <row r="4295">
      <c r="A4295" s="17"/>
      <c r="B4295" s="20"/>
      <c r="C4295" s="21"/>
    </row>
    <row r="4296">
      <c r="A4296" s="17"/>
      <c r="B4296" s="20"/>
      <c r="C4296" s="21"/>
    </row>
    <row r="4297">
      <c r="A4297" s="17"/>
      <c r="B4297" s="20"/>
      <c r="C4297" s="21"/>
    </row>
    <row r="4298">
      <c r="A4298" s="17"/>
      <c r="B4298" s="20"/>
      <c r="C4298" s="21"/>
    </row>
    <row r="4299">
      <c r="A4299" s="17"/>
      <c r="B4299" s="20"/>
      <c r="C4299" s="21"/>
    </row>
    <row r="4300">
      <c r="A4300" s="17"/>
      <c r="B4300" s="20"/>
      <c r="C4300" s="21"/>
    </row>
    <row r="4301">
      <c r="A4301" s="17"/>
      <c r="B4301" s="20"/>
      <c r="C4301" s="21"/>
    </row>
    <row r="4302">
      <c r="A4302" s="17"/>
      <c r="B4302" s="20"/>
      <c r="C4302" s="21"/>
    </row>
    <row r="4303">
      <c r="A4303" s="17"/>
      <c r="B4303" s="20"/>
      <c r="C4303" s="21"/>
    </row>
    <row r="4304">
      <c r="A4304" s="17"/>
      <c r="B4304" s="20"/>
      <c r="C4304" s="21"/>
    </row>
    <row r="4305">
      <c r="A4305" s="17"/>
      <c r="B4305" s="20"/>
      <c r="C4305" s="21"/>
    </row>
    <row r="4306">
      <c r="A4306" s="17"/>
      <c r="B4306" s="20"/>
      <c r="C4306" s="21"/>
    </row>
    <row r="4307">
      <c r="A4307" s="17"/>
      <c r="B4307" s="20"/>
      <c r="C4307" s="21"/>
    </row>
    <row r="4308">
      <c r="A4308" s="17"/>
      <c r="B4308" s="20"/>
      <c r="C4308" s="21"/>
    </row>
    <row r="4309">
      <c r="A4309" s="17"/>
      <c r="B4309" s="20"/>
      <c r="C4309" s="21"/>
    </row>
    <row r="4310">
      <c r="A4310" s="17"/>
      <c r="B4310" s="20"/>
      <c r="C4310" s="21"/>
    </row>
    <row r="4311">
      <c r="A4311" s="17"/>
      <c r="B4311" s="20"/>
      <c r="C4311" s="21"/>
    </row>
    <row r="4312">
      <c r="A4312" s="17"/>
      <c r="B4312" s="20"/>
      <c r="C4312" s="21"/>
    </row>
    <row r="4313">
      <c r="A4313" s="17"/>
      <c r="B4313" s="20"/>
      <c r="C4313" s="21"/>
    </row>
    <row r="4314">
      <c r="A4314" s="17"/>
      <c r="B4314" s="20"/>
      <c r="C4314" s="21"/>
    </row>
    <row r="4315">
      <c r="A4315" s="17"/>
      <c r="B4315" s="20"/>
      <c r="C4315" s="21"/>
    </row>
    <row r="4316">
      <c r="A4316" s="17"/>
      <c r="B4316" s="20"/>
      <c r="C4316" s="21"/>
    </row>
    <row r="4317">
      <c r="A4317" s="17"/>
      <c r="B4317" s="20"/>
      <c r="C4317" s="21"/>
    </row>
    <row r="4318">
      <c r="A4318" s="17"/>
      <c r="B4318" s="20"/>
      <c r="C4318" s="21"/>
    </row>
    <row r="4319">
      <c r="A4319" s="17"/>
      <c r="B4319" s="20"/>
      <c r="C4319" s="21"/>
    </row>
    <row r="4320">
      <c r="A4320" s="17"/>
      <c r="B4320" s="20"/>
      <c r="C4320" s="21"/>
    </row>
    <row r="4321">
      <c r="A4321" s="17"/>
      <c r="B4321" s="20"/>
      <c r="C4321" s="21"/>
    </row>
    <row r="4322">
      <c r="A4322" s="17"/>
      <c r="B4322" s="20"/>
      <c r="C4322" s="21"/>
    </row>
    <row r="4323">
      <c r="A4323" s="17"/>
      <c r="B4323" s="20"/>
      <c r="C4323" s="21"/>
    </row>
    <row r="4324">
      <c r="A4324" s="17"/>
      <c r="B4324" s="20"/>
      <c r="C4324" s="21"/>
    </row>
    <row r="4325">
      <c r="A4325" s="17"/>
      <c r="B4325" s="20"/>
      <c r="C4325" s="21"/>
    </row>
    <row r="4326">
      <c r="A4326" s="17"/>
      <c r="B4326" s="20"/>
      <c r="C4326" s="21"/>
    </row>
    <row r="4327">
      <c r="A4327" s="17"/>
      <c r="B4327" s="20"/>
      <c r="C4327" s="21"/>
    </row>
    <row r="4328">
      <c r="A4328" s="17"/>
      <c r="B4328" s="20"/>
      <c r="C4328" s="21"/>
    </row>
    <row r="4329">
      <c r="A4329" s="17"/>
      <c r="B4329" s="20"/>
      <c r="C4329" s="21"/>
    </row>
    <row r="4330">
      <c r="A4330" s="17"/>
      <c r="B4330" s="20"/>
      <c r="C4330" s="21"/>
    </row>
    <row r="4331">
      <c r="A4331" s="17"/>
      <c r="B4331" s="20"/>
      <c r="C4331" s="21"/>
    </row>
    <row r="4332">
      <c r="A4332" s="17"/>
      <c r="B4332" s="20"/>
      <c r="C4332" s="21"/>
    </row>
    <row r="4333">
      <c r="A4333" s="17"/>
      <c r="B4333" s="20"/>
      <c r="C4333" s="21"/>
    </row>
    <row r="4334">
      <c r="A4334" s="17"/>
      <c r="B4334" s="20"/>
      <c r="C4334" s="21"/>
    </row>
    <row r="4335">
      <c r="A4335" s="17"/>
      <c r="B4335" s="20"/>
      <c r="C4335" s="21"/>
    </row>
    <row r="4336">
      <c r="A4336" s="17"/>
      <c r="B4336" s="20"/>
      <c r="C4336" s="21"/>
    </row>
    <row r="4337">
      <c r="A4337" s="17"/>
      <c r="B4337" s="20"/>
      <c r="C4337" s="21"/>
    </row>
    <row r="4338">
      <c r="A4338" s="17"/>
      <c r="B4338" s="20"/>
      <c r="C4338" s="21"/>
    </row>
    <row r="4339">
      <c r="A4339" s="17"/>
      <c r="B4339" s="20"/>
      <c r="C4339" s="21"/>
    </row>
    <row r="4340">
      <c r="A4340" s="17"/>
      <c r="B4340" s="20"/>
      <c r="C4340" s="21"/>
    </row>
    <row r="4341">
      <c r="A4341" s="17"/>
      <c r="B4341" s="20"/>
      <c r="C4341" s="21"/>
    </row>
    <row r="4342">
      <c r="A4342" s="17"/>
      <c r="B4342" s="20"/>
      <c r="C4342" s="21"/>
    </row>
    <row r="4343">
      <c r="A4343" s="17"/>
      <c r="B4343" s="20"/>
      <c r="C4343" s="21"/>
    </row>
    <row r="4344">
      <c r="A4344" s="17"/>
      <c r="B4344" s="20"/>
      <c r="C4344" s="21"/>
    </row>
    <row r="4345">
      <c r="A4345" s="17"/>
      <c r="B4345" s="20"/>
      <c r="C4345" s="21"/>
    </row>
    <row r="4346">
      <c r="A4346" s="17"/>
      <c r="B4346" s="20"/>
      <c r="C4346" s="21"/>
    </row>
    <row r="4347">
      <c r="A4347" s="17"/>
      <c r="B4347" s="20"/>
      <c r="C4347" s="21"/>
    </row>
    <row r="4348">
      <c r="A4348" s="17"/>
      <c r="B4348" s="20"/>
      <c r="C4348" s="21"/>
    </row>
    <row r="4349">
      <c r="A4349" s="17"/>
      <c r="B4349" s="20"/>
      <c r="C4349" s="21"/>
    </row>
    <row r="4350">
      <c r="A4350" s="17"/>
      <c r="B4350" s="20"/>
      <c r="C4350" s="21"/>
    </row>
    <row r="4351">
      <c r="A4351" s="17"/>
      <c r="B4351" s="20"/>
      <c r="C4351" s="21"/>
    </row>
    <row r="4352">
      <c r="A4352" s="17"/>
      <c r="B4352" s="20"/>
      <c r="C4352" s="21"/>
    </row>
    <row r="4353">
      <c r="A4353" s="17"/>
      <c r="B4353" s="20"/>
      <c r="C4353" s="21"/>
    </row>
    <row r="4354">
      <c r="A4354" s="17"/>
      <c r="B4354" s="20"/>
      <c r="C4354" s="21"/>
    </row>
    <row r="4355">
      <c r="A4355" s="17"/>
      <c r="B4355" s="20"/>
      <c r="C4355" s="21"/>
    </row>
    <row r="4356">
      <c r="A4356" s="17"/>
      <c r="B4356" s="20"/>
      <c r="C4356" s="21"/>
    </row>
    <row r="4357">
      <c r="A4357" s="17"/>
      <c r="B4357" s="20"/>
      <c r="C4357" s="21"/>
    </row>
    <row r="4358">
      <c r="A4358" s="17"/>
      <c r="B4358" s="20"/>
      <c r="C4358" s="21"/>
    </row>
    <row r="4359">
      <c r="A4359" s="17"/>
      <c r="B4359" s="20"/>
      <c r="C4359" s="21"/>
    </row>
    <row r="4360">
      <c r="A4360" s="17"/>
      <c r="B4360" s="20"/>
      <c r="C4360" s="21"/>
    </row>
    <row r="4361">
      <c r="A4361" s="17"/>
      <c r="B4361" s="20"/>
      <c r="C4361" s="21"/>
    </row>
    <row r="4362">
      <c r="A4362" s="17"/>
      <c r="B4362" s="20"/>
      <c r="C4362" s="21"/>
    </row>
    <row r="4363">
      <c r="A4363" s="17"/>
      <c r="B4363" s="20"/>
      <c r="C4363" s="21"/>
    </row>
    <row r="4364">
      <c r="A4364" s="17"/>
      <c r="B4364" s="20"/>
      <c r="C4364" s="21"/>
    </row>
    <row r="4365">
      <c r="A4365" s="17"/>
      <c r="B4365" s="20"/>
      <c r="C4365" s="21"/>
    </row>
    <row r="4366">
      <c r="A4366" s="17"/>
      <c r="B4366" s="20"/>
      <c r="C4366" s="21"/>
    </row>
    <row r="4367">
      <c r="A4367" s="17"/>
      <c r="B4367" s="20"/>
      <c r="C4367" s="21"/>
    </row>
    <row r="4368">
      <c r="A4368" s="17"/>
      <c r="B4368" s="20"/>
      <c r="C4368" s="21"/>
    </row>
    <row r="4369">
      <c r="A4369" s="17"/>
      <c r="B4369" s="20"/>
      <c r="C4369" s="21"/>
    </row>
    <row r="4370">
      <c r="A4370" s="17"/>
      <c r="B4370" s="20"/>
      <c r="C4370" s="21"/>
    </row>
    <row r="4371">
      <c r="A4371" s="17"/>
      <c r="B4371" s="20"/>
      <c r="C4371" s="21"/>
    </row>
    <row r="4372">
      <c r="A4372" s="17"/>
      <c r="B4372" s="20"/>
      <c r="C4372" s="21"/>
    </row>
    <row r="4373">
      <c r="A4373" s="17"/>
      <c r="B4373" s="20"/>
      <c r="C4373" s="21"/>
    </row>
    <row r="4374">
      <c r="A4374" s="17"/>
      <c r="B4374" s="20"/>
      <c r="C4374" s="21"/>
    </row>
    <row r="4375">
      <c r="A4375" s="17"/>
      <c r="B4375" s="20"/>
      <c r="C4375" s="21"/>
    </row>
    <row r="4376">
      <c r="A4376" s="17"/>
      <c r="B4376" s="20"/>
      <c r="C4376" s="21"/>
    </row>
    <row r="4377">
      <c r="A4377" s="17"/>
      <c r="B4377" s="20"/>
      <c r="C4377" s="21"/>
    </row>
    <row r="4378">
      <c r="A4378" s="17"/>
      <c r="B4378" s="20"/>
      <c r="C4378" s="21"/>
    </row>
    <row r="4379">
      <c r="A4379" s="17"/>
      <c r="B4379" s="20"/>
      <c r="C4379" s="21"/>
    </row>
    <row r="4380">
      <c r="A4380" s="17"/>
      <c r="B4380" s="20"/>
      <c r="C4380" s="21"/>
    </row>
    <row r="4381">
      <c r="A4381" s="17"/>
      <c r="B4381" s="20"/>
      <c r="C4381" s="21"/>
    </row>
    <row r="4382">
      <c r="A4382" s="17"/>
      <c r="B4382" s="20"/>
      <c r="C4382" s="21"/>
    </row>
    <row r="4383">
      <c r="A4383" s="17"/>
      <c r="B4383" s="20"/>
      <c r="C4383" s="21"/>
    </row>
    <row r="4384">
      <c r="A4384" s="17"/>
      <c r="B4384" s="20"/>
      <c r="C4384" s="21"/>
    </row>
    <row r="4385">
      <c r="A4385" s="17"/>
      <c r="B4385" s="20"/>
      <c r="C4385" s="21"/>
    </row>
    <row r="4386">
      <c r="A4386" s="17"/>
      <c r="B4386" s="20"/>
      <c r="C4386" s="21"/>
    </row>
    <row r="4387">
      <c r="A4387" s="17"/>
      <c r="B4387" s="20"/>
      <c r="C4387" s="21"/>
    </row>
    <row r="4388">
      <c r="A4388" s="17"/>
      <c r="B4388" s="20"/>
      <c r="C4388" s="21"/>
    </row>
    <row r="4389">
      <c r="A4389" s="17"/>
      <c r="B4389" s="20"/>
      <c r="C4389" s="21"/>
    </row>
    <row r="4390">
      <c r="A4390" s="17"/>
      <c r="B4390" s="20"/>
      <c r="C4390" s="21"/>
    </row>
    <row r="4391">
      <c r="A4391" s="17"/>
      <c r="B4391" s="20"/>
      <c r="C4391" s="21"/>
    </row>
    <row r="4392">
      <c r="A4392" s="17"/>
      <c r="B4392" s="20"/>
      <c r="C4392" s="21"/>
    </row>
    <row r="4393">
      <c r="A4393" s="17"/>
      <c r="B4393" s="20"/>
      <c r="C4393" s="21"/>
    </row>
    <row r="4394">
      <c r="A4394" s="17"/>
      <c r="B4394" s="20"/>
      <c r="C4394" s="21"/>
    </row>
    <row r="4395">
      <c r="A4395" s="17"/>
      <c r="B4395" s="20"/>
      <c r="C4395" s="21"/>
    </row>
    <row r="4396">
      <c r="A4396" s="17"/>
      <c r="B4396" s="20"/>
      <c r="C4396" s="21"/>
    </row>
    <row r="4397">
      <c r="A4397" s="17"/>
      <c r="B4397" s="20"/>
      <c r="C4397" s="21"/>
    </row>
    <row r="4398">
      <c r="A4398" s="17"/>
      <c r="B4398" s="20"/>
      <c r="C4398" s="21"/>
    </row>
    <row r="4399">
      <c r="A4399" s="17"/>
      <c r="B4399" s="20"/>
      <c r="C4399" s="21"/>
    </row>
    <row r="4400">
      <c r="A4400" s="17"/>
      <c r="B4400" s="20"/>
      <c r="C4400" s="21"/>
    </row>
    <row r="4401">
      <c r="A4401" s="17"/>
      <c r="B4401" s="20"/>
      <c r="C4401" s="21"/>
    </row>
    <row r="4402">
      <c r="A4402" s="17"/>
      <c r="B4402" s="20"/>
      <c r="C4402" s="21"/>
    </row>
    <row r="4403">
      <c r="A4403" s="17"/>
      <c r="B4403" s="20"/>
      <c r="C4403" s="21"/>
    </row>
    <row r="4404">
      <c r="A4404" s="17"/>
      <c r="B4404" s="20"/>
      <c r="C4404" s="21"/>
    </row>
    <row r="4405">
      <c r="A4405" s="17"/>
      <c r="B4405" s="20"/>
      <c r="C4405" s="21"/>
    </row>
    <row r="4406">
      <c r="A4406" s="17"/>
      <c r="B4406" s="20"/>
      <c r="C4406" s="21"/>
    </row>
    <row r="4407">
      <c r="A4407" s="17"/>
      <c r="B4407" s="20"/>
      <c r="C4407" s="21"/>
    </row>
    <row r="4408">
      <c r="A4408" s="17"/>
      <c r="B4408" s="20"/>
      <c r="C4408" s="21"/>
    </row>
    <row r="4409">
      <c r="A4409" s="17"/>
      <c r="B4409" s="20"/>
      <c r="C4409" s="21"/>
    </row>
    <row r="4410">
      <c r="A4410" s="17"/>
      <c r="B4410" s="20"/>
      <c r="C4410" s="21"/>
    </row>
    <row r="4411">
      <c r="A4411" s="17"/>
      <c r="B4411" s="20"/>
      <c r="C4411" s="21"/>
    </row>
    <row r="4412">
      <c r="A4412" s="17"/>
      <c r="B4412" s="20"/>
      <c r="C4412" s="21"/>
    </row>
    <row r="4413">
      <c r="A4413" s="17"/>
      <c r="B4413" s="20"/>
      <c r="C4413" s="21"/>
    </row>
    <row r="4414">
      <c r="A4414" s="17"/>
      <c r="B4414" s="20"/>
      <c r="C4414" s="21"/>
    </row>
    <row r="4415">
      <c r="A4415" s="17"/>
      <c r="B4415" s="20"/>
      <c r="C4415" s="21"/>
    </row>
    <row r="4416">
      <c r="A4416" s="17"/>
      <c r="B4416" s="20"/>
      <c r="C4416" s="21"/>
    </row>
    <row r="4417">
      <c r="A4417" s="17"/>
      <c r="B4417" s="20"/>
      <c r="C4417" s="21"/>
    </row>
    <row r="4418">
      <c r="A4418" s="17"/>
      <c r="B4418" s="20"/>
      <c r="C4418" s="21"/>
    </row>
    <row r="4419">
      <c r="A4419" s="17"/>
      <c r="B4419" s="20"/>
      <c r="C4419" s="21"/>
    </row>
    <row r="4420">
      <c r="A4420" s="17"/>
      <c r="B4420" s="20"/>
      <c r="C4420" s="21"/>
    </row>
    <row r="4421">
      <c r="A4421" s="17"/>
      <c r="B4421" s="20"/>
      <c r="C4421" s="21"/>
    </row>
    <row r="4422">
      <c r="A4422" s="17"/>
      <c r="B4422" s="20"/>
      <c r="C4422" s="21"/>
    </row>
    <row r="4423">
      <c r="A4423" s="17"/>
      <c r="B4423" s="20"/>
      <c r="C4423" s="21"/>
    </row>
    <row r="4424">
      <c r="A4424" s="17"/>
      <c r="B4424" s="20"/>
      <c r="C4424" s="21"/>
    </row>
    <row r="4425">
      <c r="A4425" s="17"/>
      <c r="B4425" s="20"/>
      <c r="C4425" s="21"/>
    </row>
    <row r="4426">
      <c r="A4426" s="17"/>
      <c r="B4426" s="20"/>
      <c r="C4426" s="21"/>
    </row>
    <row r="4427">
      <c r="A4427" s="17"/>
      <c r="B4427" s="20"/>
      <c r="C4427" s="21"/>
    </row>
    <row r="4428">
      <c r="A4428" s="17"/>
      <c r="B4428" s="20"/>
      <c r="C4428" s="21"/>
    </row>
    <row r="4429">
      <c r="A4429" s="17"/>
      <c r="B4429" s="20"/>
      <c r="C4429" s="21"/>
    </row>
    <row r="4430">
      <c r="A4430" s="17"/>
      <c r="B4430" s="20"/>
      <c r="C4430" s="21"/>
    </row>
    <row r="4431">
      <c r="A4431" s="17"/>
      <c r="B4431" s="20"/>
      <c r="C4431" s="21"/>
    </row>
    <row r="4432">
      <c r="A4432" s="17"/>
      <c r="B4432" s="20"/>
      <c r="C4432" s="21"/>
    </row>
    <row r="4433">
      <c r="A4433" s="17"/>
      <c r="B4433" s="20"/>
      <c r="C4433" s="21"/>
    </row>
    <row r="4434">
      <c r="A4434" s="17"/>
      <c r="B4434" s="20"/>
      <c r="C4434" s="21"/>
    </row>
    <row r="4435">
      <c r="A4435" s="17"/>
      <c r="B4435" s="20"/>
      <c r="C4435" s="21"/>
    </row>
    <row r="4436">
      <c r="A4436" s="17"/>
      <c r="B4436" s="20"/>
      <c r="C4436" s="21"/>
    </row>
    <row r="4437">
      <c r="A4437" s="17"/>
      <c r="B4437" s="20"/>
      <c r="C4437" s="21"/>
    </row>
    <row r="4438">
      <c r="A4438" s="17"/>
      <c r="B4438" s="20"/>
      <c r="C4438" s="21"/>
    </row>
    <row r="4439">
      <c r="A4439" s="17"/>
      <c r="B4439" s="20"/>
      <c r="C4439" s="21"/>
    </row>
    <row r="4440">
      <c r="A4440" s="17"/>
      <c r="B4440" s="20"/>
      <c r="C4440" s="21"/>
    </row>
    <row r="4441">
      <c r="A4441" s="17"/>
      <c r="B4441" s="20"/>
      <c r="C4441" s="21"/>
    </row>
    <row r="4442">
      <c r="A4442" s="17"/>
      <c r="B4442" s="20"/>
      <c r="C4442" s="21"/>
    </row>
    <row r="4443">
      <c r="A4443" s="17"/>
      <c r="B4443" s="20"/>
      <c r="C4443" s="21"/>
    </row>
    <row r="4444">
      <c r="A4444" s="17"/>
      <c r="B4444" s="20"/>
      <c r="C4444" s="21"/>
    </row>
    <row r="4445">
      <c r="A4445" s="17"/>
      <c r="B4445" s="20"/>
      <c r="C4445" s="21"/>
    </row>
    <row r="4446">
      <c r="A4446" s="17"/>
      <c r="B4446" s="20"/>
      <c r="C4446" s="21"/>
    </row>
    <row r="4447">
      <c r="A4447" s="17"/>
      <c r="B4447" s="20"/>
      <c r="C4447" s="21"/>
    </row>
    <row r="4448">
      <c r="A4448" s="17"/>
      <c r="B4448" s="20"/>
      <c r="C4448" s="21"/>
    </row>
    <row r="4449">
      <c r="A4449" s="17"/>
      <c r="B4449" s="20"/>
      <c r="C4449" s="21"/>
    </row>
    <row r="4450">
      <c r="A4450" s="17"/>
      <c r="B4450" s="20"/>
      <c r="C4450" s="21"/>
    </row>
    <row r="4451">
      <c r="A4451" s="17"/>
      <c r="B4451" s="20"/>
      <c r="C4451" s="21"/>
    </row>
    <row r="4452">
      <c r="A4452" s="17"/>
      <c r="B4452" s="20"/>
      <c r="C4452" s="21"/>
    </row>
    <row r="4453">
      <c r="A4453" s="17"/>
      <c r="B4453" s="20"/>
      <c r="C4453" s="21"/>
    </row>
    <row r="4454">
      <c r="A4454" s="17"/>
      <c r="B4454" s="20"/>
      <c r="C4454" s="21"/>
    </row>
    <row r="4455">
      <c r="A4455" s="17"/>
      <c r="B4455" s="20"/>
      <c r="C4455" s="21"/>
    </row>
    <row r="4456">
      <c r="A4456" s="17"/>
      <c r="B4456" s="20"/>
      <c r="C4456" s="21"/>
    </row>
    <row r="4457">
      <c r="A4457" s="17"/>
      <c r="B4457" s="20"/>
      <c r="C4457" s="21"/>
    </row>
    <row r="4458">
      <c r="A4458" s="17"/>
      <c r="B4458" s="20"/>
      <c r="C4458" s="21"/>
    </row>
    <row r="4459">
      <c r="A4459" s="17"/>
      <c r="B4459" s="20"/>
      <c r="C4459" s="21"/>
    </row>
    <row r="4460">
      <c r="A4460" s="17"/>
      <c r="B4460" s="20"/>
      <c r="C4460" s="21"/>
    </row>
    <row r="4461">
      <c r="A4461" s="17"/>
      <c r="B4461" s="20"/>
      <c r="C4461" s="21"/>
    </row>
    <row r="4462">
      <c r="A4462" s="17"/>
      <c r="B4462" s="20"/>
      <c r="C4462" s="21"/>
    </row>
    <row r="4463">
      <c r="A4463" s="17"/>
      <c r="B4463" s="20"/>
      <c r="C4463" s="21"/>
    </row>
    <row r="4464">
      <c r="A4464" s="17"/>
      <c r="B4464" s="20"/>
      <c r="C4464" s="21"/>
    </row>
    <row r="4465">
      <c r="A4465" s="17"/>
      <c r="B4465" s="20"/>
      <c r="C4465" s="21"/>
    </row>
    <row r="4466">
      <c r="A4466" s="17"/>
      <c r="B4466" s="20"/>
      <c r="C4466" s="21"/>
    </row>
    <row r="4467">
      <c r="A4467" s="17"/>
      <c r="B4467" s="20"/>
      <c r="C4467" s="21"/>
    </row>
    <row r="4468">
      <c r="A4468" s="17"/>
      <c r="B4468" s="20"/>
      <c r="C4468" s="21"/>
    </row>
    <row r="4469">
      <c r="A4469" s="17"/>
      <c r="B4469" s="20"/>
      <c r="C4469" s="21"/>
    </row>
    <row r="4470">
      <c r="A4470" s="17"/>
      <c r="B4470" s="20"/>
      <c r="C4470" s="21"/>
    </row>
    <row r="4471">
      <c r="A4471" s="17"/>
      <c r="B4471" s="20"/>
      <c r="C4471" s="21"/>
    </row>
    <row r="4472">
      <c r="A4472" s="17"/>
      <c r="B4472" s="20"/>
      <c r="C4472" s="21"/>
    </row>
    <row r="4473">
      <c r="A4473" s="17"/>
      <c r="B4473" s="20"/>
      <c r="C4473" s="21"/>
    </row>
    <row r="4474">
      <c r="A4474" s="17"/>
      <c r="B4474" s="20"/>
      <c r="C4474" s="21"/>
    </row>
    <row r="4475">
      <c r="A4475" s="17"/>
      <c r="B4475" s="20"/>
      <c r="C4475" s="21"/>
    </row>
    <row r="4476">
      <c r="A4476" s="17"/>
      <c r="B4476" s="20"/>
      <c r="C4476" s="21"/>
    </row>
    <row r="4477">
      <c r="A4477" s="17"/>
      <c r="B4477" s="20"/>
      <c r="C4477" s="21"/>
    </row>
    <row r="4478">
      <c r="A4478" s="17"/>
      <c r="B4478" s="20"/>
      <c r="C4478" s="21"/>
    </row>
    <row r="4479">
      <c r="A4479" s="17"/>
      <c r="B4479" s="20"/>
      <c r="C4479" s="21"/>
    </row>
    <row r="4480">
      <c r="A4480" s="17"/>
      <c r="B4480" s="20"/>
      <c r="C4480" s="21"/>
    </row>
    <row r="4481">
      <c r="A4481" s="17"/>
      <c r="B4481" s="20"/>
      <c r="C4481" s="21"/>
    </row>
    <row r="4482">
      <c r="A4482" s="17"/>
      <c r="B4482" s="20"/>
      <c r="C4482" s="21"/>
    </row>
    <row r="4483">
      <c r="A4483" s="17"/>
      <c r="B4483" s="20"/>
      <c r="C4483" s="21"/>
    </row>
    <row r="4484">
      <c r="A4484" s="17"/>
      <c r="B4484" s="20"/>
      <c r="C4484" s="21"/>
    </row>
    <row r="4485">
      <c r="A4485" s="17"/>
      <c r="B4485" s="20"/>
      <c r="C4485" s="21"/>
    </row>
    <row r="4486">
      <c r="A4486" s="17"/>
      <c r="B4486" s="20"/>
      <c r="C4486" s="21"/>
    </row>
    <row r="4487">
      <c r="A4487" s="17"/>
      <c r="B4487" s="20"/>
      <c r="C4487" s="21"/>
    </row>
    <row r="4488">
      <c r="A4488" s="17"/>
      <c r="B4488" s="20"/>
      <c r="C4488" s="21"/>
    </row>
    <row r="4489">
      <c r="A4489" s="17"/>
      <c r="B4489" s="20"/>
      <c r="C4489" s="21"/>
    </row>
    <row r="4490">
      <c r="A4490" s="17"/>
      <c r="B4490" s="20"/>
      <c r="C4490" s="21"/>
    </row>
    <row r="4491">
      <c r="A4491" s="17"/>
      <c r="B4491" s="20"/>
      <c r="C4491" s="21"/>
    </row>
    <row r="4492">
      <c r="A4492" s="17"/>
      <c r="B4492" s="20"/>
      <c r="C4492" s="21"/>
    </row>
    <row r="4493">
      <c r="A4493" s="17"/>
      <c r="B4493" s="20"/>
      <c r="C4493" s="21"/>
    </row>
    <row r="4494">
      <c r="A4494" s="17"/>
      <c r="B4494" s="20"/>
      <c r="C4494" s="21"/>
    </row>
    <row r="4495">
      <c r="A4495" s="17"/>
      <c r="B4495" s="20"/>
      <c r="C4495" s="21"/>
    </row>
    <row r="4496">
      <c r="A4496" s="17"/>
      <c r="B4496" s="20"/>
      <c r="C4496" s="21"/>
    </row>
    <row r="4497">
      <c r="A4497" s="17"/>
      <c r="B4497" s="20"/>
      <c r="C4497" s="21"/>
    </row>
    <row r="4498">
      <c r="A4498" s="17"/>
      <c r="B4498" s="20"/>
      <c r="C4498" s="21"/>
    </row>
    <row r="4499">
      <c r="A4499" s="17"/>
      <c r="B4499" s="20"/>
      <c r="C4499" s="21"/>
    </row>
    <row r="4500">
      <c r="A4500" s="17"/>
      <c r="B4500" s="20"/>
      <c r="C4500" s="21"/>
    </row>
    <row r="4501">
      <c r="A4501" s="17"/>
      <c r="B4501" s="20"/>
      <c r="C4501" s="21"/>
    </row>
    <row r="4502">
      <c r="A4502" s="17"/>
      <c r="B4502" s="20"/>
      <c r="C4502" s="21"/>
    </row>
    <row r="4503">
      <c r="A4503" s="17"/>
      <c r="B4503" s="20"/>
      <c r="C4503" s="21"/>
    </row>
    <row r="4504">
      <c r="A4504" s="17"/>
      <c r="B4504" s="20"/>
      <c r="C4504" s="21"/>
    </row>
    <row r="4505">
      <c r="A4505" s="17"/>
      <c r="B4505" s="20"/>
      <c r="C4505" s="21"/>
    </row>
    <row r="4506">
      <c r="A4506" s="17"/>
      <c r="B4506" s="20"/>
      <c r="C4506" s="21"/>
    </row>
    <row r="4507">
      <c r="A4507" s="17"/>
      <c r="B4507" s="20"/>
      <c r="C4507" s="21"/>
    </row>
    <row r="4508">
      <c r="A4508" s="17"/>
      <c r="B4508" s="20"/>
      <c r="C4508" s="21"/>
    </row>
    <row r="4509">
      <c r="A4509" s="17"/>
      <c r="B4509" s="20"/>
      <c r="C4509" s="21"/>
    </row>
    <row r="4510">
      <c r="A4510" s="17"/>
      <c r="B4510" s="20"/>
      <c r="C4510" s="21"/>
    </row>
    <row r="4511">
      <c r="A4511" s="17"/>
      <c r="B4511" s="20"/>
      <c r="C4511" s="21"/>
    </row>
    <row r="4512">
      <c r="A4512" s="17"/>
      <c r="B4512" s="20"/>
      <c r="C4512" s="21"/>
    </row>
    <row r="4513">
      <c r="A4513" s="17"/>
      <c r="B4513" s="20"/>
      <c r="C4513" s="21"/>
    </row>
    <row r="4514">
      <c r="A4514" s="17"/>
      <c r="B4514" s="20"/>
      <c r="C4514" s="21"/>
    </row>
    <row r="4515">
      <c r="A4515" s="17"/>
      <c r="B4515" s="20"/>
      <c r="C4515" s="21"/>
    </row>
    <row r="4516">
      <c r="A4516" s="17"/>
      <c r="B4516" s="20"/>
      <c r="C4516" s="21"/>
    </row>
    <row r="4517">
      <c r="A4517" s="17"/>
      <c r="B4517" s="20"/>
      <c r="C4517" s="21"/>
    </row>
    <row r="4518">
      <c r="A4518" s="17"/>
      <c r="B4518" s="20"/>
      <c r="C4518" s="21"/>
    </row>
    <row r="4519">
      <c r="A4519" s="17"/>
      <c r="B4519" s="20"/>
      <c r="C4519" s="21"/>
    </row>
    <row r="4520">
      <c r="A4520" s="17"/>
      <c r="B4520" s="20"/>
      <c r="C4520" s="21"/>
    </row>
    <row r="4521">
      <c r="A4521" s="17"/>
      <c r="B4521" s="20"/>
      <c r="C4521" s="21"/>
    </row>
    <row r="4522">
      <c r="A4522" s="17"/>
      <c r="B4522" s="20"/>
      <c r="C4522" s="21"/>
    </row>
    <row r="4523">
      <c r="A4523" s="17"/>
      <c r="B4523" s="20"/>
      <c r="C4523" s="21"/>
    </row>
    <row r="4524">
      <c r="A4524" s="17"/>
      <c r="B4524" s="20"/>
      <c r="C4524" s="21"/>
    </row>
    <row r="4525">
      <c r="A4525" s="17"/>
      <c r="B4525" s="20"/>
      <c r="C4525" s="21"/>
    </row>
    <row r="4526">
      <c r="A4526" s="17"/>
      <c r="B4526" s="20"/>
      <c r="C4526" s="21"/>
    </row>
    <row r="4527">
      <c r="A4527" s="17"/>
      <c r="B4527" s="20"/>
      <c r="C4527" s="21"/>
    </row>
    <row r="4528">
      <c r="A4528" s="17"/>
      <c r="B4528" s="20"/>
      <c r="C4528" s="21"/>
    </row>
    <row r="4529">
      <c r="A4529" s="17"/>
      <c r="B4529" s="20"/>
      <c r="C4529" s="21"/>
    </row>
    <row r="4530">
      <c r="A4530" s="17"/>
      <c r="B4530" s="20"/>
      <c r="C4530" s="21"/>
    </row>
    <row r="4531">
      <c r="A4531" s="17"/>
      <c r="B4531" s="20"/>
      <c r="C4531" s="21"/>
    </row>
    <row r="4532">
      <c r="A4532" s="17"/>
      <c r="B4532" s="20"/>
      <c r="C4532" s="21"/>
    </row>
    <row r="4533">
      <c r="A4533" s="17"/>
      <c r="B4533" s="20"/>
      <c r="C4533" s="21"/>
    </row>
    <row r="4534">
      <c r="A4534" s="17"/>
      <c r="B4534" s="20"/>
      <c r="C4534" s="21"/>
    </row>
    <row r="4535">
      <c r="A4535" s="17"/>
      <c r="B4535" s="20"/>
      <c r="C4535" s="21"/>
    </row>
    <row r="4536">
      <c r="A4536" s="17"/>
      <c r="B4536" s="20"/>
      <c r="C4536" s="21"/>
    </row>
    <row r="4537">
      <c r="A4537" s="17"/>
      <c r="B4537" s="20"/>
      <c r="C4537" s="21"/>
    </row>
    <row r="4538">
      <c r="A4538" s="17"/>
      <c r="B4538" s="20"/>
      <c r="C4538" s="21"/>
    </row>
    <row r="4539">
      <c r="A4539" s="17"/>
      <c r="B4539" s="20"/>
      <c r="C4539" s="21"/>
    </row>
    <row r="4540">
      <c r="A4540" s="17"/>
      <c r="B4540" s="20"/>
      <c r="C4540" s="21"/>
    </row>
    <row r="4541">
      <c r="A4541" s="17"/>
      <c r="B4541" s="20"/>
      <c r="C4541" s="21"/>
    </row>
    <row r="4542">
      <c r="A4542" s="17"/>
      <c r="B4542" s="20"/>
      <c r="C4542" s="21"/>
    </row>
    <row r="4543">
      <c r="A4543" s="17"/>
      <c r="B4543" s="20"/>
      <c r="C4543" s="21"/>
    </row>
    <row r="4544">
      <c r="A4544" s="17"/>
      <c r="B4544" s="20"/>
      <c r="C4544" s="21"/>
    </row>
    <row r="4545">
      <c r="A4545" s="17"/>
      <c r="B4545" s="20"/>
      <c r="C4545" s="21"/>
    </row>
    <row r="4546">
      <c r="A4546" s="17"/>
      <c r="B4546" s="20"/>
      <c r="C4546" s="21"/>
    </row>
    <row r="4547">
      <c r="A4547" s="17"/>
      <c r="B4547" s="20"/>
      <c r="C4547" s="21"/>
    </row>
    <row r="4548">
      <c r="A4548" s="17"/>
      <c r="B4548" s="20"/>
      <c r="C4548" s="21"/>
    </row>
    <row r="4549">
      <c r="A4549" s="17"/>
      <c r="B4549" s="20"/>
      <c r="C4549" s="21"/>
    </row>
    <row r="4550">
      <c r="A4550" s="17"/>
      <c r="B4550" s="20"/>
      <c r="C4550" s="21"/>
    </row>
    <row r="4551">
      <c r="A4551" s="17"/>
      <c r="B4551" s="20"/>
      <c r="C4551" s="21"/>
    </row>
    <row r="4552">
      <c r="A4552" s="17"/>
      <c r="B4552" s="20"/>
      <c r="C4552" s="21"/>
    </row>
    <row r="4553">
      <c r="A4553" s="17"/>
      <c r="B4553" s="20"/>
      <c r="C4553" s="21"/>
    </row>
    <row r="4554">
      <c r="A4554" s="17"/>
      <c r="B4554" s="20"/>
      <c r="C4554" s="21"/>
    </row>
    <row r="4555">
      <c r="A4555" s="17"/>
      <c r="B4555" s="20"/>
      <c r="C4555" s="21"/>
    </row>
    <row r="4556">
      <c r="A4556" s="17"/>
      <c r="B4556" s="20"/>
      <c r="C4556" s="21"/>
    </row>
    <row r="4557">
      <c r="A4557" s="17"/>
      <c r="B4557" s="20"/>
      <c r="C4557" s="21"/>
    </row>
    <row r="4558">
      <c r="A4558" s="17"/>
      <c r="B4558" s="20"/>
      <c r="C4558" s="21"/>
    </row>
    <row r="4559">
      <c r="A4559" s="17"/>
      <c r="B4559" s="20"/>
      <c r="C4559" s="21"/>
    </row>
    <row r="4560">
      <c r="A4560" s="17"/>
      <c r="B4560" s="20"/>
      <c r="C4560" s="21"/>
    </row>
    <row r="4561">
      <c r="A4561" s="17"/>
      <c r="B4561" s="20"/>
      <c r="C4561" s="21"/>
    </row>
    <row r="4562">
      <c r="A4562" s="17"/>
      <c r="B4562" s="20"/>
      <c r="C4562" s="21"/>
    </row>
    <row r="4563">
      <c r="A4563" s="17"/>
      <c r="B4563" s="20"/>
      <c r="C4563" s="21"/>
    </row>
    <row r="4564">
      <c r="A4564" s="17"/>
      <c r="B4564" s="20"/>
      <c r="C4564" s="21"/>
    </row>
    <row r="4565">
      <c r="A4565" s="17"/>
      <c r="B4565" s="20"/>
      <c r="C4565" s="21"/>
    </row>
    <row r="4566">
      <c r="A4566" s="17"/>
      <c r="B4566" s="20"/>
      <c r="C4566" s="21"/>
    </row>
    <row r="4567">
      <c r="A4567" s="17"/>
      <c r="B4567" s="20"/>
      <c r="C4567" s="21"/>
    </row>
    <row r="4568">
      <c r="A4568" s="17"/>
      <c r="B4568" s="20"/>
      <c r="C4568" s="21"/>
    </row>
    <row r="4569">
      <c r="A4569" s="17"/>
      <c r="B4569" s="20"/>
      <c r="C4569" s="21"/>
    </row>
    <row r="4570">
      <c r="A4570" s="17"/>
      <c r="B4570" s="20"/>
      <c r="C4570" s="21"/>
    </row>
    <row r="4571">
      <c r="A4571" s="17"/>
      <c r="B4571" s="20"/>
      <c r="C4571" s="21"/>
    </row>
    <row r="4572">
      <c r="A4572" s="17"/>
      <c r="B4572" s="20"/>
      <c r="C4572" s="21"/>
    </row>
    <row r="4573">
      <c r="A4573" s="17"/>
      <c r="B4573" s="20"/>
      <c r="C4573" s="21"/>
    </row>
    <row r="4574">
      <c r="A4574" s="17"/>
      <c r="B4574" s="20"/>
      <c r="C4574" s="21"/>
    </row>
    <row r="4575">
      <c r="A4575" s="17"/>
      <c r="B4575" s="20"/>
      <c r="C4575" s="21"/>
    </row>
    <row r="4576">
      <c r="A4576" s="17"/>
      <c r="B4576" s="20"/>
      <c r="C4576" s="21"/>
    </row>
    <row r="4577">
      <c r="A4577" s="17"/>
      <c r="B4577" s="20"/>
      <c r="C4577" s="21"/>
    </row>
    <row r="4578">
      <c r="A4578" s="17"/>
      <c r="B4578" s="20"/>
      <c r="C4578" s="21"/>
    </row>
    <row r="4579">
      <c r="A4579" s="17"/>
      <c r="B4579" s="20"/>
      <c r="C4579" s="21"/>
    </row>
    <row r="4580">
      <c r="A4580" s="17"/>
      <c r="B4580" s="20"/>
      <c r="C4580" s="21"/>
    </row>
    <row r="4581">
      <c r="A4581" s="17"/>
      <c r="B4581" s="20"/>
      <c r="C4581" s="21"/>
    </row>
    <row r="4582">
      <c r="A4582" s="17"/>
      <c r="B4582" s="20"/>
      <c r="C4582" s="21"/>
    </row>
    <row r="4583">
      <c r="A4583" s="17"/>
      <c r="B4583" s="20"/>
      <c r="C4583" s="21"/>
    </row>
    <row r="4584">
      <c r="A4584" s="17"/>
      <c r="B4584" s="20"/>
      <c r="C4584" s="21"/>
    </row>
    <row r="4585">
      <c r="A4585" s="17"/>
      <c r="B4585" s="20"/>
      <c r="C4585" s="21"/>
    </row>
    <row r="4586">
      <c r="A4586" s="17"/>
      <c r="B4586" s="20"/>
      <c r="C4586" s="21"/>
    </row>
    <row r="4587">
      <c r="A4587" s="17"/>
      <c r="B4587" s="20"/>
      <c r="C4587" s="21"/>
    </row>
    <row r="4588">
      <c r="A4588" s="17"/>
      <c r="B4588" s="20"/>
      <c r="C4588" s="21"/>
    </row>
    <row r="4589">
      <c r="A4589" s="17"/>
      <c r="B4589" s="20"/>
      <c r="C4589" s="21"/>
    </row>
    <row r="4590">
      <c r="A4590" s="17"/>
      <c r="B4590" s="20"/>
      <c r="C4590" s="21"/>
    </row>
    <row r="4591">
      <c r="A4591" s="17"/>
      <c r="B4591" s="20"/>
      <c r="C4591" s="21"/>
    </row>
    <row r="4592">
      <c r="A4592" s="17"/>
      <c r="B4592" s="20"/>
      <c r="C4592" s="21"/>
    </row>
    <row r="4593">
      <c r="A4593" s="17"/>
      <c r="B4593" s="20"/>
      <c r="C4593" s="21"/>
    </row>
    <row r="4594">
      <c r="A4594" s="17"/>
      <c r="B4594" s="20"/>
      <c r="C4594" s="21"/>
    </row>
    <row r="4595">
      <c r="A4595" s="17"/>
      <c r="B4595" s="20"/>
      <c r="C4595" s="21"/>
    </row>
    <row r="4596">
      <c r="A4596" s="17"/>
      <c r="B4596" s="20"/>
      <c r="C4596" s="21"/>
    </row>
    <row r="4597">
      <c r="A4597" s="17"/>
      <c r="B4597" s="20"/>
      <c r="C4597" s="21"/>
    </row>
    <row r="4598">
      <c r="A4598" s="17"/>
      <c r="B4598" s="20"/>
      <c r="C4598" s="21"/>
    </row>
    <row r="4599">
      <c r="A4599" s="17"/>
      <c r="B4599" s="20"/>
      <c r="C4599" s="21"/>
    </row>
    <row r="4600">
      <c r="A4600" s="17"/>
      <c r="B4600" s="20"/>
      <c r="C4600" s="21"/>
    </row>
    <row r="4601">
      <c r="A4601" s="17"/>
      <c r="B4601" s="20"/>
      <c r="C4601" s="21"/>
    </row>
    <row r="4602">
      <c r="A4602" s="17"/>
      <c r="B4602" s="20"/>
      <c r="C4602" s="21"/>
    </row>
    <row r="4603">
      <c r="A4603" s="17"/>
      <c r="B4603" s="20"/>
      <c r="C4603" s="21"/>
    </row>
    <row r="4604">
      <c r="A4604" s="17"/>
      <c r="B4604" s="20"/>
      <c r="C4604" s="21"/>
    </row>
    <row r="4605">
      <c r="A4605" s="17"/>
      <c r="B4605" s="20"/>
      <c r="C4605" s="21"/>
    </row>
    <row r="4606">
      <c r="A4606" s="17"/>
      <c r="B4606" s="20"/>
      <c r="C4606" s="21"/>
    </row>
    <row r="4607">
      <c r="A4607" s="17"/>
      <c r="B4607" s="20"/>
      <c r="C4607" s="21"/>
    </row>
    <row r="4608">
      <c r="A4608" s="17"/>
      <c r="B4608" s="20"/>
      <c r="C4608" s="21"/>
    </row>
    <row r="4609">
      <c r="A4609" s="17"/>
      <c r="B4609" s="20"/>
      <c r="C4609" s="21"/>
    </row>
    <row r="4610">
      <c r="A4610" s="17"/>
      <c r="B4610" s="20"/>
      <c r="C4610" s="21"/>
    </row>
    <row r="4611">
      <c r="A4611" s="17"/>
      <c r="B4611" s="20"/>
      <c r="C4611" s="21"/>
    </row>
    <row r="4612">
      <c r="A4612" s="17"/>
      <c r="B4612" s="20"/>
      <c r="C4612" s="21"/>
    </row>
    <row r="4613">
      <c r="A4613" s="17"/>
      <c r="B4613" s="20"/>
      <c r="C4613" s="21"/>
    </row>
    <row r="4614">
      <c r="A4614" s="17"/>
      <c r="B4614" s="20"/>
      <c r="C4614" s="21"/>
    </row>
    <row r="4615">
      <c r="A4615" s="17"/>
      <c r="B4615" s="20"/>
      <c r="C4615" s="21"/>
    </row>
    <row r="4616">
      <c r="A4616" s="17"/>
      <c r="B4616" s="20"/>
      <c r="C4616" s="21"/>
    </row>
    <row r="4617">
      <c r="A4617" s="17"/>
      <c r="B4617" s="20"/>
      <c r="C4617" s="21"/>
    </row>
    <row r="4618">
      <c r="A4618" s="17"/>
      <c r="B4618" s="20"/>
      <c r="C4618" s="21"/>
    </row>
    <row r="4619">
      <c r="A4619" s="17"/>
      <c r="B4619" s="20"/>
      <c r="C4619" s="21"/>
    </row>
    <row r="4620">
      <c r="A4620" s="17"/>
      <c r="B4620" s="20"/>
      <c r="C4620" s="21"/>
    </row>
    <row r="4621">
      <c r="A4621" s="17"/>
      <c r="B4621" s="20"/>
      <c r="C4621" s="21"/>
    </row>
    <row r="4622">
      <c r="A4622" s="17"/>
      <c r="B4622" s="20"/>
      <c r="C4622" s="21"/>
    </row>
    <row r="4623">
      <c r="A4623" s="17"/>
      <c r="B4623" s="20"/>
      <c r="C4623" s="21"/>
    </row>
    <row r="4624">
      <c r="A4624" s="17"/>
      <c r="B4624" s="20"/>
      <c r="C4624" s="21"/>
    </row>
    <row r="4625">
      <c r="A4625" s="17"/>
      <c r="B4625" s="20"/>
      <c r="C4625" s="21"/>
    </row>
    <row r="4626">
      <c r="A4626" s="17"/>
      <c r="B4626" s="20"/>
      <c r="C4626" s="21"/>
    </row>
    <row r="4627">
      <c r="A4627" s="17"/>
      <c r="B4627" s="20"/>
      <c r="C4627" s="21"/>
    </row>
    <row r="4628">
      <c r="A4628" s="17"/>
      <c r="B4628" s="20"/>
      <c r="C4628" s="21"/>
    </row>
    <row r="4629">
      <c r="A4629" s="17"/>
      <c r="B4629" s="20"/>
      <c r="C4629" s="21"/>
    </row>
    <row r="4630">
      <c r="A4630" s="17"/>
      <c r="B4630" s="20"/>
      <c r="C4630" s="21"/>
    </row>
    <row r="4631">
      <c r="A4631" s="17"/>
      <c r="B4631" s="20"/>
      <c r="C4631" s="21"/>
    </row>
    <row r="4632">
      <c r="A4632" s="17"/>
      <c r="B4632" s="20"/>
      <c r="C4632" s="21"/>
    </row>
    <row r="4633">
      <c r="A4633" s="17"/>
      <c r="B4633" s="20"/>
      <c r="C4633" s="21"/>
    </row>
    <row r="4634">
      <c r="A4634" s="17"/>
      <c r="B4634" s="20"/>
      <c r="C4634" s="21"/>
    </row>
    <row r="4635">
      <c r="A4635" s="17"/>
      <c r="B4635" s="20"/>
      <c r="C4635" s="21"/>
    </row>
    <row r="4636">
      <c r="A4636" s="17"/>
      <c r="B4636" s="20"/>
      <c r="C4636" s="21"/>
    </row>
    <row r="4637">
      <c r="A4637" s="17"/>
      <c r="B4637" s="20"/>
      <c r="C4637" s="21"/>
    </row>
    <row r="4638">
      <c r="A4638" s="17"/>
      <c r="B4638" s="20"/>
      <c r="C4638" s="21"/>
    </row>
    <row r="4639">
      <c r="A4639" s="17"/>
      <c r="B4639" s="20"/>
      <c r="C4639" s="21"/>
    </row>
    <row r="4640">
      <c r="A4640" s="17"/>
      <c r="B4640" s="20"/>
      <c r="C4640" s="21"/>
    </row>
    <row r="4641">
      <c r="A4641" s="17"/>
      <c r="B4641" s="20"/>
      <c r="C4641" s="21"/>
    </row>
    <row r="4642">
      <c r="A4642" s="17"/>
      <c r="B4642" s="20"/>
      <c r="C4642" s="21"/>
    </row>
    <row r="4643">
      <c r="A4643" s="17"/>
      <c r="B4643" s="20"/>
      <c r="C4643" s="21"/>
    </row>
    <row r="4644">
      <c r="A4644" s="17"/>
      <c r="B4644" s="20"/>
      <c r="C4644" s="21"/>
    </row>
    <row r="4645">
      <c r="A4645" s="17"/>
      <c r="B4645" s="20"/>
      <c r="C4645" s="21"/>
    </row>
    <row r="4646">
      <c r="A4646" s="17"/>
      <c r="B4646" s="20"/>
      <c r="C4646" s="21"/>
    </row>
    <row r="4647">
      <c r="A4647" s="17"/>
      <c r="B4647" s="20"/>
      <c r="C4647" s="21"/>
    </row>
    <row r="4648">
      <c r="A4648" s="17"/>
      <c r="B4648" s="20"/>
      <c r="C4648" s="21"/>
    </row>
    <row r="4649">
      <c r="A4649" s="17"/>
      <c r="B4649" s="20"/>
      <c r="C4649" s="21"/>
    </row>
    <row r="4650">
      <c r="A4650" s="17"/>
      <c r="B4650" s="20"/>
      <c r="C4650" s="21"/>
    </row>
    <row r="4651">
      <c r="A4651" s="17"/>
      <c r="B4651" s="20"/>
      <c r="C4651" s="21"/>
    </row>
    <row r="4652">
      <c r="A4652" s="17"/>
      <c r="B4652" s="20"/>
      <c r="C4652" s="21"/>
    </row>
    <row r="4653">
      <c r="A4653" s="17"/>
      <c r="B4653" s="20"/>
      <c r="C4653" s="21"/>
    </row>
    <row r="4654">
      <c r="A4654" s="17"/>
      <c r="B4654" s="20"/>
      <c r="C4654" s="21"/>
    </row>
    <row r="4655">
      <c r="A4655" s="17"/>
      <c r="B4655" s="20"/>
      <c r="C4655" s="21"/>
    </row>
    <row r="4656">
      <c r="A4656" s="17"/>
      <c r="B4656" s="20"/>
      <c r="C4656" s="21"/>
    </row>
    <row r="4657">
      <c r="A4657" s="17"/>
      <c r="B4657" s="20"/>
      <c r="C4657" s="21"/>
    </row>
    <row r="4658">
      <c r="A4658" s="17"/>
      <c r="B4658" s="20"/>
      <c r="C4658" s="21"/>
    </row>
    <row r="4659">
      <c r="A4659" s="17"/>
      <c r="B4659" s="20"/>
      <c r="C4659" s="21"/>
    </row>
    <row r="4660">
      <c r="A4660" s="17"/>
      <c r="B4660" s="20"/>
      <c r="C4660" s="21"/>
    </row>
    <row r="4661">
      <c r="A4661" s="17"/>
      <c r="B4661" s="20"/>
      <c r="C4661" s="21"/>
    </row>
    <row r="4662">
      <c r="A4662" s="17"/>
      <c r="B4662" s="20"/>
      <c r="C4662" s="21"/>
    </row>
    <row r="4663">
      <c r="A4663" s="17"/>
      <c r="B4663" s="20"/>
      <c r="C4663" s="21"/>
    </row>
    <row r="4664">
      <c r="A4664" s="17"/>
      <c r="B4664" s="20"/>
      <c r="C4664" s="21"/>
    </row>
    <row r="4665">
      <c r="A4665" s="17"/>
      <c r="B4665" s="20"/>
      <c r="C4665" s="21"/>
    </row>
    <row r="4666">
      <c r="A4666" s="17"/>
      <c r="B4666" s="20"/>
      <c r="C4666" s="21"/>
    </row>
    <row r="4667">
      <c r="A4667" s="17"/>
      <c r="B4667" s="20"/>
      <c r="C4667" s="21"/>
    </row>
    <row r="4668">
      <c r="A4668" s="17"/>
      <c r="B4668" s="20"/>
      <c r="C4668" s="21"/>
    </row>
    <row r="4669">
      <c r="A4669" s="17"/>
      <c r="B4669" s="20"/>
      <c r="C4669" s="21"/>
    </row>
    <row r="4670">
      <c r="A4670" s="17"/>
      <c r="B4670" s="20"/>
      <c r="C4670" s="21"/>
    </row>
    <row r="4671">
      <c r="A4671" s="17"/>
      <c r="B4671" s="20"/>
      <c r="C4671" s="21"/>
    </row>
    <row r="4672">
      <c r="A4672" s="17"/>
      <c r="B4672" s="20"/>
      <c r="C4672" s="21"/>
    </row>
    <row r="4673">
      <c r="A4673" s="17"/>
      <c r="B4673" s="20"/>
      <c r="C4673" s="21"/>
    </row>
    <row r="4674">
      <c r="A4674" s="17"/>
      <c r="B4674" s="20"/>
      <c r="C4674" s="21"/>
    </row>
    <row r="4675">
      <c r="A4675" s="17"/>
      <c r="B4675" s="20"/>
      <c r="C4675" s="21"/>
    </row>
    <row r="4676">
      <c r="A4676" s="17"/>
      <c r="B4676" s="20"/>
      <c r="C4676" s="21"/>
    </row>
    <row r="4677">
      <c r="A4677" s="17"/>
      <c r="B4677" s="20"/>
      <c r="C4677" s="21"/>
    </row>
    <row r="4678">
      <c r="A4678" s="17"/>
      <c r="B4678" s="20"/>
      <c r="C4678" s="21"/>
    </row>
    <row r="4679">
      <c r="A4679" s="17"/>
      <c r="B4679" s="20"/>
      <c r="C4679" s="21"/>
    </row>
    <row r="4680">
      <c r="A4680" s="17"/>
      <c r="B4680" s="20"/>
      <c r="C4680" s="21"/>
    </row>
    <row r="4681">
      <c r="A4681" s="17"/>
      <c r="B4681" s="20"/>
      <c r="C4681" s="21"/>
    </row>
    <row r="4682">
      <c r="A4682" s="17"/>
      <c r="B4682" s="20"/>
      <c r="C4682" s="21"/>
    </row>
    <row r="4683">
      <c r="A4683" s="17"/>
      <c r="B4683" s="20"/>
      <c r="C4683" s="21"/>
    </row>
    <row r="4684">
      <c r="A4684" s="17"/>
      <c r="B4684" s="20"/>
      <c r="C4684" s="21"/>
    </row>
    <row r="4685">
      <c r="A4685" s="17"/>
      <c r="B4685" s="20"/>
      <c r="C4685" s="21"/>
    </row>
    <row r="4686">
      <c r="A4686" s="17"/>
      <c r="B4686" s="20"/>
      <c r="C4686" s="21"/>
    </row>
    <row r="4687">
      <c r="A4687" s="17"/>
      <c r="B4687" s="20"/>
      <c r="C4687" s="21"/>
    </row>
    <row r="4688">
      <c r="A4688" s="17"/>
      <c r="B4688" s="20"/>
      <c r="C4688" s="21"/>
    </row>
    <row r="4689">
      <c r="A4689" s="17"/>
      <c r="B4689" s="20"/>
      <c r="C4689" s="21"/>
    </row>
    <row r="4690">
      <c r="A4690" s="17"/>
      <c r="B4690" s="20"/>
      <c r="C4690" s="21"/>
    </row>
    <row r="4691">
      <c r="A4691" s="17"/>
      <c r="B4691" s="20"/>
      <c r="C4691" s="21"/>
    </row>
    <row r="4692">
      <c r="A4692" s="17"/>
      <c r="B4692" s="20"/>
      <c r="C4692" s="21"/>
    </row>
    <row r="4693">
      <c r="A4693" s="17"/>
      <c r="B4693" s="20"/>
      <c r="C4693" s="21"/>
    </row>
    <row r="4694">
      <c r="A4694" s="17"/>
      <c r="B4694" s="20"/>
      <c r="C4694" s="21"/>
    </row>
    <row r="4695">
      <c r="A4695" s="17"/>
      <c r="B4695" s="20"/>
      <c r="C4695" s="21"/>
    </row>
    <row r="4696">
      <c r="A4696" s="17"/>
      <c r="B4696" s="20"/>
      <c r="C4696" s="21"/>
    </row>
    <row r="4697">
      <c r="A4697" s="17"/>
      <c r="B4697" s="20"/>
      <c r="C4697" s="21"/>
    </row>
    <row r="4698">
      <c r="A4698" s="17"/>
      <c r="B4698" s="20"/>
      <c r="C4698" s="21"/>
    </row>
    <row r="4699">
      <c r="A4699" s="17"/>
      <c r="B4699" s="20"/>
      <c r="C4699" s="21"/>
    </row>
    <row r="4700">
      <c r="A4700" s="17"/>
      <c r="B4700" s="20"/>
      <c r="C4700" s="21"/>
    </row>
    <row r="4701">
      <c r="A4701" s="17"/>
      <c r="B4701" s="20"/>
      <c r="C4701" s="21"/>
    </row>
    <row r="4702">
      <c r="A4702" s="17"/>
      <c r="B4702" s="20"/>
      <c r="C4702" s="21"/>
    </row>
    <row r="4703">
      <c r="A4703" s="17"/>
      <c r="B4703" s="20"/>
      <c r="C4703" s="21"/>
    </row>
    <row r="4704">
      <c r="A4704" s="17"/>
      <c r="B4704" s="20"/>
      <c r="C4704" s="21"/>
    </row>
    <row r="4705">
      <c r="A4705" s="17"/>
      <c r="B4705" s="20"/>
      <c r="C4705" s="21"/>
    </row>
    <row r="4706">
      <c r="A4706" s="17"/>
      <c r="B4706" s="20"/>
      <c r="C4706" s="21"/>
    </row>
    <row r="4707">
      <c r="A4707" s="17"/>
      <c r="B4707" s="20"/>
      <c r="C4707" s="21"/>
    </row>
    <row r="4708">
      <c r="A4708" s="17"/>
      <c r="B4708" s="20"/>
      <c r="C4708" s="21"/>
    </row>
    <row r="4709">
      <c r="A4709" s="17"/>
      <c r="B4709" s="20"/>
      <c r="C4709" s="21"/>
    </row>
    <row r="4710">
      <c r="A4710" s="17"/>
      <c r="B4710" s="20"/>
      <c r="C4710" s="21"/>
    </row>
    <row r="4711">
      <c r="A4711" s="17"/>
      <c r="B4711" s="20"/>
      <c r="C4711" s="21"/>
    </row>
    <row r="4712">
      <c r="A4712" s="17"/>
      <c r="B4712" s="20"/>
      <c r="C4712" s="21"/>
    </row>
    <row r="4713">
      <c r="A4713" s="17"/>
      <c r="B4713" s="20"/>
      <c r="C4713" s="21"/>
    </row>
    <row r="4714">
      <c r="A4714" s="17"/>
      <c r="B4714" s="20"/>
      <c r="C4714" s="21"/>
    </row>
    <row r="4715">
      <c r="A4715" s="17"/>
      <c r="B4715" s="20"/>
      <c r="C4715" s="21"/>
    </row>
    <row r="4716">
      <c r="A4716" s="17"/>
      <c r="B4716" s="20"/>
      <c r="C4716" s="21"/>
    </row>
    <row r="4717">
      <c r="A4717" s="17"/>
      <c r="B4717" s="20"/>
      <c r="C4717" s="21"/>
    </row>
    <row r="4718">
      <c r="A4718" s="17"/>
      <c r="B4718" s="20"/>
      <c r="C4718" s="21"/>
    </row>
    <row r="4719">
      <c r="A4719" s="17"/>
      <c r="B4719" s="20"/>
      <c r="C4719" s="21"/>
    </row>
    <row r="4720">
      <c r="A4720" s="17"/>
      <c r="B4720" s="20"/>
      <c r="C4720" s="21"/>
    </row>
    <row r="4721">
      <c r="A4721" s="17"/>
      <c r="B4721" s="20"/>
      <c r="C4721" s="21"/>
    </row>
    <row r="4722">
      <c r="A4722" s="17"/>
      <c r="B4722" s="20"/>
      <c r="C4722" s="21"/>
    </row>
    <row r="4723">
      <c r="A4723" s="17"/>
      <c r="B4723" s="20"/>
      <c r="C4723" s="21"/>
    </row>
    <row r="4724">
      <c r="A4724" s="17"/>
      <c r="B4724" s="20"/>
      <c r="C4724" s="21"/>
    </row>
    <row r="4725">
      <c r="A4725" s="17"/>
      <c r="B4725" s="20"/>
      <c r="C4725" s="21"/>
    </row>
    <row r="4726">
      <c r="A4726" s="17"/>
      <c r="B4726" s="20"/>
      <c r="C4726" s="21"/>
    </row>
    <row r="4727">
      <c r="A4727" s="17"/>
      <c r="B4727" s="20"/>
      <c r="C4727" s="21"/>
    </row>
    <row r="4728">
      <c r="A4728" s="17"/>
      <c r="B4728" s="20"/>
      <c r="C4728" s="21"/>
    </row>
    <row r="4729">
      <c r="A4729" s="17"/>
      <c r="B4729" s="20"/>
      <c r="C4729" s="21"/>
    </row>
    <row r="4730">
      <c r="A4730" s="17"/>
      <c r="B4730" s="20"/>
      <c r="C4730" s="21"/>
    </row>
    <row r="4731">
      <c r="A4731" s="17"/>
      <c r="B4731" s="20"/>
      <c r="C4731" s="21"/>
    </row>
    <row r="4732">
      <c r="A4732" s="17"/>
      <c r="B4732" s="20"/>
      <c r="C4732" s="21"/>
    </row>
    <row r="4733">
      <c r="A4733" s="17"/>
      <c r="B4733" s="20"/>
      <c r="C4733" s="21"/>
    </row>
    <row r="4734">
      <c r="A4734" s="17"/>
      <c r="B4734" s="20"/>
      <c r="C4734" s="21"/>
    </row>
    <row r="4735">
      <c r="A4735" s="17"/>
      <c r="B4735" s="20"/>
      <c r="C4735" s="21"/>
    </row>
    <row r="4736">
      <c r="A4736" s="17"/>
      <c r="B4736" s="20"/>
      <c r="C4736" s="21"/>
    </row>
    <row r="4737">
      <c r="A4737" s="17"/>
      <c r="B4737" s="20"/>
      <c r="C4737" s="21"/>
    </row>
    <row r="4738">
      <c r="A4738" s="17"/>
      <c r="B4738" s="20"/>
      <c r="C4738" s="21"/>
    </row>
    <row r="4739">
      <c r="A4739" s="17"/>
      <c r="B4739" s="20"/>
      <c r="C4739" s="21"/>
    </row>
    <row r="4740">
      <c r="A4740" s="17"/>
      <c r="B4740" s="20"/>
      <c r="C4740" s="21"/>
    </row>
    <row r="4741">
      <c r="A4741" s="17"/>
      <c r="B4741" s="20"/>
      <c r="C4741" s="21"/>
    </row>
    <row r="4742">
      <c r="A4742" s="17"/>
      <c r="B4742" s="20"/>
      <c r="C4742" s="21"/>
    </row>
    <row r="4743">
      <c r="A4743" s="17"/>
      <c r="B4743" s="20"/>
      <c r="C4743" s="21"/>
    </row>
    <row r="4744">
      <c r="A4744" s="17"/>
      <c r="B4744" s="20"/>
      <c r="C4744" s="21"/>
    </row>
    <row r="4745">
      <c r="A4745" s="17"/>
      <c r="B4745" s="20"/>
      <c r="C4745" s="21"/>
    </row>
    <row r="4746">
      <c r="A4746" s="17"/>
      <c r="B4746" s="20"/>
      <c r="C4746" s="21"/>
    </row>
    <row r="4747">
      <c r="A4747" s="17"/>
      <c r="B4747" s="20"/>
      <c r="C4747" s="21"/>
    </row>
    <row r="4748">
      <c r="A4748" s="17"/>
      <c r="B4748" s="20"/>
      <c r="C4748" s="21"/>
    </row>
    <row r="4749">
      <c r="A4749" s="17"/>
      <c r="B4749" s="20"/>
      <c r="C4749" s="21"/>
    </row>
    <row r="4750">
      <c r="A4750" s="17"/>
      <c r="B4750" s="20"/>
      <c r="C4750" s="21"/>
    </row>
    <row r="4751">
      <c r="A4751" s="17"/>
      <c r="B4751" s="20"/>
      <c r="C4751" s="21"/>
    </row>
    <row r="4752">
      <c r="A4752" s="17"/>
      <c r="B4752" s="20"/>
      <c r="C4752" s="21"/>
    </row>
    <row r="4753">
      <c r="A4753" s="17"/>
      <c r="B4753" s="20"/>
      <c r="C4753" s="21"/>
    </row>
    <row r="4754">
      <c r="A4754" s="17"/>
      <c r="B4754" s="20"/>
      <c r="C4754" s="21"/>
    </row>
    <row r="4755">
      <c r="A4755" s="17"/>
      <c r="B4755" s="20"/>
      <c r="C4755" s="21"/>
    </row>
    <row r="4756">
      <c r="A4756" s="17"/>
      <c r="B4756" s="20"/>
      <c r="C4756" s="21"/>
    </row>
    <row r="4757">
      <c r="A4757" s="17"/>
      <c r="B4757" s="20"/>
      <c r="C4757" s="21"/>
    </row>
    <row r="4758">
      <c r="A4758" s="17"/>
      <c r="B4758" s="20"/>
      <c r="C4758" s="21"/>
    </row>
    <row r="4759">
      <c r="A4759" s="17"/>
      <c r="B4759" s="20"/>
      <c r="C4759" s="21"/>
    </row>
    <row r="4760">
      <c r="A4760" s="17"/>
      <c r="B4760" s="20"/>
      <c r="C4760" s="21"/>
    </row>
    <row r="4761">
      <c r="A4761" s="17"/>
      <c r="B4761" s="20"/>
      <c r="C4761"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2" max="2" width="22.25"/>
    <col customWidth="1" min="3" max="3" width="8.13"/>
    <col customWidth="1" min="4" max="4" width="19.38"/>
    <col customWidth="1" min="5" max="5" width="13.75"/>
    <col customWidth="1" min="10" max="10" width="9.0"/>
    <col customWidth="1" min="12" max="12" width="15.38"/>
    <col customWidth="1" min="13" max="13" width="5.0"/>
    <col customWidth="1" min="14" max="14" width="5.5"/>
  </cols>
  <sheetData>
    <row r="1">
      <c r="A1" s="22" t="s">
        <v>423</v>
      </c>
      <c r="B1" s="22" t="s">
        <v>424</v>
      </c>
      <c r="C1" s="23" t="s">
        <v>425</v>
      </c>
      <c r="D1" s="22" t="s">
        <v>601</v>
      </c>
      <c r="E1" s="24" t="s">
        <v>602</v>
      </c>
      <c r="F1" s="24" t="s">
        <v>603</v>
      </c>
    </row>
    <row r="2">
      <c r="A2" s="2" t="s">
        <v>183</v>
      </c>
      <c r="B2" s="2" t="s">
        <v>126</v>
      </c>
      <c r="C2" s="16" t="s">
        <v>427</v>
      </c>
      <c r="D2" s="10">
        <v>10.625777240983753</v>
      </c>
      <c r="E2" s="10">
        <v>1000.0</v>
      </c>
      <c r="F2" s="10">
        <v>1000.0</v>
      </c>
      <c r="M2" s="2" t="s">
        <v>604</v>
      </c>
      <c r="R2" s="2" t="s">
        <v>604</v>
      </c>
      <c r="S2" s="2" t="s">
        <v>604</v>
      </c>
      <c r="T2" s="2" t="s">
        <v>604</v>
      </c>
      <c r="U2" s="2" t="s">
        <v>604</v>
      </c>
      <c r="V2" s="2" t="s">
        <v>604</v>
      </c>
      <c r="W2" s="2" t="s">
        <v>604</v>
      </c>
    </row>
    <row r="3">
      <c r="A3" s="2" t="s">
        <v>295</v>
      </c>
      <c r="B3" s="2" t="s">
        <v>183</v>
      </c>
      <c r="C3" s="16" t="s">
        <v>428</v>
      </c>
      <c r="D3" s="10">
        <v>11.671876236215878</v>
      </c>
      <c r="E3" s="10">
        <v>1000.0</v>
      </c>
      <c r="F3" s="10">
        <v>1010.6257772409838</v>
      </c>
      <c r="M3" s="2" t="s">
        <v>604</v>
      </c>
      <c r="R3" s="2" t="s">
        <v>604</v>
      </c>
      <c r="S3" s="2" t="s">
        <v>604</v>
      </c>
      <c r="T3" s="2" t="s">
        <v>604</v>
      </c>
      <c r="U3" s="2" t="s">
        <v>604</v>
      </c>
      <c r="V3" s="2" t="s">
        <v>604</v>
      </c>
      <c r="W3" s="2" t="s">
        <v>604</v>
      </c>
    </row>
    <row r="4">
      <c r="A4" s="2" t="s">
        <v>102</v>
      </c>
      <c r="B4" s="2" t="s">
        <v>295</v>
      </c>
      <c r="C4" s="16" t="s">
        <v>429</v>
      </c>
      <c r="D4" s="10">
        <v>10.856272111035745</v>
      </c>
      <c r="E4" s="10">
        <v>1000.0</v>
      </c>
      <c r="F4" s="10">
        <v>1011.6718762362158</v>
      </c>
      <c r="M4" s="2" t="s">
        <v>604</v>
      </c>
      <c r="R4" s="2" t="s">
        <v>604</v>
      </c>
      <c r="S4" s="2" t="s">
        <v>604</v>
      </c>
      <c r="T4" s="2" t="s">
        <v>604</v>
      </c>
      <c r="U4" s="2" t="s">
        <v>604</v>
      </c>
      <c r="V4" s="2" t="s">
        <v>604</v>
      </c>
      <c r="W4" s="2" t="s">
        <v>604</v>
      </c>
    </row>
    <row r="5">
      <c r="A5" s="2" t="s">
        <v>126</v>
      </c>
      <c r="B5" s="2" t="s">
        <v>102</v>
      </c>
      <c r="C5" s="16" t="s">
        <v>430</v>
      </c>
      <c r="D5" s="10">
        <v>11.374923922104847</v>
      </c>
      <c r="E5" s="10">
        <v>989.3742227590162</v>
      </c>
      <c r="F5" s="10">
        <v>1010.8562721110358</v>
      </c>
      <c r="M5" s="2" t="s">
        <v>604</v>
      </c>
      <c r="R5" s="2" t="s">
        <v>604</v>
      </c>
      <c r="S5" s="2" t="s">
        <v>604</v>
      </c>
      <c r="T5" s="2" t="s">
        <v>604</v>
      </c>
      <c r="U5" s="2" t="s">
        <v>604</v>
      </c>
      <c r="V5" s="2" t="s">
        <v>604</v>
      </c>
      <c r="W5" s="2" t="s">
        <v>604</v>
      </c>
    </row>
    <row r="6">
      <c r="A6" s="2" t="s">
        <v>369</v>
      </c>
      <c r="B6" s="2" t="s">
        <v>126</v>
      </c>
      <c r="C6" s="16" t="s">
        <v>431</v>
      </c>
      <c r="D6" s="10">
        <v>9.556751358196777</v>
      </c>
      <c r="E6" s="10">
        <v>1000.0</v>
      </c>
      <c r="F6" s="10">
        <v>1000.7491466811211</v>
      </c>
      <c r="M6" s="2" t="s">
        <v>604</v>
      </c>
      <c r="R6" s="2" t="s">
        <v>604</v>
      </c>
      <c r="S6" s="2" t="s">
        <v>604</v>
      </c>
      <c r="T6" s="2" t="s">
        <v>604</v>
      </c>
      <c r="U6" s="2" t="s">
        <v>604</v>
      </c>
      <c r="V6" s="2" t="s">
        <v>604</v>
      </c>
      <c r="W6" s="2" t="s">
        <v>604</v>
      </c>
    </row>
    <row r="7">
      <c r="A7" s="2" t="s">
        <v>118</v>
      </c>
      <c r="B7" s="2" t="s">
        <v>369</v>
      </c>
      <c r="C7" s="16" t="s">
        <v>432</v>
      </c>
      <c r="D7" s="10">
        <v>10.972554228942855</v>
      </c>
      <c r="E7" s="10">
        <v>1000.0</v>
      </c>
      <c r="F7" s="10">
        <v>1009.5567513581967</v>
      </c>
      <c r="M7" s="2" t="s">
        <v>604</v>
      </c>
      <c r="R7" s="2" t="s">
        <v>604</v>
      </c>
      <c r="S7" s="2" t="s">
        <v>604</v>
      </c>
      <c r="T7" s="2" t="s">
        <v>604</v>
      </c>
      <c r="U7" s="2" t="s">
        <v>604</v>
      </c>
      <c r="V7" s="2" t="s">
        <v>604</v>
      </c>
      <c r="W7" s="2" t="s">
        <v>604</v>
      </c>
    </row>
    <row r="8">
      <c r="A8" s="2" t="s">
        <v>268</v>
      </c>
      <c r="B8" s="2" t="s">
        <v>118</v>
      </c>
      <c r="C8" s="16" t="s">
        <v>433</v>
      </c>
      <c r="D8" s="10">
        <v>-30.84119407812863</v>
      </c>
      <c r="E8" s="10">
        <v>1000.0</v>
      </c>
      <c r="F8" s="10">
        <v>1010.9725542289428</v>
      </c>
      <c r="M8" s="2" t="s">
        <v>604</v>
      </c>
      <c r="R8" s="2" t="s">
        <v>604</v>
      </c>
      <c r="S8" s="2" t="s">
        <v>604</v>
      </c>
      <c r="T8" s="2" t="s">
        <v>604</v>
      </c>
      <c r="U8" s="2" t="s">
        <v>604</v>
      </c>
      <c r="V8" s="2" t="s">
        <v>604</v>
      </c>
      <c r="W8" s="2" t="s">
        <v>604</v>
      </c>
    </row>
    <row r="9">
      <c r="A9" s="2" t="s">
        <v>296</v>
      </c>
      <c r="B9" s="2" t="s">
        <v>118</v>
      </c>
      <c r="C9" s="16" t="s">
        <v>434</v>
      </c>
      <c r="D9" s="10">
        <v>11.156344173683943</v>
      </c>
      <c r="E9" s="10">
        <v>1000.0</v>
      </c>
      <c r="F9" s="10">
        <v>1041.8137483070714</v>
      </c>
      <c r="M9" s="2" t="s">
        <v>604</v>
      </c>
      <c r="R9" s="2" t="s">
        <v>604</v>
      </c>
      <c r="S9" s="2" t="s">
        <v>604</v>
      </c>
      <c r="T9" s="2" t="s">
        <v>604</v>
      </c>
      <c r="U9" s="2" t="s">
        <v>604</v>
      </c>
      <c r="V9" s="2" t="s">
        <v>604</v>
      </c>
      <c r="W9" s="2" t="s">
        <v>604</v>
      </c>
    </row>
    <row r="10">
      <c r="A10" s="2" t="s">
        <v>253</v>
      </c>
      <c r="B10" s="2" t="s">
        <v>296</v>
      </c>
      <c r="C10" s="16" t="s">
        <v>435</v>
      </c>
      <c r="D10" s="10">
        <v>11.580346103698483</v>
      </c>
      <c r="E10" s="10">
        <v>1000.0</v>
      </c>
      <c r="F10" s="10">
        <v>1011.1563441736839</v>
      </c>
      <c r="M10" s="2" t="s">
        <v>604</v>
      </c>
      <c r="R10" s="2" t="s">
        <v>604</v>
      </c>
      <c r="S10" s="2" t="s">
        <v>604</v>
      </c>
      <c r="T10" s="2" t="s">
        <v>604</v>
      </c>
      <c r="U10" s="2" t="s">
        <v>604</v>
      </c>
      <c r="V10" s="2" t="s">
        <v>604</v>
      </c>
      <c r="W10" s="2" t="s">
        <v>604</v>
      </c>
    </row>
    <row r="11">
      <c r="A11" s="2" t="s">
        <v>183</v>
      </c>
      <c r="B11" s="2" t="s">
        <v>253</v>
      </c>
      <c r="C11" s="16" t="s">
        <v>428</v>
      </c>
      <c r="D11" s="10">
        <v>11.819733537543486</v>
      </c>
      <c r="E11" s="10">
        <v>998.953901004768</v>
      </c>
      <c r="F11" s="10">
        <v>1011.5803461036985</v>
      </c>
      <c r="M11" s="2" t="s">
        <v>604</v>
      </c>
      <c r="R11" s="2" t="s">
        <v>604</v>
      </c>
      <c r="S11" s="2" t="s">
        <v>604</v>
      </c>
      <c r="T11" s="2" t="s">
        <v>604</v>
      </c>
      <c r="U11" s="2" t="s">
        <v>604</v>
      </c>
      <c r="V11" s="2" t="s">
        <v>604</v>
      </c>
      <c r="W11" s="2" t="s">
        <v>604</v>
      </c>
    </row>
    <row r="12">
      <c r="A12" s="2" t="s">
        <v>295</v>
      </c>
      <c r="B12" s="2" t="s">
        <v>183</v>
      </c>
      <c r="C12" s="16" t="s">
        <v>436</v>
      </c>
      <c r="D12" s="10">
        <v>10.92965658701108</v>
      </c>
      <c r="E12" s="10">
        <v>1000.81560412518</v>
      </c>
      <c r="F12" s="10">
        <v>1010.7736345423115</v>
      </c>
      <c r="M12" s="2" t="s">
        <v>604</v>
      </c>
      <c r="R12" s="2" t="s">
        <v>604</v>
      </c>
      <c r="S12" s="2" t="s">
        <v>604</v>
      </c>
      <c r="T12" s="2" t="s">
        <v>604</v>
      </c>
      <c r="U12" s="2" t="s">
        <v>604</v>
      </c>
      <c r="V12" s="2" t="s">
        <v>604</v>
      </c>
      <c r="W12" s="2" t="s">
        <v>604</v>
      </c>
    </row>
    <row r="13">
      <c r="A13" s="2" t="s">
        <v>102</v>
      </c>
      <c r="B13" s="2" t="s">
        <v>295</v>
      </c>
      <c r="C13" s="16" t="s">
        <v>428</v>
      </c>
      <c r="D13" s="10">
        <v>11.792848960775746</v>
      </c>
      <c r="E13" s="10">
        <v>999.4813481889308</v>
      </c>
      <c r="F13" s="10">
        <v>1011.7452607121911</v>
      </c>
      <c r="M13" s="2" t="s">
        <v>604</v>
      </c>
      <c r="R13" s="2" t="s">
        <v>604</v>
      </c>
      <c r="S13" s="2" t="s">
        <v>604</v>
      </c>
      <c r="T13" s="2" t="s">
        <v>604</v>
      </c>
      <c r="U13" s="2" t="s">
        <v>604</v>
      </c>
      <c r="V13" s="2" t="s">
        <v>604</v>
      </c>
      <c r="W13" s="2" t="s">
        <v>604</v>
      </c>
    </row>
    <row r="14">
      <c r="A14" s="2" t="s">
        <v>95</v>
      </c>
      <c r="B14" s="2" t="s">
        <v>102</v>
      </c>
      <c r="C14" s="16" t="s">
        <v>437</v>
      </c>
      <c r="D14" s="10">
        <v>11.420418195323284</v>
      </c>
      <c r="E14" s="10">
        <v>1000.0</v>
      </c>
      <c r="F14" s="10">
        <v>1011.2741971497065</v>
      </c>
      <c r="M14" s="2" t="s">
        <v>604</v>
      </c>
      <c r="R14" s="2" t="s">
        <v>604</v>
      </c>
      <c r="S14" s="2" t="s">
        <v>604</v>
      </c>
      <c r="T14" s="2" t="s">
        <v>604</v>
      </c>
      <c r="U14" s="2" t="s">
        <v>604</v>
      </c>
      <c r="V14" s="2" t="s">
        <v>604</v>
      </c>
      <c r="W14" s="2" t="s">
        <v>604</v>
      </c>
    </row>
    <row r="15">
      <c r="A15" s="2" t="s">
        <v>369</v>
      </c>
      <c r="B15" s="2" t="s">
        <v>95</v>
      </c>
      <c r="C15" s="16" t="s">
        <v>433</v>
      </c>
      <c r="D15" s="10">
        <v>-30.70330096922157</v>
      </c>
      <c r="E15" s="10">
        <v>998.5841971292539</v>
      </c>
      <c r="F15" s="10">
        <v>1011.4204181953232</v>
      </c>
      <c r="M15" s="2" t="s">
        <v>604</v>
      </c>
      <c r="R15" s="2" t="s">
        <v>604</v>
      </c>
      <c r="S15" s="2" t="s">
        <v>604</v>
      </c>
      <c r="T15" s="2" t="s">
        <v>604</v>
      </c>
      <c r="U15" s="2" t="s">
        <v>604</v>
      </c>
      <c r="V15" s="2" t="s">
        <v>604</v>
      </c>
      <c r="W15" s="2" t="s">
        <v>604</v>
      </c>
    </row>
    <row r="16">
      <c r="A16" s="2" t="s">
        <v>238</v>
      </c>
      <c r="B16" s="2" t="s">
        <v>144</v>
      </c>
      <c r="C16" s="16" t="s">
        <v>438</v>
      </c>
      <c r="D16" s="10">
        <v>10.364763415614133</v>
      </c>
      <c r="E16" s="10">
        <v>1000.0</v>
      </c>
      <c r="F16" s="10">
        <v>1000.0</v>
      </c>
      <c r="M16" s="2" t="s">
        <v>604</v>
      </c>
      <c r="R16" s="2" t="s">
        <v>604</v>
      </c>
      <c r="S16" s="2" t="s">
        <v>604</v>
      </c>
      <c r="T16" s="2" t="s">
        <v>604</v>
      </c>
      <c r="U16" s="2" t="s">
        <v>604</v>
      </c>
      <c r="V16" s="2" t="s">
        <v>604</v>
      </c>
      <c r="W16" s="2" t="s">
        <v>604</v>
      </c>
    </row>
    <row r="17">
      <c r="A17" s="2" t="s">
        <v>70</v>
      </c>
      <c r="B17" s="2" t="s">
        <v>238</v>
      </c>
      <c r="C17" s="16" t="s">
        <v>439</v>
      </c>
      <c r="D17" s="10">
        <v>11.123418575570172</v>
      </c>
      <c r="E17" s="10">
        <v>1000.0</v>
      </c>
      <c r="F17" s="10">
        <v>1010.3647634156141</v>
      </c>
      <c r="M17" s="2" t="s">
        <v>604</v>
      </c>
      <c r="R17" s="2" t="s">
        <v>604</v>
      </c>
      <c r="S17" s="2" t="s">
        <v>604</v>
      </c>
      <c r="T17" s="2" t="s">
        <v>604</v>
      </c>
      <c r="U17" s="2" t="s">
        <v>604</v>
      </c>
      <c r="V17" s="2" t="s">
        <v>604</v>
      </c>
      <c r="W17" s="2" t="s">
        <v>604</v>
      </c>
    </row>
    <row r="18">
      <c r="A18" s="2" t="s">
        <v>31</v>
      </c>
      <c r="B18" s="2" t="s">
        <v>70</v>
      </c>
      <c r="C18" s="16" t="s">
        <v>440</v>
      </c>
      <c r="D18" s="10">
        <v>10.413492224957658</v>
      </c>
      <c r="E18" s="10">
        <v>1000.0</v>
      </c>
      <c r="F18" s="10">
        <v>1011.1234185755702</v>
      </c>
      <c r="M18" s="2" t="s">
        <v>604</v>
      </c>
      <c r="R18" s="2" t="s">
        <v>604</v>
      </c>
      <c r="S18" s="2" t="s">
        <v>604</v>
      </c>
      <c r="T18" s="2" t="s">
        <v>604</v>
      </c>
      <c r="U18" s="2" t="s">
        <v>604</v>
      </c>
      <c r="V18" s="2" t="s">
        <v>604</v>
      </c>
      <c r="W18" s="2" t="s">
        <v>604</v>
      </c>
    </row>
    <row r="19">
      <c r="A19" s="2" t="s">
        <v>239</v>
      </c>
      <c r="B19" s="2" t="s">
        <v>31</v>
      </c>
      <c r="C19" s="16" t="s">
        <v>433</v>
      </c>
      <c r="D19" s="10">
        <v>-30.88234911564905</v>
      </c>
      <c r="E19" s="10">
        <v>1000.0</v>
      </c>
      <c r="F19" s="10">
        <v>1010.4134922249577</v>
      </c>
      <c r="M19" s="2" t="s">
        <v>604</v>
      </c>
      <c r="R19" s="2" t="s">
        <v>604</v>
      </c>
      <c r="S19" s="2" t="s">
        <v>604</v>
      </c>
      <c r="T19" s="2" t="s">
        <v>604</v>
      </c>
      <c r="U19" s="2" t="s">
        <v>604</v>
      </c>
      <c r="V19" s="2" t="s">
        <v>604</v>
      </c>
      <c r="W19" s="2" t="s">
        <v>604</v>
      </c>
    </row>
    <row r="20">
      <c r="A20" s="2" t="s">
        <v>273</v>
      </c>
      <c r="B20" s="2" t="s">
        <v>31</v>
      </c>
      <c r="C20" s="16" t="s">
        <v>441</v>
      </c>
      <c r="D20" s="10">
        <v>11.815145612525066</v>
      </c>
      <c r="E20" s="10">
        <v>1000.0</v>
      </c>
      <c r="F20" s="10">
        <v>1041.2958413406068</v>
      </c>
      <c r="M20" s="2" t="s">
        <v>604</v>
      </c>
      <c r="R20" s="2" t="s">
        <v>604</v>
      </c>
      <c r="S20" s="2" t="s">
        <v>604</v>
      </c>
      <c r="T20" s="2" t="s">
        <v>604</v>
      </c>
      <c r="U20" s="2" t="s">
        <v>604</v>
      </c>
      <c r="V20" s="2" t="s">
        <v>604</v>
      </c>
      <c r="W20" s="2" t="s">
        <v>604</v>
      </c>
    </row>
    <row r="21">
      <c r="A21" s="2" t="s">
        <v>114</v>
      </c>
      <c r="B21" s="2" t="s">
        <v>273</v>
      </c>
      <c r="C21" s="16" t="s">
        <v>433</v>
      </c>
      <c r="D21" s="10">
        <v>-30.77898379562446</v>
      </c>
      <c r="E21" s="10">
        <v>1000.0</v>
      </c>
      <c r="F21" s="10">
        <v>1011.815145612525</v>
      </c>
      <c r="M21" s="25" t="s">
        <v>604</v>
      </c>
      <c r="R21" s="2" t="s">
        <v>604</v>
      </c>
      <c r="S21" s="2" t="s">
        <v>604</v>
      </c>
      <c r="T21" s="2" t="s">
        <v>604</v>
      </c>
      <c r="U21" s="2" t="s">
        <v>604</v>
      </c>
      <c r="V21" s="2" t="s">
        <v>604</v>
      </c>
      <c r="W21" s="2" t="s">
        <v>604</v>
      </c>
    </row>
    <row r="22">
      <c r="A22" s="2" t="s">
        <v>26</v>
      </c>
      <c r="B22" s="2" t="s">
        <v>273</v>
      </c>
      <c r="C22" s="16" t="s">
        <v>433</v>
      </c>
      <c r="D22" s="10">
        <v>-28.362116958469336</v>
      </c>
      <c r="E22" s="10">
        <v>1000.0</v>
      </c>
      <c r="F22" s="10">
        <v>1042.5941294081495</v>
      </c>
      <c r="M22" s="25" t="s">
        <v>604</v>
      </c>
      <c r="R22" s="2" t="s">
        <v>604</v>
      </c>
      <c r="S22" s="2" t="s">
        <v>604</v>
      </c>
      <c r="T22" s="2" t="s">
        <v>604</v>
      </c>
      <c r="U22" s="2" t="s">
        <v>604</v>
      </c>
      <c r="V22" s="2" t="s">
        <v>604</v>
      </c>
      <c r="W22" s="2" t="s">
        <v>604</v>
      </c>
    </row>
    <row r="23">
      <c r="A23" s="2" t="s">
        <v>36</v>
      </c>
      <c r="B23" s="2" t="s">
        <v>273</v>
      </c>
      <c r="C23" s="16" t="s">
        <v>442</v>
      </c>
      <c r="D23" s="10">
        <v>11.500302206894633</v>
      </c>
      <c r="E23" s="10">
        <v>1000.0</v>
      </c>
      <c r="F23" s="10">
        <v>1070.9562463666189</v>
      </c>
      <c r="M23" s="25" t="s">
        <v>604</v>
      </c>
      <c r="R23" s="2" t="s">
        <v>604</v>
      </c>
      <c r="S23" s="2" t="s">
        <v>604</v>
      </c>
      <c r="T23" s="2" t="s">
        <v>604</v>
      </c>
      <c r="U23" s="2" t="s">
        <v>604</v>
      </c>
      <c r="V23" s="2" t="s">
        <v>604</v>
      </c>
      <c r="W23" s="2" t="s">
        <v>604</v>
      </c>
    </row>
    <row r="24">
      <c r="A24" s="2" t="s">
        <v>144</v>
      </c>
      <c r="B24" s="2" t="s">
        <v>36</v>
      </c>
      <c r="C24" s="16" t="s">
        <v>443</v>
      </c>
      <c r="D24" s="10">
        <v>11.295991735021522</v>
      </c>
      <c r="E24" s="10">
        <v>989.6352365843859</v>
      </c>
      <c r="F24" s="10">
        <v>1011.5003022068946</v>
      </c>
      <c r="M24" s="25" t="s">
        <v>604</v>
      </c>
      <c r="R24" s="2" t="s">
        <v>604</v>
      </c>
      <c r="S24" s="2" t="s">
        <v>604</v>
      </c>
      <c r="T24" s="2" t="s">
        <v>604</v>
      </c>
      <c r="U24" s="2" t="s">
        <v>604</v>
      </c>
      <c r="V24" s="2" t="s">
        <v>604</v>
      </c>
      <c r="W24" s="2" t="s">
        <v>604</v>
      </c>
    </row>
    <row r="25">
      <c r="A25" s="2" t="s">
        <v>238</v>
      </c>
      <c r="B25" s="2" t="s">
        <v>144</v>
      </c>
      <c r="C25" s="16" t="s">
        <v>444</v>
      </c>
      <c r="D25" s="10">
        <v>10.937832324328108</v>
      </c>
      <c r="E25" s="10">
        <v>999.2413448400439</v>
      </c>
      <c r="F25" s="10">
        <v>1000.9312283194074</v>
      </c>
      <c r="M25" s="25" t="s">
        <v>604</v>
      </c>
      <c r="R25" s="2" t="s">
        <v>604</v>
      </c>
      <c r="S25" s="2" t="s">
        <v>604</v>
      </c>
      <c r="T25" s="2" t="s">
        <v>604</v>
      </c>
      <c r="U25" s="2" t="s">
        <v>604</v>
      </c>
      <c r="V25" s="2" t="s">
        <v>604</v>
      </c>
      <c r="W25" s="2" t="s">
        <v>604</v>
      </c>
    </row>
    <row r="26">
      <c r="A26" s="2" t="s">
        <v>239</v>
      </c>
      <c r="B26" s="2" t="s">
        <v>238</v>
      </c>
      <c r="C26" s="16" t="s">
        <v>445</v>
      </c>
      <c r="D26" s="10">
        <v>12.596112334019818</v>
      </c>
      <c r="E26" s="26">
        <v>969.117650884351</v>
      </c>
      <c r="F26" s="10">
        <v>1010.179177164372</v>
      </c>
      <c r="M26" s="25" t="s">
        <v>604</v>
      </c>
      <c r="R26" s="2" t="s">
        <v>604</v>
      </c>
      <c r="S26" s="2" t="s">
        <v>604</v>
      </c>
      <c r="T26" s="2" t="s">
        <v>604</v>
      </c>
      <c r="U26" s="2" t="s">
        <v>604</v>
      </c>
      <c r="V26" s="2" t="s">
        <v>604</v>
      </c>
      <c r="W26" s="2" t="s">
        <v>604</v>
      </c>
    </row>
    <row r="27">
      <c r="A27" s="2" t="s">
        <v>31</v>
      </c>
      <c r="B27" s="2" t="s">
        <v>239</v>
      </c>
      <c r="C27" s="16" t="s">
        <v>446</v>
      </c>
      <c r="D27" s="10">
        <v>6.921924607313342</v>
      </c>
      <c r="E27" s="10">
        <v>1029.4806957280816</v>
      </c>
      <c r="F27" s="10">
        <v>981.7137632183708</v>
      </c>
      <c r="M27" s="25" t="s">
        <v>604</v>
      </c>
      <c r="R27" s="2" t="s">
        <v>604</v>
      </c>
      <c r="S27" s="2" t="s">
        <v>604</v>
      </c>
      <c r="T27" s="2" t="s">
        <v>604</v>
      </c>
      <c r="U27" s="2" t="s">
        <v>604</v>
      </c>
      <c r="V27" s="2" t="s">
        <v>604</v>
      </c>
      <c r="W27" s="2" t="s">
        <v>604</v>
      </c>
    </row>
    <row r="28">
      <c r="A28" s="2" t="s">
        <v>105</v>
      </c>
      <c r="B28" s="2" t="s">
        <v>31</v>
      </c>
      <c r="C28" s="16" t="s">
        <v>447</v>
      </c>
      <c r="D28" s="10">
        <v>12.562374835943272</v>
      </c>
      <c r="E28" s="10">
        <v>1000.0</v>
      </c>
      <c r="F28" s="10">
        <v>1036.402620335395</v>
      </c>
      <c r="M28" s="25" t="s">
        <v>604</v>
      </c>
      <c r="R28" s="2" t="s">
        <v>604</v>
      </c>
      <c r="S28" s="2" t="s">
        <v>604</v>
      </c>
      <c r="T28" s="2" t="s">
        <v>604</v>
      </c>
      <c r="U28" s="2" t="s">
        <v>604</v>
      </c>
      <c r="V28" s="2" t="s">
        <v>604</v>
      </c>
      <c r="W28" s="2" t="s">
        <v>604</v>
      </c>
    </row>
    <row r="29">
      <c r="A29" s="2" t="s">
        <v>114</v>
      </c>
      <c r="B29" s="2" t="s">
        <v>105</v>
      </c>
      <c r="C29" s="16" t="s">
        <v>448</v>
      </c>
      <c r="D29" s="10">
        <v>12.887674167058446</v>
      </c>
      <c r="E29" s="10">
        <v>969.2210162043756</v>
      </c>
      <c r="F29" s="10">
        <v>1012.5623748359433</v>
      </c>
      <c r="M29" s="25" t="s">
        <v>604</v>
      </c>
      <c r="R29" s="2" t="s">
        <v>604</v>
      </c>
      <c r="S29" s="2" t="s">
        <v>604</v>
      </c>
      <c r="T29" s="2" t="s">
        <v>604</v>
      </c>
      <c r="U29" s="2" t="s">
        <v>604</v>
      </c>
      <c r="V29" s="2" t="s">
        <v>604</v>
      </c>
      <c r="W29" s="2" t="s">
        <v>604</v>
      </c>
    </row>
    <row r="30">
      <c r="A30" s="2" t="s">
        <v>70</v>
      </c>
      <c r="B30" s="2" t="s">
        <v>114</v>
      </c>
      <c r="C30" s="16" t="s">
        <v>449</v>
      </c>
      <c r="D30" s="10">
        <v>9.392828790290958</v>
      </c>
      <c r="E30" s="10">
        <v>1000.7099263506125</v>
      </c>
      <c r="F30" s="10">
        <v>982.108690371434</v>
      </c>
      <c r="M30" s="25" t="s">
        <v>604</v>
      </c>
      <c r="R30" s="2" t="s">
        <v>604</v>
      </c>
      <c r="S30" s="2" t="s">
        <v>604</v>
      </c>
      <c r="T30" s="2" t="s">
        <v>604</v>
      </c>
      <c r="U30" s="2" t="s">
        <v>604</v>
      </c>
      <c r="V30" s="2" t="s">
        <v>604</v>
      </c>
      <c r="W30" s="2" t="s">
        <v>604</v>
      </c>
    </row>
    <row r="31">
      <c r="A31" s="2" t="s">
        <v>416</v>
      </c>
      <c r="B31" s="2" t="s">
        <v>296</v>
      </c>
      <c r="C31" s="16" t="s">
        <v>450</v>
      </c>
      <c r="D31" s="10">
        <v>9.345771076100576</v>
      </c>
      <c r="E31" s="10">
        <v>1000.0</v>
      </c>
      <c r="F31" s="10">
        <v>999.5759980699854</v>
      </c>
      <c r="M31" s="25" t="s">
        <v>604</v>
      </c>
      <c r="R31" s="2" t="s">
        <v>604</v>
      </c>
      <c r="S31" s="2" t="s">
        <v>604</v>
      </c>
      <c r="T31" s="2" t="s">
        <v>604</v>
      </c>
      <c r="U31" s="2" t="s">
        <v>604</v>
      </c>
      <c r="V31" s="2" t="s">
        <v>604</v>
      </c>
      <c r="W31" s="2" t="s">
        <v>604</v>
      </c>
    </row>
    <row r="32">
      <c r="A32" s="2" t="s">
        <v>183</v>
      </c>
      <c r="B32" s="2" t="s">
        <v>416</v>
      </c>
      <c r="C32" s="16" t="s">
        <v>451</v>
      </c>
      <c r="D32" s="10">
        <v>11.019821726582252</v>
      </c>
      <c r="E32" s="10">
        <v>999.8439779553004</v>
      </c>
      <c r="F32" s="10">
        <v>1009.3457710761005</v>
      </c>
      <c r="M32" s="25" t="s">
        <v>604</v>
      </c>
      <c r="R32" s="2" t="s">
        <v>604</v>
      </c>
      <c r="S32" s="2" t="s">
        <v>604</v>
      </c>
      <c r="T32" s="2" t="s">
        <v>604</v>
      </c>
      <c r="U32" s="2" t="s">
        <v>604</v>
      </c>
      <c r="V32" s="2" t="s">
        <v>604</v>
      </c>
      <c r="W32" s="2" t="s">
        <v>604</v>
      </c>
    </row>
    <row r="33">
      <c r="A33" s="2" t="s">
        <v>335</v>
      </c>
      <c r="B33" s="2" t="s">
        <v>183</v>
      </c>
      <c r="C33" s="16" t="s">
        <v>452</v>
      </c>
      <c r="D33" s="10">
        <v>10.214160111674511</v>
      </c>
      <c r="E33" s="10">
        <v>1000.0</v>
      </c>
      <c r="F33" s="10">
        <v>1010.8637996818826</v>
      </c>
      <c r="M33" s="25" t="s">
        <v>604</v>
      </c>
      <c r="R33" s="2" t="s">
        <v>604</v>
      </c>
      <c r="S33" s="2" t="s">
        <v>604</v>
      </c>
      <c r="T33" s="2" t="s">
        <v>604</v>
      </c>
      <c r="U33" s="2" t="s">
        <v>604</v>
      </c>
      <c r="V33" s="2" t="s">
        <v>604</v>
      </c>
      <c r="W33" s="2" t="s">
        <v>604</v>
      </c>
    </row>
    <row r="34">
      <c r="A34" s="2" t="s">
        <v>102</v>
      </c>
      <c r="B34" s="2" t="s">
        <v>335</v>
      </c>
      <c r="C34" s="16" t="s">
        <v>453</v>
      </c>
      <c r="D34" s="10">
        <v>11.254672786317268</v>
      </c>
      <c r="E34" s="10">
        <v>999.8537789543832</v>
      </c>
      <c r="F34" s="10">
        <v>1010.2141601116746</v>
      </c>
      <c r="M34" s="25" t="s">
        <v>604</v>
      </c>
      <c r="R34" s="2" t="s">
        <v>604</v>
      </c>
      <c r="S34" s="2" t="s">
        <v>604</v>
      </c>
      <c r="T34" s="2" t="s">
        <v>604</v>
      </c>
      <c r="U34" s="2" t="s">
        <v>604</v>
      </c>
      <c r="V34" s="2" t="s">
        <v>604</v>
      </c>
      <c r="W34" s="2" t="s">
        <v>604</v>
      </c>
    </row>
    <row r="35">
      <c r="A35" s="2" t="s">
        <v>269</v>
      </c>
      <c r="B35" s="2" t="s">
        <v>102</v>
      </c>
      <c r="C35" s="16" t="s">
        <v>454</v>
      </c>
      <c r="D35" s="10">
        <v>10.689510795019238</v>
      </c>
      <c r="E35" s="26">
        <v>1000.0</v>
      </c>
      <c r="F35" s="10">
        <v>1011.1084517407005</v>
      </c>
      <c r="M35" s="2" t="s">
        <v>604</v>
      </c>
      <c r="R35" s="2" t="s">
        <v>604</v>
      </c>
      <c r="S35" s="2" t="s">
        <v>604</v>
      </c>
      <c r="T35" s="2" t="s">
        <v>604</v>
      </c>
      <c r="U35" s="2" t="s">
        <v>604</v>
      </c>
      <c r="V35" s="2" t="s">
        <v>604</v>
      </c>
      <c r="W35" s="2" t="s">
        <v>604</v>
      </c>
    </row>
    <row r="36">
      <c r="A36" s="2" t="s">
        <v>268</v>
      </c>
      <c r="B36" s="2" t="s">
        <v>269</v>
      </c>
      <c r="C36" s="16" t="s">
        <v>455</v>
      </c>
      <c r="D36" s="10">
        <v>13.505947004825835</v>
      </c>
      <c r="E36" s="26">
        <v>969.1588059218714</v>
      </c>
      <c r="F36" s="10">
        <v>1010.6895107950193</v>
      </c>
      <c r="M36" s="2" t="s">
        <v>604</v>
      </c>
      <c r="R36" s="2" t="s">
        <v>604</v>
      </c>
      <c r="S36" s="2" t="s">
        <v>604</v>
      </c>
      <c r="T36" s="2" t="s">
        <v>604</v>
      </c>
      <c r="U36" s="2" t="s">
        <v>604</v>
      </c>
      <c r="V36" s="2" t="s">
        <v>604</v>
      </c>
      <c r="W36" s="2" t="s">
        <v>604</v>
      </c>
    </row>
    <row r="37">
      <c r="A37" s="2" t="s">
        <v>325</v>
      </c>
      <c r="B37" s="2" t="s">
        <v>268</v>
      </c>
      <c r="C37" s="16" t="s">
        <v>456</v>
      </c>
      <c r="D37" s="10">
        <v>9.888812472854104</v>
      </c>
      <c r="E37" s="10">
        <v>1000.0</v>
      </c>
      <c r="F37" s="10">
        <v>982.6647529266972</v>
      </c>
      <c r="M37" s="2" t="s">
        <v>604</v>
      </c>
      <c r="R37" s="2" t="s">
        <v>604</v>
      </c>
      <c r="S37" s="2" t="s">
        <v>604</v>
      </c>
      <c r="T37" s="2" t="s">
        <v>604</v>
      </c>
      <c r="U37" s="2" t="s">
        <v>604</v>
      </c>
      <c r="V37" s="2" t="s">
        <v>604</v>
      </c>
      <c r="W37" s="2" t="s">
        <v>604</v>
      </c>
    </row>
    <row r="38">
      <c r="A38" s="2" t="s">
        <v>369</v>
      </c>
      <c r="B38" s="2" t="s">
        <v>325</v>
      </c>
      <c r="C38" s="16" t="s">
        <v>457</v>
      </c>
      <c r="D38" s="10">
        <v>12.826583873415457</v>
      </c>
      <c r="E38" s="10">
        <v>967.8808961600323</v>
      </c>
      <c r="F38" s="10">
        <v>1009.8888124728542</v>
      </c>
      <c r="M38" s="2" t="s">
        <v>604</v>
      </c>
      <c r="R38" s="2" t="s">
        <v>604</v>
      </c>
      <c r="S38" s="2" t="s">
        <v>604</v>
      </c>
      <c r="T38" s="2" t="s">
        <v>604</v>
      </c>
      <c r="U38" s="2" t="s">
        <v>604</v>
      </c>
      <c r="V38" s="2" t="s">
        <v>604</v>
      </c>
      <c r="W38" s="2" t="s">
        <v>604</v>
      </c>
    </row>
    <row r="39">
      <c r="A39" s="2" t="s">
        <v>417</v>
      </c>
      <c r="B39" s="2" t="s">
        <v>369</v>
      </c>
      <c r="C39" s="16" t="s">
        <v>440</v>
      </c>
      <c r="D39" s="10">
        <v>8.31762598982553</v>
      </c>
      <c r="E39" s="10">
        <v>1000.0</v>
      </c>
      <c r="F39" s="10">
        <v>980.7074800334477</v>
      </c>
      <c r="M39" s="2" t="s">
        <v>604</v>
      </c>
      <c r="R39" s="2" t="s">
        <v>604</v>
      </c>
      <c r="S39" s="2" t="s">
        <v>604</v>
      </c>
      <c r="T39" s="2" t="s">
        <v>604</v>
      </c>
      <c r="U39" s="2" t="s">
        <v>604</v>
      </c>
      <c r="V39" s="2" t="s">
        <v>604</v>
      </c>
      <c r="W39" s="2" t="s">
        <v>604</v>
      </c>
    </row>
    <row r="40">
      <c r="A40" s="2" t="s">
        <v>296</v>
      </c>
      <c r="B40" s="2" t="s">
        <v>417</v>
      </c>
      <c r="C40" s="16" t="s">
        <v>458</v>
      </c>
      <c r="D40" s="10">
        <v>11.479927814364771</v>
      </c>
      <c r="E40" s="10">
        <v>990.2302269938849</v>
      </c>
      <c r="F40" s="10">
        <v>1008.3176259898255</v>
      </c>
      <c r="M40" s="2" t="s">
        <v>604</v>
      </c>
      <c r="R40" s="2" t="s">
        <v>604</v>
      </c>
      <c r="S40" s="2" t="s">
        <v>604</v>
      </c>
      <c r="T40" s="2" t="s">
        <v>604</v>
      </c>
      <c r="U40" s="2" t="s">
        <v>604</v>
      </c>
      <c r="V40" s="2" t="s">
        <v>604</v>
      </c>
      <c r="W40" s="2" t="s">
        <v>604</v>
      </c>
    </row>
    <row r="41">
      <c r="A41" s="2" t="s">
        <v>416</v>
      </c>
      <c r="B41" s="2" t="s">
        <v>296</v>
      </c>
      <c r="C41" s="16" t="s">
        <v>459</v>
      </c>
      <c r="D41" s="10">
        <v>11.381997348627781</v>
      </c>
      <c r="E41" s="26">
        <v>998.3259493495183</v>
      </c>
      <c r="F41" s="10">
        <v>1001.7101548082496</v>
      </c>
      <c r="M41" s="2" t="s">
        <v>604</v>
      </c>
      <c r="R41" s="2" t="s">
        <v>604</v>
      </c>
      <c r="S41" s="2" t="s">
        <v>604</v>
      </c>
      <c r="T41" s="2" t="s">
        <v>604</v>
      </c>
      <c r="U41" s="2" t="s">
        <v>604</v>
      </c>
      <c r="V41" s="2" t="s">
        <v>604</v>
      </c>
      <c r="W41" s="2" t="s">
        <v>604</v>
      </c>
    </row>
    <row r="42">
      <c r="A42" s="2" t="s">
        <v>183</v>
      </c>
      <c r="B42" s="2" t="s">
        <v>416</v>
      </c>
      <c r="C42" s="16" t="s">
        <v>434</v>
      </c>
      <c r="D42" s="10">
        <v>10.875452117995637</v>
      </c>
      <c r="E42" s="26">
        <v>1000.649639570208</v>
      </c>
      <c r="F42" s="10">
        <v>1009.7079466981461</v>
      </c>
      <c r="M42" s="2" t="s">
        <v>604</v>
      </c>
      <c r="R42" s="2" t="s">
        <v>604</v>
      </c>
      <c r="S42" s="2" t="s">
        <v>604</v>
      </c>
      <c r="T42" s="2" t="s">
        <v>604</v>
      </c>
      <c r="U42" s="2" t="s">
        <v>604</v>
      </c>
      <c r="V42" s="2" t="s">
        <v>604</v>
      </c>
      <c r="W42" s="2" t="s">
        <v>604</v>
      </c>
    </row>
    <row r="43">
      <c r="A43" s="2" t="s">
        <v>335</v>
      </c>
      <c r="B43" s="2" t="s">
        <v>183</v>
      </c>
      <c r="C43" s="16" t="s">
        <v>460</v>
      </c>
      <c r="D43" s="10">
        <v>10.526563001217363</v>
      </c>
      <c r="E43" s="10">
        <v>998.9594873253573</v>
      </c>
      <c r="F43" s="10">
        <v>1011.5250916882036</v>
      </c>
      <c r="M43" s="2" t="s">
        <v>604</v>
      </c>
      <c r="R43" s="2" t="s">
        <v>604</v>
      </c>
      <c r="S43" s="2" t="s">
        <v>604</v>
      </c>
      <c r="T43" s="2" t="s">
        <v>604</v>
      </c>
      <c r="U43" s="2" t="s">
        <v>604</v>
      </c>
      <c r="V43" s="2" t="s">
        <v>604</v>
      </c>
      <c r="W43" s="2" t="s">
        <v>604</v>
      </c>
    </row>
    <row r="44">
      <c r="A44" s="2" t="s">
        <v>102</v>
      </c>
      <c r="B44" s="2" t="s">
        <v>335</v>
      </c>
      <c r="C44" s="16" t="s">
        <v>429</v>
      </c>
      <c r="D44" s="10">
        <v>10.664786523699483</v>
      </c>
      <c r="E44" s="10">
        <v>1000.4189409456812</v>
      </c>
      <c r="F44" s="10">
        <v>1009.4860503265746</v>
      </c>
      <c r="M44" s="2" t="s">
        <v>604</v>
      </c>
      <c r="R44" s="2" t="s">
        <v>604</v>
      </c>
      <c r="S44" s="2" t="s">
        <v>604</v>
      </c>
      <c r="T44" s="2" t="s">
        <v>604</v>
      </c>
      <c r="U44" s="2" t="s">
        <v>604</v>
      </c>
      <c r="V44" s="2" t="s">
        <v>604</v>
      </c>
      <c r="W44" s="2" t="s">
        <v>604</v>
      </c>
    </row>
    <row r="45">
      <c r="A45" s="2" t="s">
        <v>269</v>
      </c>
      <c r="B45" s="2" t="s">
        <v>102</v>
      </c>
      <c r="C45" s="16" t="s">
        <v>433</v>
      </c>
      <c r="D45" s="10">
        <v>-30.624098416943678</v>
      </c>
      <c r="E45" s="10">
        <v>997.1835637901934</v>
      </c>
      <c r="F45" s="10">
        <v>1011.0837274693807</v>
      </c>
      <c r="M45" s="2" t="s">
        <v>604</v>
      </c>
      <c r="R45" s="2" t="s">
        <v>604</v>
      </c>
      <c r="S45" s="2" t="s">
        <v>604</v>
      </c>
      <c r="T45" s="2" t="s">
        <v>604</v>
      </c>
      <c r="U45" s="2" t="s">
        <v>604</v>
      </c>
      <c r="V45" s="2" t="s">
        <v>604</v>
      </c>
      <c r="W45" s="2" t="s">
        <v>604</v>
      </c>
    </row>
    <row r="46">
      <c r="A46" s="2" t="s">
        <v>72</v>
      </c>
      <c r="B46" s="2" t="s">
        <v>26</v>
      </c>
      <c r="C46" s="16" t="s">
        <v>461</v>
      </c>
      <c r="D46" s="10">
        <v>8.61735951711588</v>
      </c>
      <c r="E46" s="10">
        <v>1000.0</v>
      </c>
      <c r="F46" s="10">
        <v>971.6378830415307</v>
      </c>
      <c r="M46" s="2" t="s">
        <v>604</v>
      </c>
      <c r="R46" s="2" t="s">
        <v>604</v>
      </c>
      <c r="S46" s="2" t="s">
        <v>604</v>
      </c>
      <c r="T46" s="2" t="s">
        <v>604</v>
      </c>
      <c r="U46" s="2" t="s">
        <v>604</v>
      </c>
      <c r="V46" s="2" t="s">
        <v>604</v>
      </c>
      <c r="W46" s="2" t="s">
        <v>604</v>
      </c>
    </row>
    <row r="47">
      <c r="A47" s="2" t="s">
        <v>36</v>
      </c>
      <c r="B47" s="2" t="s">
        <v>72</v>
      </c>
      <c r="C47" s="16" t="s">
        <v>433</v>
      </c>
      <c r="D47" s="10">
        <v>-31.0288126755538</v>
      </c>
      <c r="E47" s="26">
        <v>1000.2043104718731</v>
      </c>
      <c r="F47" s="10">
        <v>1008.6173595171158</v>
      </c>
      <c r="M47" s="2" t="s">
        <v>604</v>
      </c>
      <c r="R47" s="2" t="s">
        <v>604</v>
      </c>
      <c r="S47" s="2" t="s">
        <v>604</v>
      </c>
      <c r="T47" s="2" t="s">
        <v>604</v>
      </c>
      <c r="U47" s="2" t="s">
        <v>604</v>
      </c>
      <c r="V47" s="2" t="s">
        <v>604</v>
      </c>
      <c r="W47" s="2" t="s">
        <v>604</v>
      </c>
    </row>
    <row r="48">
      <c r="A48" s="2" t="s">
        <v>238</v>
      </c>
      <c r="B48" s="2" t="s">
        <v>72</v>
      </c>
      <c r="C48" s="16" t="s">
        <v>462</v>
      </c>
      <c r="D48" s="10">
        <v>10.809072842887756</v>
      </c>
      <c r="E48" s="10">
        <v>997.5830648303522</v>
      </c>
      <c r="F48" s="10">
        <v>1039.6461721926696</v>
      </c>
      <c r="M48" s="2" t="s">
        <v>604</v>
      </c>
      <c r="R48" s="2" t="s">
        <v>604</v>
      </c>
      <c r="S48" s="2" t="s">
        <v>604</v>
      </c>
      <c r="T48" s="2" t="s">
        <v>604</v>
      </c>
      <c r="U48" s="2" t="s">
        <v>604</v>
      </c>
      <c r="V48" s="2" t="s">
        <v>604</v>
      </c>
      <c r="W48" s="2" t="s">
        <v>604</v>
      </c>
    </row>
    <row r="49">
      <c r="A49" s="2" t="s">
        <v>52</v>
      </c>
      <c r="B49" s="2" t="s">
        <v>238</v>
      </c>
      <c r="C49" s="16" t="s">
        <v>463</v>
      </c>
      <c r="D49" s="10">
        <v>10.292738819701277</v>
      </c>
      <c r="E49" s="26">
        <v>1000.0</v>
      </c>
      <c r="F49" s="10">
        <v>1008.39213767324</v>
      </c>
      <c r="M49" s="2" t="s">
        <v>604</v>
      </c>
      <c r="R49" s="2" t="s">
        <v>604</v>
      </c>
      <c r="S49" s="2" t="s">
        <v>604</v>
      </c>
      <c r="T49" s="2" t="s">
        <v>604</v>
      </c>
      <c r="U49" s="2" t="s">
        <v>604</v>
      </c>
      <c r="V49" s="2" t="s">
        <v>604</v>
      </c>
      <c r="W49" s="2" t="s">
        <v>604</v>
      </c>
    </row>
    <row r="50">
      <c r="A50" s="2" t="s">
        <v>31</v>
      </c>
      <c r="B50" s="2" t="s">
        <v>52</v>
      </c>
      <c r="C50" s="16" t="s">
        <v>430</v>
      </c>
      <c r="D50" s="10">
        <v>8.87164867788241</v>
      </c>
      <c r="E50" s="26">
        <v>1023.8402454994518</v>
      </c>
      <c r="F50" s="10">
        <v>1010.2927388197013</v>
      </c>
      <c r="M50" s="2" t="s">
        <v>604</v>
      </c>
      <c r="R50" s="2" t="s">
        <v>604</v>
      </c>
      <c r="S50" s="2" t="s">
        <v>604</v>
      </c>
      <c r="T50" s="2" t="s">
        <v>604</v>
      </c>
      <c r="U50" s="2" t="s">
        <v>604</v>
      </c>
      <c r="V50" s="2" t="s">
        <v>604</v>
      </c>
      <c r="W50" s="2" t="s">
        <v>604</v>
      </c>
    </row>
    <row r="51">
      <c r="A51" s="2" t="s">
        <v>61</v>
      </c>
      <c r="B51" s="2" t="s">
        <v>31</v>
      </c>
      <c r="C51" s="16" t="s">
        <v>464</v>
      </c>
      <c r="D51" s="10">
        <v>11.933684804816371</v>
      </c>
      <c r="E51" s="10">
        <v>1000.0</v>
      </c>
      <c r="F51" s="10">
        <v>1032.7118941773342</v>
      </c>
      <c r="M51" s="2" t="s">
        <v>604</v>
      </c>
      <c r="R51" s="2" t="s">
        <v>604</v>
      </c>
      <c r="S51" s="2" t="s">
        <v>604</v>
      </c>
      <c r="T51" s="2" t="s">
        <v>604</v>
      </c>
      <c r="U51" s="2" t="s">
        <v>604</v>
      </c>
      <c r="V51" s="2" t="s">
        <v>604</v>
      </c>
      <c r="W51" s="2" t="s">
        <v>604</v>
      </c>
    </row>
    <row r="52">
      <c r="A52" s="2" t="s">
        <v>114</v>
      </c>
      <c r="B52" s="2" t="s">
        <v>61</v>
      </c>
      <c r="C52" s="16" t="s">
        <v>465</v>
      </c>
      <c r="D52" s="10">
        <v>12.776717792416342</v>
      </c>
      <c r="E52" s="10">
        <v>972.715861581143</v>
      </c>
      <c r="F52" s="10">
        <v>1011.9336848048164</v>
      </c>
      <c r="M52" s="2" t="s">
        <v>604</v>
      </c>
      <c r="R52" s="2" t="s">
        <v>604</v>
      </c>
      <c r="S52" s="2" t="s">
        <v>604</v>
      </c>
      <c r="T52" s="2" t="s">
        <v>604</v>
      </c>
      <c r="U52" s="2" t="s">
        <v>604</v>
      </c>
      <c r="V52" s="2" t="s">
        <v>604</v>
      </c>
      <c r="W52" s="2" t="s">
        <v>604</v>
      </c>
    </row>
    <row r="53">
      <c r="A53" s="2" t="s">
        <v>17</v>
      </c>
      <c r="B53" s="2" t="s">
        <v>114</v>
      </c>
      <c r="C53" s="16" t="s">
        <v>433</v>
      </c>
      <c r="D53" s="10">
        <v>-32.61603209095908</v>
      </c>
      <c r="E53" s="10">
        <v>1000.0</v>
      </c>
      <c r="F53" s="10">
        <v>985.4925793735594</v>
      </c>
      <c r="M53" s="2" t="s">
        <v>604</v>
      </c>
      <c r="R53" s="2" t="s">
        <v>604</v>
      </c>
      <c r="S53" s="2" t="s">
        <v>604</v>
      </c>
      <c r="T53" s="2" t="s">
        <v>604</v>
      </c>
      <c r="U53" s="2" t="s">
        <v>604</v>
      </c>
      <c r="V53" s="2" t="s">
        <v>604</v>
      </c>
      <c r="W53" s="2" t="s">
        <v>604</v>
      </c>
    </row>
    <row r="54">
      <c r="A54" s="2" t="s">
        <v>74</v>
      </c>
      <c r="B54" s="2" t="s">
        <v>114</v>
      </c>
      <c r="C54" s="16" t="s">
        <v>451</v>
      </c>
      <c r="D54" s="10">
        <v>9.237070723977112</v>
      </c>
      <c r="E54" s="10">
        <v>1000.0</v>
      </c>
      <c r="F54" s="10">
        <v>1018.1086114645184</v>
      </c>
      <c r="M54" s="2" t="s">
        <v>604</v>
      </c>
      <c r="R54" s="2" t="s">
        <v>604</v>
      </c>
      <c r="S54" s="2" t="s">
        <v>604</v>
      </c>
      <c r="T54" s="2" t="s">
        <v>604</v>
      </c>
      <c r="U54" s="2" t="s">
        <v>604</v>
      </c>
      <c r="V54" s="2" t="s">
        <v>604</v>
      </c>
      <c r="W54" s="2" t="s">
        <v>604</v>
      </c>
    </row>
    <row r="55">
      <c r="A55" s="2" t="s">
        <v>26</v>
      </c>
      <c r="B55" s="2" t="s">
        <v>74</v>
      </c>
      <c r="C55" s="16" t="s">
        <v>466</v>
      </c>
      <c r="D55" s="10">
        <v>13.66474015054451</v>
      </c>
      <c r="E55" s="10">
        <v>963.0205235244149</v>
      </c>
      <c r="F55" s="10">
        <v>1009.237070723977</v>
      </c>
      <c r="M55" s="2" t="s">
        <v>604</v>
      </c>
      <c r="R55" s="2" t="s">
        <v>604</v>
      </c>
      <c r="S55" s="2" t="s">
        <v>604</v>
      </c>
      <c r="T55" s="2" t="s">
        <v>604</v>
      </c>
      <c r="U55" s="2" t="s">
        <v>604</v>
      </c>
      <c r="V55" s="2" t="s">
        <v>604</v>
      </c>
      <c r="W55" s="2" t="s">
        <v>604</v>
      </c>
    </row>
    <row r="56">
      <c r="A56" s="2" t="s">
        <v>52</v>
      </c>
      <c r="B56" s="2" t="s">
        <v>26</v>
      </c>
      <c r="C56" s="16" t="s">
        <v>467</v>
      </c>
      <c r="D56" s="10">
        <v>8.303046619739327</v>
      </c>
      <c r="E56" s="10">
        <v>1001.4210901418188</v>
      </c>
      <c r="F56" s="10">
        <v>976.6852636749594</v>
      </c>
      <c r="M56" s="2" t="s">
        <v>604</v>
      </c>
      <c r="R56" s="2" t="s">
        <v>604</v>
      </c>
      <c r="S56" s="2" t="s">
        <v>604</v>
      </c>
      <c r="T56" s="2" t="s">
        <v>604</v>
      </c>
      <c r="U56" s="2" t="s">
        <v>604</v>
      </c>
      <c r="V56" s="2" t="s">
        <v>604</v>
      </c>
      <c r="W56" s="2" t="s">
        <v>604</v>
      </c>
    </row>
    <row r="57">
      <c r="A57" s="2" t="s">
        <v>36</v>
      </c>
      <c r="B57" s="2" t="s">
        <v>52</v>
      </c>
      <c r="C57" s="16" t="s">
        <v>468</v>
      </c>
      <c r="D57" s="10">
        <v>13.236205159066413</v>
      </c>
      <c r="E57" s="26">
        <v>969.1754977963193</v>
      </c>
      <c r="F57" s="10">
        <v>1009.7241367615582</v>
      </c>
      <c r="M57" s="2" t="s">
        <v>604</v>
      </c>
      <c r="R57" s="2" t="s">
        <v>604</v>
      </c>
      <c r="S57" s="2" t="s">
        <v>604</v>
      </c>
      <c r="T57" s="2" t="s">
        <v>604</v>
      </c>
      <c r="U57" s="2" t="s">
        <v>604</v>
      </c>
      <c r="V57" s="2" t="s">
        <v>604</v>
      </c>
      <c r="W57" s="2" t="s">
        <v>604</v>
      </c>
    </row>
    <row r="58">
      <c r="A58" s="2" t="s">
        <v>61</v>
      </c>
      <c r="B58" s="2" t="s">
        <v>36</v>
      </c>
      <c r="C58" s="16" t="s">
        <v>469</v>
      </c>
      <c r="D58" s="10">
        <v>9.849034092203143</v>
      </c>
      <c r="E58" s="10">
        <v>999.1569670124001</v>
      </c>
      <c r="F58" s="10">
        <v>982.4117029553857</v>
      </c>
      <c r="M58" s="2" t="s">
        <v>604</v>
      </c>
      <c r="R58" s="2" t="s">
        <v>604</v>
      </c>
      <c r="S58" s="2" t="s">
        <v>604</v>
      </c>
      <c r="T58" s="2" t="s">
        <v>604</v>
      </c>
      <c r="U58" s="2" t="s">
        <v>604</v>
      </c>
      <c r="V58" s="2" t="s">
        <v>604</v>
      </c>
      <c r="W58" s="2" t="s">
        <v>604</v>
      </c>
    </row>
    <row r="59">
      <c r="A59" s="2" t="s">
        <v>238</v>
      </c>
      <c r="B59" s="2" t="s">
        <v>61</v>
      </c>
      <c r="C59" s="16" t="s">
        <v>470</v>
      </c>
      <c r="D59" s="10">
        <v>11.03491491140878</v>
      </c>
      <c r="E59" s="26">
        <v>998.0993988535387</v>
      </c>
      <c r="F59" s="10">
        <v>1009.0060011046031</v>
      </c>
      <c r="M59" s="2" t="s">
        <v>604</v>
      </c>
      <c r="R59" s="2" t="s">
        <v>604</v>
      </c>
      <c r="S59" s="2" t="s">
        <v>604</v>
      </c>
      <c r="T59" s="2" t="s">
        <v>604</v>
      </c>
      <c r="U59" s="2" t="s">
        <v>604</v>
      </c>
      <c r="V59" s="2" t="s">
        <v>604</v>
      </c>
      <c r="W59" s="2" t="s">
        <v>604</v>
      </c>
    </row>
    <row r="60">
      <c r="A60" s="2" t="s">
        <v>72</v>
      </c>
      <c r="B60" s="2" t="s">
        <v>238</v>
      </c>
      <c r="C60" s="16" t="s">
        <v>440</v>
      </c>
      <c r="D60" s="10">
        <v>8.291403365992352</v>
      </c>
      <c r="E60" s="10">
        <v>1028.837099349782</v>
      </c>
      <c r="F60" s="10">
        <v>1009.1343137649475</v>
      </c>
      <c r="M60" s="2" t="s">
        <v>604</v>
      </c>
      <c r="R60" s="2" t="s">
        <v>604</v>
      </c>
      <c r="S60" s="2" t="s">
        <v>604</v>
      </c>
      <c r="T60" s="2" t="s">
        <v>604</v>
      </c>
      <c r="U60" s="2" t="s">
        <v>604</v>
      </c>
      <c r="V60" s="2" t="s">
        <v>604</v>
      </c>
      <c r="W60" s="2" t="s">
        <v>604</v>
      </c>
    </row>
    <row r="61">
      <c r="A61" s="2" t="s">
        <v>31</v>
      </c>
      <c r="B61" s="2" t="s">
        <v>72</v>
      </c>
      <c r="C61" s="16" t="s">
        <v>461</v>
      </c>
      <c r="D61" s="10">
        <v>11.669771942995613</v>
      </c>
      <c r="E61" s="10">
        <v>1020.7782093725178</v>
      </c>
      <c r="F61" s="10">
        <v>1037.1285027157744</v>
      </c>
      <c r="M61" s="2" t="s">
        <v>604</v>
      </c>
      <c r="R61" s="2" t="s">
        <v>604</v>
      </c>
      <c r="S61" s="2" t="s">
        <v>604</v>
      </c>
      <c r="T61" s="2" t="s">
        <v>604</v>
      </c>
      <c r="U61" s="2" t="s">
        <v>604</v>
      </c>
      <c r="V61" s="2" t="s">
        <v>604</v>
      </c>
      <c r="W61" s="2" t="s">
        <v>604</v>
      </c>
    </row>
    <row r="62">
      <c r="A62" s="2" t="s">
        <v>295</v>
      </c>
      <c r="B62" s="2" t="s">
        <v>325</v>
      </c>
      <c r="C62" s="16" t="s">
        <v>449</v>
      </c>
      <c r="D62" s="10">
        <v>10.44181227970032</v>
      </c>
      <c r="E62" s="10">
        <v>999.9524117514154</v>
      </c>
      <c r="F62" s="10">
        <v>997.0622285994388</v>
      </c>
      <c r="M62" s="2" t="s">
        <v>604</v>
      </c>
      <c r="R62" s="2" t="s">
        <v>604</v>
      </c>
      <c r="S62" s="2" t="s">
        <v>604</v>
      </c>
      <c r="T62" s="2" t="s">
        <v>604</v>
      </c>
      <c r="U62" s="2" t="s">
        <v>604</v>
      </c>
      <c r="V62" s="2" t="s">
        <v>604</v>
      </c>
      <c r="W62" s="2" t="s">
        <v>604</v>
      </c>
    </row>
    <row r="63">
      <c r="A63" s="2" t="s">
        <v>417</v>
      </c>
      <c r="B63" s="2" t="s">
        <v>295</v>
      </c>
      <c r="C63" s="16" t="s">
        <v>471</v>
      </c>
      <c r="D63" s="10">
        <v>10.79027946377805</v>
      </c>
      <c r="E63" s="10">
        <v>996.8376981754608</v>
      </c>
      <c r="F63" s="10">
        <v>1010.3942240311158</v>
      </c>
      <c r="M63" s="2" t="s">
        <v>604</v>
      </c>
      <c r="R63" s="2" t="s">
        <v>604</v>
      </c>
      <c r="S63" s="2" t="s">
        <v>604</v>
      </c>
      <c r="T63" s="2" t="s">
        <v>604</v>
      </c>
      <c r="U63" s="2" t="s">
        <v>604</v>
      </c>
      <c r="V63" s="2" t="s">
        <v>604</v>
      </c>
      <c r="W63" s="2" t="s">
        <v>604</v>
      </c>
    </row>
    <row r="64">
      <c r="A64" s="2" t="s">
        <v>126</v>
      </c>
      <c r="B64" s="2" t="s">
        <v>417</v>
      </c>
      <c r="C64" s="16" t="s">
        <v>472</v>
      </c>
      <c r="D64" s="10">
        <v>10.587740201597061</v>
      </c>
      <c r="E64" s="26">
        <v>991.1923953229244</v>
      </c>
      <c r="F64" s="10">
        <v>1007.6279776392388</v>
      </c>
      <c r="M64" s="2" t="s">
        <v>604</v>
      </c>
      <c r="R64" s="2" t="s">
        <v>604</v>
      </c>
      <c r="S64" s="2" t="s">
        <v>604</v>
      </c>
      <c r="T64" s="2" t="s">
        <v>604</v>
      </c>
      <c r="U64" s="2" t="s">
        <v>604</v>
      </c>
      <c r="V64" s="2" t="s">
        <v>604</v>
      </c>
      <c r="W64" s="2" t="s">
        <v>604</v>
      </c>
    </row>
    <row r="65">
      <c r="A65" s="2" t="s">
        <v>416</v>
      </c>
      <c r="B65" s="2" t="s">
        <v>126</v>
      </c>
      <c r="C65" s="16" t="s">
        <v>433</v>
      </c>
      <c r="D65" s="10">
        <v>-31.422556062021197</v>
      </c>
      <c r="E65" s="26">
        <v>998.8324945801505</v>
      </c>
      <c r="F65" s="10">
        <v>1001.7801355245215</v>
      </c>
      <c r="M65" s="2" t="s">
        <v>604</v>
      </c>
      <c r="R65" s="2" t="s">
        <v>604</v>
      </c>
      <c r="S65" s="2" t="s">
        <v>604</v>
      </c>
      <c r="T65" s="2" t="s">
        <v>604</v>
      </c>
      <c r="U65" s="2" t="s">
        <v>604</v>
      </c>
      <c r="V65" s="2" t="s">
        <v>604</v>
      </c>
      <c r="W65" s="2" t="s">
        <v>604</v>
      </c>
    </row>
    <row r="66">
      <c r="A66" s="2" t="s">
        <v>335</v>
      </c>
      <c r="B66" s="2" t="s">
        <v>126</v>
      </c>
      <c r="C66" s="16" t="s">
        <v>473</v>
      </c>
      <c r="D66" s="10">
        <v>9.973907342708692</v>
      </c>
      <c r="E66" s="10">
        <v>998.8212638028751</v>
      </c>
      <c r="F66" s="10">
        <v>1033.2026915865426</v>
      </c>
      <c r="M66" s="2" t="s">
        <v>604</v>
      </c>
      <c r="R66" s="2" t="s">
        <v>604</v>
      </c>
      <c r="S66" s="2" t="s">
        <v>604</v>
      </c>
      <c r="T66" s="2" t="s">
        <v>604</v>
      </c>
      <c r="U66" s="2" t="s">
        <v>604</v>
      </c>
      <c r="V66" s="2" t="s">
        <v>604</v>
      </c>
      <c r="W66" s="2" t="s">
        <v>604</v>
      </c>
    </row>
    <row r="67">
      <c r="A67" s="2" t="s">
        <v>253</v>
      </c>
      <c r="B67" s="2" t="s">
        <v>335</v>
      </c>
      <c r="C67" s="16" t="s">
        <v>474</v>
      </c>
      <c r="D67" s="10">
        <v>11.678781169140798</v>
      </c>
      <c r="E67" s="10">
        <v>999.760612566155</v>
      </c>
      <c r="F67" s="10">
        <v>1008.7951711455839</v>
      </c>
      <c r="M67" s="2" t="s">
        <v>604</v>
      </c>
      <c r="R67" s="2" t="s">
        <v>604</v>
      </c>
      <c r="S67" s="2" t="s">
        <v>604</v>
      </c>
      <c r="T67" s="2" t="s">
        <v>604</v>
      </c>
      <c r="U67" s="2" t="s">
        <v>604</v>
      </c>
      <c r="V67" s="2" t="s">
        <v>604</v>
      </c>
      <c r="W67" s="2" t="s">
        <v>604</v>
      </c>
    </row>
    <row r="68">
      <c r="A68" s="2" t="s">
        <v>269</v>
      </c>
      <c r="B68" s="2" t="s">
        <v>253</v>
      </c>
      <c r="C68" s="16" t="s">
        <v>475</v>
      </c>
      <c r="D68" s="10">
        <v>13.323693138216594</v>
      </c>
      <c r="E68" s="10">
        <v>966.5594653732497</v>
      </c>
      <c r="F68" s="10">
        <v>1011.4393937352959</v>
      </c>
      <c r="M68" s="2" t="s">
        <v>604</v>
      </c>
      <c r="R68" s="2" t="s">
        <v>604</v>
      </c>
      <c r="S68" s="2" t="s">
        <v>604</v>
      </c>
      <c r="T68" s="2" t="s">
        <v>604</v>
      </c>
      <c r="U68" s="2" t="s">
        <v>604</v>
      </c>
      <c r="V68" s="2" t="s">
        <v>604</v>
      </c>
      <c r="W68" s="2" t="s">
        <v>604</v>
      </c>
    </row>
    <row r="69">
      <c r="A69" s="2" t="s">
        <v>95</v>
      </c>
      <c r="B69" s="2" t="s">
        <v>269</v>
      </c>
      <c r="C69" s="16" t="s">
        <v>441</v>
      </c>
      <c r="D69" s="10">
        <v>7.187247669237269</v>
      </c>
      <c r="E69" s="26">
        <v>1042.1237191645448</v>
      </c>
      <c r="F69" s="10">
        <v>979.8831585114664</v>
      </c>
      <c r="M69" s="2" t="s">
        <v>604</v>
      </c>
      <c r="R69" s="2" t="s">
        <v>604</v>
      </c>
      <c r="S69" s="2" t="s">
        <v>604</v>
      </c>
      <c r="T69" s="2" t="s">
        <v>604</v>
      </c>
      <c r="U69" s="2" t="s">
        <v>604</v>
      </c>
      <c r="V69" s="2" t="s">
        <v>604</v>
      </c>
      <c r="W69" s="2" t="s">
        <v>604</v>
      </c>
    </row>
    <row r="70">
      <c r="A70" s="2" t="s">
        <v>325</v>
      </c>
      <c r="B70" s="2" t="s">
        <v>95</v>
      </c>
      <c r="C70" s="16" t="s">
        <v>433</v>
      </c>
      <c r="D70" s="10">
        <v>-26.647784219086294</v>
      </c>
      <c r="E70" s="26">
        <v>986.6204163197384</v>
      </c>
      <c r="F70" s="10">
        <v>1049.3109668337822</v>
      </c>
      <c r="M70" s="2" t="s">
        <v>604</v>
      </c>
      <c r="R70" s="2" t="s">
        <v>604</v>
      </c>
      <c r="S70" s="2" t="s">
        <v>604</v>
      </c>
      <c r="T70" s="2" t="s">
        <v>604</v>
      </c>
      <c r="U70" s="2" t="s">
        <v>604</v>
      </c>
      <c r="V70" s="2" t="s">
        <v>604</v>
      </c>
      <c r="W70" s="2" t="s">
        <v>604</v>
      </c>
    </row>
    <row r="71">
      <c r="A71" s="2" t="s">
        <v>417</v>
      </c>
      <c r="B71" s="2" t="s">
        <v>95</v>
      </c>
      <c r="C71" s="16" t="s">
        <v>476</v>
      </c>
      <c r="D71" s="10">
        <v>14.95646730254557</v>
      </c>
      <c r="E71" s="26">
        <v>997.0402374376417</v>
      </c>
      <c r="F71" s="10">
        <v>1075.9587510528686</v>
      </c>
      <c r="M71" s="2" t="s">
        <v>604</v>
      </c>
      <c r="R71" s="2" t="s">
        <v>604</v>
      </c>
      <c r="S71" s="2" t="s">
        <v>604</v>
      </c>
      <c r="T71" s="2" t="s">
        <v>604</v>
      </c>
      <c r="U71" s="2" t="s">
        <v>604</v>
      </c>
      <c r="V71" s="2" t="s">
        <v>604</v>
      </c>
      <c r="W71" s="2" t="s">
        <v>604</v>
      </c>
    </row>
    <row r="72">
      <c r="A72" s="2" t="s">
        <v>118</v>
      </c>
      <c r="B72" s="2" t="s">
        <v>417</v>
      </c>
      <c r="C72" s="16" t="s">
        <v>477</v>
      </c>
      <c r="D72" s="10">
        <v>8.472720540062841</v>
      </c>
      <c r="E72" s="10">
        <v>1030.6574041333874</v>
      </c>
      <c r="F72" s="10">
        <v>1011.9967047401874</v>
      </c>
      <c r="M72" s="2" t="s">
        <v>604</v>
      </c>
      <c r="R72" s="2" t="s">
        <v>604</v>
      </c>
      <c r="S72" s="2" t="s">
        <v>604</v>
      </c>
      <c r="T72" s="2" t="s">
        <v>604</v>
      </c>
      <c r="U72" s="2" t="s">
        <v>604</v>
      </c>
      <c r="V72" s="2" t="s">
        <v>604</v>
      </c>
      <c r="W72" s="2" t="s">
        <v>604</v>
      </c>
    </row>
    <row r="73">
      <c r="A73" s="2" t="s">
        <v>416</v>
      </c>
      <c r="B73" s="2" t="s">
        <v>118</v>
      </c>
      <c r="C73" s="16" t="s">
        <v>433</v>
      </c>
      <c r="D73" s="10">
        <v>-25.84839788840139</v>
      </c>
      <c r="E73" s="10">
        <v>967.4099385181294</v>
      </c>
      <c r="F73" s="10">
        <v>1039.1301246734504</v>
      </c>
      <c r="M73" s="2" t="s">
        <v>604</v>
      </c>
      <c r="R73" s="2" t="s">
        <v>604</v>
      </c>
      <c r="S73" s="2" t="s">
        <v>604</v>
      </c>
      <c r="T73" s="2" t="s">
        <v>604</v>
      </c>
      <c r="U73" s="2" t="s">
        <v>604</v>
      </c>
      <c r="V73" s="2" t="s">
        <v>604</v>
      </c>
      <c r="W73" s="2" t="s">
        <v>604</v>
      </c>
    </row>
    <row r="74">
      <c r="A74" s="2" t="s">
        <v>335</v>
      </c>
      <c r="B74" s="2" t="s">
        <v>118</v>
      </c>
      <c r="C74" s="16" t="s">
        <v>433</v>
      </c>
      <c r="D74" s="10">
        <v>-26.191927583888244</v>
      </c>
      <c r="E74" s="10">
        <v>997.1163899764431</v>
      </c>
      <c r="F74" s="10">
        <v>1064.9785225618518</v>
      </c>
      <c r="M74" s="2" t="s">
        <v>604</v>
      </c>
      <c r="R74" s="2" t="s">
        <v>604</v>
      </c>
      <c r="S74" s="2" t="s">
        <v>604</v>
      </c>
      <c r="T74" s="2" t="s">
        <v>604</v>
      </c>
      <c r="U74" s="2" t="s">
        <v>604</v>
      </c>
      <c r="V74" s="2" t="s">
        <v>604</v>
      </c>
      <c r="W74" s="2" t="s">
        <v>604</v>
      </c>
    </row>
    <row r="75">
      <c r="A75" s="2" t="s">
        <v>70</v>
      </c>
      <c r="B75" s="2" t="s">
        <v>17</v>
      </c>
      <c r="C75" s="16" t="s">
        <v>478</v>
      </c>
      <c r="D75" s="10">
        <v>6.947235931898624</v>
      </c>
      <c r="E75" s="10">
        <v>1010.1027551409035</v>
      </c>
      <c r="F75" s="10">
        <v>967.383967909041</v>
      </c>
      <c r="M75" s="2" t="s">
        <v>604</v>
      </c>
      <c r="R75" s="2" t="s">
        <v>604</v>
      </c>
      <c r="S75" s="2" t="s">
        <v>604</v>
      </c>
      <c r="T75" s="2" t="s">
        <v>604</v>
      </c>
      <c r="U75" s="2" t="s">
        <v>604</v>
      </c>
      <c r="V75" s="2" t="s">
        <v>604</v>
      </c>
      <c r="W75" s="2" t="s">
        <v>604</v>
      </c>
    </row>
    <row r="76">
      <c r="A76" s="2" t="s">
        <v>52</v>
      </c>
      <c r="B76" s="2" t="s">
        <v>70</v>
      </c>
      <c r="C76" s="16" t="s">
        <v>469</v>
      </c>
      <c r="D76" s="10">
        <v>12.490617749283905</v>
      </c>
      <c r="E76" s="26">
        <v>996.4879316024917</v>
      </c>
      <c r="F76" s="10">
        <v>1017.0499910728021</v>
      </c>
      <c r="M76" s="2" t="s">
        <v>604</v>
      </c>
      <c r="R76" s="2" t="s">
        <v>604</v>
      </c>
      <c r="S76" s="2" t="s">
        <v>604</v>
      </c>
      <c r="T76" s="2" t="s">
        <v>604</v>
      </c>
      <c r="U76" s="2" t="s">
        <v>604</v>
      </c>
      <c r="V76" s="2" t="s">
        <v>604</v>
      </c>
      <c r="W76" s="2" t="s">
        <v>604</v>
      </c>
    </row>
    <row r="77">
      <c r="A77" s="2" t="s">
        <v>144</v>
      </c>
      <c r="B77" s="2" t="s">
        <v>52</v>
      </c>
      <c r="C77" s="16" t="s">
        <v>479</v>
      </c>
      <c r="D77" s="10">
        <v>11.494685933346942</v>
      </c>
      <c r="E77" s="26">
        <v>989.9933959950793</v>
      </c>
      <c r="F77" s="10">
        <v>1008.9785493517755</v>
      </c>
      <c r="M77" s="2" t="s">
        <v>604</v>
      </c>
      <c r="R77" s="2" t="s">
        <v>604</v>
      </c>
      <c r="S77" s="2" t="s">
        <v>604</v>
      </c>
      <c r="T77" s="2" t="s">
        <v>604</v>
      </c>
      <c r="U77" s="2" t="s">
        <v>604</v>
      </c>
      <c r="V77" s="2" t="s">
        <v>604</v>
      </c>
      <c r="W77" s="2" t="s">
        <v>604</v>
      </c>
    </row>
    <row r="78">
      <c r="A78" s="2" t="s">
        <v>61</v>
      </c>
      <c r="B78" s="2" t="s">
        <v>144</v>
      </c>
      <c r="C78" s="16" t="s">
        <v>438</v>
      </c>
      <c r="D78" s="10">
        <v>10.613765798169515</v>
      </c>
      <c r="E78" s="26">
        <v>997.9710861931943</v>
      </c>
      <c r="F78" s="10">
        <v>1001.4880819284263</v>
      </c>
      <c r="M78" s="2" t="s">
        <v>604</v>
      </c>
      <c r="R78" s="2" t="s">
        <v>604</v>
      </c>
      <c r="S78" s="2" t="s">
        <v>604</v>
      </c>
      <c r="T78" s="2" t="s">
        <v>604</v>
      </c>
      <c r="U78" s="2" t="s">
        <v>604</v>
      </c>
      <c r="V78" s="2" t="s">
        <v>604</v>
      </c>
      <c r="W78" s="2" t="s">
        <v>604</v>
      </c>
    </row>
    <row r="79">
      <c r="A79" s="2" t="s">
        <v>105</v>
      </c>
      <c r="B79" s="2" t="s">
        <v>61</v>
      </c>
      <c r="C79" s="16" t="s">
        <v>433</v>
      </c>
      <c r="D79" s="10">
        <v>-30.99253377110479</v>
      </c>
      <c r="E79" s="26">
        <v>999.6747006688848</v>
      </c>
      <c r="F79" s="10">
        <v>1008.5848519913638</v>
      </c>
      <c r="M79" s="2" t="s">
        <v>604</v>
      </c>
      <c r="R79" s="2" t="s">
        <v>604</v>
      </c>
      <c r="S79" s="2" t="s">
        <v>604</v>
      </c>
      <c r="T79" s="2" t="s">
        <v>604</v>
      </c>
      <c r="U79" s="2" t="s">
        <v>604</v>
      </c>
      <c r="V79" s="2" t="s">
        <v>604</v>
      </c>
      <c r="W79" s="2" t="s">
        <v>604</v>
      </c>
    </row>
    <row r="80">
      <c r="A80" s="2" t="s">
        <v>273</v>
      </c>
      <c r="B80" s="2" t="s">
        <v>61</v>
      </c>
      <c r="C80" s="16" t="s">
        <v>461</v>
      </c>
      <c r="D80" s="10">
        <v>6.50970625981421</v>
      </c>
      <c r="E80" s="26">
        <v>1059.4559441597241</v>
      </c>
      <c r="F80" s="10">
        <v>1039.5773857624686</v>
      </c>
      <c r="M80" s="2" t="s">
        <v>604</v>
      </c>
      <c r="R80" s="2" t="s">
        <v>604</v>
      </c>
      <c r="S80" s="2" t="s">
        <v>604</v>
      </c>
      <c r="T80" s="2" t="s">
        <v>604</v>
      </c>
      <c r="U80" s="2" t="s">
        <v>604</v>
      </c>
      <c r="V80" s="2" t="s">
        <v>604</v>
      </c>
      <c r="W80" s="2" t="s">
        <v>604</v>
      </c>
    </row>
    <row r="81">
      <c r="A81" s="2" t="s">
        <v>74</v>
      </c>
      <c r="B81" s="2" t="s">
        <v>273</v>
      </c>
      <c r="C81" s="16" t="s">
        <v>480</v>
      </c>
      <c r="D81" s="10">
        <v>15.926224883447835</v>
      </c>
      <c r="E81" s="10">
        <v>995.5723305734325</v>
      </c>
      <c r="F81" s="10">
        <v>1065.9656504195384</v>
      </c>
      <c r="M81" s="2" t="s">
        <v>604</v>
      </c>
      <c r="R81" s="2" t="s">
        <v>604</v>
      </c>
      <c r="S81" s="2" t="s">
        <v>604</v>
      </c>
      <c r="T81" s="2" t="s">
        <v>604</v>
      </c>
      <c r="U81" s="2" t="s">
        <v>604</v>
      </c>
      <c r="V81" s="2" t="s">
        <v>604</v>
      </c>
      <c r="W81" s="2" t="s">
        <v>604</v>
      </c>
    </row>
    <row r="82">
      <c r="A82" s="2" t="s">
        <v>70</v>
      </c>
      <c r="B82" s="2" t="s">
        <v>74</v>
      </c>
      <c r="C82" s="16" t="s">
        <v>481</v>
      </c>
      <c r="D82" s="10">
        <v>10.887222215374079</v>
      </c>
      <c r="E82" s="26">
        <v>1004.5593733235182</v>
      </c>
      <c r="F82" s="10">
        <v>1011.4985554568804</v>
      </c>
      <c r="M82" s="2" t="s">
        <v>604</v>
      </c>
      <c r="R82" s="2" t="s">
        <v>604</v>
      </c>
      <c r="S82" s="2" t="s">
        <v>604</v>
      </c>
      <c r="T82" s="2" t="s">
        <v>604</v>
      </c>
      <c r="U82" s="2" t="s">
        <v>604</v>
      </c>
      <c r="V82" s="2" t="s">
        <v>604</v>
      </c>
      <c r="W82" s="2" t="s">
        <v>604</v>
      </c>
    </row>
    <row r="83">
      <c r="A83" s="2" t="s">
        <v>72</v>
      </c>
      <c r="B83" s="2" t="s">
        <v>70</v>
      </c>
      <c r="C83" s="16" t="s">
        <v>433</v>
      </c>
      <c r="D83" s="10">
        <v>-32.318094433879345</v>
      </c>
      <c r="E83" s="26">
        <v>1025.4587307727786</v>
      </c>
      <c r="F83" s="10">
        <v>1015.4465955388923</v>
      </c>
      <c r="M83" s="2" t="s">
        <v>604</v>
      </c>
      <c r="R83" s="2" t="s">
        <v>604</v>
      </c>
      <c r="S83" s="2" t="s">
        <v>604</v>
      </c>
      <c r="T83" s="2" t="s">
        <v>604</v>
      </c>
      <c r="U83" s="2" t="s">
        <v>604</v>
      </c>
      <c r="V83" s="2" t="s">
        <v>604</v>
      </c>
      <c r="W83" s="2" t="s">
        <v>604</v>
      </c>
    </row>
    <row r="84">
      <c r="A84" s="2" t="s">
        <v>52</v>
      </c>
      <c r="B84" s="2" t="s">
        <v>70</v>
      </c>
      <c r="C84" s="16" t="s">
        <v>482</v>
      </c>
      <c r="D84" s="10">
        <v>12.650969656991858</v>
      </c>
      <c r="E84" s="10">
        <v>997.4838634184285</v>
      </c>
      <c r="F84" s="10">
        <v>1047.7646899727717</v>
      </c>
      <c r="M84" s="2" t="s">
        <v>604</v>
      </c>
      <c r="R84" s="2" t="s">
        <v>604</v>
      </c>
      <c r="S84" s="2" t="s">
        <v>604</v>
      </c>
      <c r="T84" s="2" t="s">
        <v>604</v>
      </c>
      <c r="U84" s="2" t="s">
        <v>604</v>
      </c>
      <c r="V84" s="2" t="s">
        <v>604</v>
      </c>
      <c r="W84" s="2" t="s">
        <v>604</v>
      </c>
    </row>
    <row r="85">
      <c r="A85" s="2" t="s">
        <v>239</v>
      </c>
      <c r="B85" s="2" t="s">
        <v>52</v>
      </c>
      <c r="C85" s="16" t="s">
        <v>483</v>
      </c>
      <c r="D85" s="10">
        <v>12.26264032912906</v>
      </c>
      <c r="E85" s="10">
        <v>974.7918386110574</v>
      </c>
      <c r="F85" s="10">
        <v>1010.1348330754204</v>
      </c>
      <c r="M85" s="2" t="s">
        <v>604</v>
      </c>
      <c r="R85" s="2" t="s">
        <v>604</v>
      </c>
      <c r="S85" s="2" t="s">
        <v>604</v>
      </c>
      <c r="T85" s="2" t="s">
        <v>604</v>
      </c>
      <c r="U85" s="2" t="s">
        <v>604</v>
      </c>
      <c r="V85" s="2" t="s">
        <v>604</v>
      </c>
      <c r="W85" s="2" t="s">
        <v>604</v>
      </c>
    </row>
    <row r="86">
      <c r="A86" s="2" t="s">
        <v>61</v>
      </c>
      <c r="B86" s="2" t="s">
        <v>239</v>
      </c>
      <c r="C86" s="16" t="s">
        <v>432</v>
      </c>
      <c r="D86" s="10">
        <v>7.398563406519916</v>
      </c>
      <c r="E86" s="10">
        <v>1033.0676795026543</v>
      </c>
      <c r="F86" s="10">
        <v>987.0544789401864</v>
      </c>
      <c r="M86" s="2" t="s">
        <v>604</v>
      </c>
      <c r="R86" s="2" t="s">
        <v>604</v>
      </c>
      <c r="S86" s="2" t="s">
        <v>604</v>
      </c>
      <c r="T86" s="2" t="s">
        <v>604</v>
      </c>
      <c r="U86" s="2" t="s">
        <v>604</v>
      </c>
      <c r="V86" s="2" t="s">
        <v>604</v>
      </c>
      <c r="W86" s="2" t="s">
        <v>604</v>
      </c>
    </row>
    <row r="87">
      <c r="A87" s="2" t="s">
        <v>273</v>
      </c>
      <c r="B87" s="2" t="s">
        <v>61</v>
      </c>
      <c r="C87" s="16" t="s">
        <v>484</v>
      </c>
      <c r="D87" s="10">
        <v>9.174878386435584</v>
      </c>
      <c r="E87" s="26">
        <v>1050.0394255360904</v>
      </c>
      <c r="F87" s="10">
        <v>1040.4662429091743</v>
      </c>
      <c r="M87" s="2" t="s">
        <v>604</v>
      </c>
      <c r="R87" s="2" t="s">
        <v>604</v>
      </c>
      <c r="S87" s="2" t="s">
        <v>604</v>
      </c>
      <c r="T87" s="2" t="s">
        <v>604</v>
      </c>
      <c r="U87" s="2" t="s">
        <v>604</v>
      </c>
      <c r="V87" s="2" t="s">
        <v>604</v>
      </c>
      <c r="W87" s="2" t="s">
        <v>604</v>
      </c>
    </row>
    <row r="88">
      <c r="A88" s="2" t="s">
        <v>17</v>
      </c>
      <c r="B88" s="2" t="s">
        <v>273</v>
      </c>
      <c r="C88" s="16" t="s">
        <v>433</v>
      </c>
      <c r="D88" s="10">
        <v>-23.37189166500353</v>
      </c>
      <c r="E88" s="26">
        <v>960.4367319771424</v>
      </c>
      <c r="F88" s="10">
        <v>1059.2143039225261</v>
      </c>
      <c r="M88" s="2" t="s">
        <v>604</v>
      </c>
      <c r="R88" s="2" t="s">
        <v>604</v>
      </c>
      <c r="S88" s="2" t="s">
        <v>604</v>
      </c>
      <c r="T88" s="2" t="s">
        <v>604</v>
      </c>
      <c r="U88" s="2" t="s">
        <v>604</v>
      </c>
      <c r="V88" s="2" t="s">
        <v>604</v>
      </c>
      <c r="W88" s="2" t="s">
        <v>604</v>
      </c>
    </row>
    <row r="89">
      <c r="A89" s="2" t="s">
        <v>52</v>
      </c>
      <c r="B89" s="2" t="s">
        <v>273</v>
      </c>
      <c r="C89" s="16" t="s">
        <v>485</v>
      </c>
      <c r="D89" s="10">
        <v>14.962574987715039</v>
      </c>
      <c r="E89" s="26">
        <v>997.8721927462914</v>
      </c>
      <c r="F89" s="10">
        <v>1082.5861955875296</v>
      </c>
      <c r="M89" s="2" t="s">
        <v>604</v>
      </c>
      <c r="R89" s="2" t="s">
        <v>604</v>
      </c>
      <c r="S89" s="2" t="s">
        <v>604</v>
      </c>
      <c r="T89" s="2" t="s">
        <v>604</v>
      </c>
      <c r="U89" s="2" t="s">
        <v>604</v>
      </c>
      <c r="V89" s="2" t="s">
        <v>604</v>
      </c>
      <c r="W89" s="2" t="s">
        <v>604</v>
      </c>
    </row>
    <row r="90">
      <c r="A90" s="2" t="s">
        <v>144</v>
      </c>
      <c r="B90" s="2" t="s">
        <v>52</v>
      </c>
      <c r="C90" s="16" t="s">
        <v>484</v>
      </c>
      <c r="D90" s="10">
        <v>11.450664191638603</v>
      </c>
      <c r="E90" s="26">
        <v>990.8743161302568</v>
      </c>
      <c r="F90" s="10">
        <v>1012.8347677340064</v>
      </c>
      <c r="M90" s="2" t="s">
        <v>604</v>
      </c>
      <c r="R90" s="2" t="s">
        <v>604</v>
      </c>
      <c r="S90" s="2" t="s">
        <v>604</v>
      </c>
      <c r="T90" s="2" t="s">
        <v>604</v>
      </c>
      <c r="U90" s="2" t="s">
        <v>604</v>
      </c>
      <c r="V90" s="2" t="s">
        <v>604</v>
      </c>
      <c r="W90" s="2" t="s">
        <v>604</v>
      </c>
    </row>
    <row r="91">
      <c r="A91" s="2" t="s">
        <v>70</v>
      </c>
      <c r="B91" s="2" t="s">
        <v>126</v>
      </c>
      <c r="C91" s="16" t="s">
        <v>486</v>
      </c>
      <c r="D91" s="10">
        <v>9.335002208210662</v>
      </c>
      <c r="E91" s="10">
        <v>1035.1137203157798</v>
      </c>
      <c r="F91" s="10">
        <v>1023.2287842438338</v>
      </c>
      <c r="M91" s="2" t="s">
        <v>604</v>
      </c>
      <c r="R91" s="2" t="s">
        <v>604</v>
      </c>
      <c r="S91" s="2" t="s">
        <v>604</v>
      </c>
      <c r="T91" s="2" t="s">
        <v>604</v>
      </c>
      <c r="U91" s="2" t="s">
        <v>604</v>
      </c>
      <c r="V91" s="2" t="s">
        <v>604</v>
      </c>
      <c r="W91" s="2" t="s">
        <v>604</v>
      </c>
    </row>
    <row r="92">
      <c r="A92" s="2" t="s">
        <v>295</v>
      </c>
      <c r="B92" s="2" t="s">
        <v>70</v>
      </c>
      <c r="C92" s="16" t="s">
        <v>453</v>
      </c>
      <c r="D92" s="10">
        <v>13.965898796589512</v>
      </c>
      <c r="E92" s="26">
        <v>999.6039445673377</v>
      </c>
      <c r="F92" s="10">
        <v>1044.4487225239905</v>
      </c>
      <c r="M92" s="2" t="s">
        <v>604</v>
      </c>
      <c r="R92" s="2" t="s">
        <v>604</v>
      </c>
      <c r="S92" s="2" t="s">
        <v>604</v>
      </c>
      <c r="T92" s="2" t="s">
        <v>604</v>
      </c>
      <c r="U92" s="2" t="s">
        <v>604</v>
      </c>
      <c r="V92" s="2" t="s">
        <v>604</v>
      </c>
      <c r="W92" s="2" t="s">
        <v>604</v>
      </c>
    </row>
    <row r="93">
      <c r="A93" s="2" t="s">
        <v>144</v>
      </c>
      <c r="B93" s="2" t="s">
        <v>295</v>
      </c>
      <c r="C93" s="16" t="s">
        <v>468</v>
      </c>
      <c r="D93" s="10">
        <v>10.946097135961086</v>
      </c>
      <c r="E93" s="10">
        <v>1002.3249803218955</v>
      </c>
      <c r="F93" s="10">
        <v>1013.5698433639272</v>
      </c>
      <c r="M93" s="2" t="s">
        <v>604</v>
      </c>
      <c r="R93" s="2" t="s">
        <v>604</v>
      </c>
      <c r="S93" s="2" t="s">
        <v>604</v>
      </c>
      <c r="T93" s="2" t="s">
        <v>604</v>
      </c>
      <c r="U93" s="2" t="s">
        <v>604</v>
      </c>
      <c r="V93" s="2" t="s">
        <v>604</v>
      </c>
      <c r="W93" s="2" t="s">
        <v>604</v>
      </c>
    </row>
    <row r="94">
      <c r="A94" s="2" t="s">
        <v>253</v>
      </c>
      <c r="B94" s="2" t="s">
        <v>144</v>
      </c>
      <c r="C94" s="16" t="s">
        <v>485</v>
      </c>
      <c r="D94" s="10">
        <v>11.078252094225846</v>
      </c>
      <c r="E94" s="10">
        <v>998.1157005970792</v>
      </c>
      <c r="F94" s="10">
        <v>1013.2710774578567</v>
      </c>
      <c r="M94" s="2" t="s">
        <v>604</v>
      </c>
      <c r="R94" s="2" t="s">
        <v>604</v>
      </c>
      <c r="S94" s="2" t="s">
        <v>604</v>
      </c>
      <c r="T94" s="2" t="s">
        <v>604</v>
      </c>
      <c r="U94" s="2" t="s">
        <v>604</v>
      </c>
      <c r="V94" s="2" t="s">
        <v>604</v>
      </c>
      <c r="W94" s="2" t="s">
        <v>604</v>
      </c>
    </row>
    <row r="95">
      <c r="A95" s="2" t="s">
        <v>273</v>
      </c>
      <c r="B95" s="2" t="s">
        <v>253</v>
      </c>
      <c r="C95" s="16" t="s">
        <v>433</v>
      </c>
      <c r="D95" s="10">
        <v>-35.18137352259209</v>
      </c>
      <c r="E95" s="26">
        <v>1067.6236205998146</v>
      </c>
      <c r="F95" s="10">
        <v>1009.1939526913051</v>
      </c>
      <c r="M95" s="2" t="s">
        <v>604</v>
      </c>
      <c r="R95" s="2" t="s">
        <v>604</v>
      </c>
      <c r="S95" s="2" t="s">
        <v>604</v>
      </c>
      <c r="T95" s="2" t="s">
        <v>604</v>
      </c>
      <c r="U95" s="2" t="s">
        <v>604</v>
      </c>
      <c r="V95" s="2" t="s">
        <v>604</v>
      </c>
      <c r="W95" s="2" t="s">
        <v>604</v>
      </c>
    </row>
    <row r="96">
      <c r="A96" s="2" t="s">
        <v>144</v>
      </c>
      <c r="B96" s="2" t="s">
        <v>253</v>
      </c>
      <c r="C96" s="16" t="s">
        <v>487</v>
      </c>
      <c r="D96" s="10">
        <v>11.143286034912816</v>
      </c>
      <c r="E96" s="10">
        <v>1002.1928253636308</v>
      </c>
      <c r="F96" s="10">
        <v>1044.375326213897</v>
      </c>
      <c r="M96" s="2" t="s">
        <v>604</v>
      </c>
      <c r="R96" s="2" t="s">
        <v>604</v>
      </c>
      <c r="S96" s="2" t="s">
        <v>604</v>
      </c>
      <c r="T96" s="2" t="s">
        <v>604</v>
      </c>
      <c r="U96" s="2" t="s">
        <v>604</v>
      </c>
      <c r="V96" s="2" t="s">
        <v>604</v>
      </c>
      <c r="W96" s="2" t="s">
        <v>604</v>
      </c>
    </row>
    <row r="97">
      <c r="A97" s="2" t="s">
        <v>95</v>
      </c>
      <c r="B97" s="2" t="s">
        <v>144</v>
      </c>
      <c r="C97" s="16" t="s">
        <v>433</v>
      </c>
      <c r="D97" s="10">
        <v>-34.610193851148686</v>
      </c>
      <c r="E97" s="26">
        <v>1061.0022837503232</v>
      </c>
      <c r="F97" s="10">
        <v>1013.3361113985437</v>
      </c>
      <c r="M97" s="2" t="s">
        <v>604</v>
      </c>
      <c r="R97" s="2" t="s">
        <v>604</v>
      </c>
      <c r="S97" s="2" t="s">
        <v>604</v>
      </c>
      <c r="T97" s="2" t="s">
        <v>604</v>
      </c>
      <c r="U97" s="2" t="s">
        <v>604</v>
      </c>
      <c r="V97" s="2" t="s">
        <v>604</v>
      </c>
      <c r="W97" s="2" t="s">
        <v>604</v>
      </c>
    </row>
    <row r="98">
      <c r="A98" s="2" t="s">
        <v>295</v>
      </c>
      <c r="B98" s="2" t="s">
        <v>144</v>
      </c>
      <c r="C98" s="16" t="s">
        <v>488</v>
      </c>
      <c r="D98" s="10">
        <v>11.436517915428297</v>
      </c>
      <c r="E98" s="26">
        <v>1002.6237462279661</v>
      </c>
      <c r="F98" s="10">
        <v>1047.9463052496924</v>
      </c>
      <c r="M98" s="2" t="s">
        <v>604</v>
      </c>
      <c r="R98" s="2" t="s">
        <v>604</v>
      </c>
      <c r="S98" s="2" t="s">
        <v>604</v>
      </c>
      <c r="T98" s="2" t="s">
        <v>604</v>
      </c>
      <c r="U98" s="2" t="s">
        <v>604</v>
      </c>
      <c r="V98" s="2" t="s">
        <v>604</v>
      </c>
      <c r="W98" s="2" t="s">
        <v>604</v>
      </c>
    </row>
    <row r="99">
      <c r="A99" s="2" t="s">
        <v>70</v>
      </c>
      <c r="B99" s="2" t="s">
        <v>295</v>
      </c>
      <c r="C99" s="16" t="s">
        <v>489</v>
      </c>
      <c r="D99" s="10">
        <v>9.730205374843424</v>
      </c>
      <c r="E99" s="26">
        <v>1030.482823727401</v>
      </c>
      <c r="F99" s="10">
        <v>1014.0602641433944</v>
      </c>
      <c r="M99" s="2" t="s">
        <v>604</v>
      </c>
      <c r="R99" s="2" t="s">
        <v>604</v>
      </c>
      <c r="S99" s="2" t="s">
        <v>604</v>
      </c>
      <c r="T99" s="2" t="s">
        <v>604</v>
      </c>
      <c r="U99" s="2" t="s">
        <v>604</v>
      </c>
      <c r="V99" s="2" t="s">
        <v>604</v>
      </c>
      <c r="W99" s="2" t="s">
        <v>604</v>
      </c>
    </row>
    <row r="100">
      <c r="A100" s="2" t="s">
        <v>126</v>
      </c>
      <c r="B100" s="2" t="s">
        <v>70</v>
      </c>
      <c r="C100" s="16" t="s">
        <v>490</v>
      </c>
      <c r="D100" s="10">
        <v>11.981187926330115</v>
      </c>
      <c r="E100" s="26">
        <v>1013.8937820356232</v>
      </c>
      <c r="F100" s="10">
        <v>1040.2130291022443</v>
      </c>
      <c r="M100" s="2" t="s">
        <v>604</v>
      </c>
      <c r="R100" s="2" t="s">
        <v>604</v>
      </c>
      <c r="S100" s="2" t="s">
        <v>604</v>
      </c>
      <c r="T100" s="2" t="s">
        <v>604</v>
      </c>
      <c r="U100" s="2" t="s">
        <v>604</v>
      </c>
      <c r="V100" s="2" t="s">
        <v>604</v>
      </c>
      <c r="W100" s="2" t="s">
        <v>604</v>
      </c>
    </row>
    <row r="101">
      <c r="A101" s="2" t="s">
        <v>105</v>
      </c>
      <c r="B101" s="2" t="s">
        <v>126</v>
      </c>
      <c r="C101" s="16" t="s">
        <v>433</v>
      </c>
      <c r="D101" s="10">
        <v>-27.126168834291537</v>
      </c>
      <c r="E101" s="10">
        <v>968.68216689778</v>
      </c>
      <c r="F101" s="10">
        <v>1025.8749699619532</v>
      </c>
      <c r="M101" s="2" t="s">
        <v>604</v>
      </c>
      <c r="R101" s="2" t="s">
        <v>604</v>
      </c>
      <c r="S101" s="2" t="s">
        <v>604</v>
      </c>
      <c r="T101" s="2" t="s">
        <v>604</v>
      </c>
      <c r="U101" s="2" t="s">
        <v>604</v>
      </c>
      <c r="V101" s="2" t="s">
        <v>604</v>
      </c>
      <c r="W101" s="2" t="s">
        <v>604</v>
      </c>
    </row>
    <row r="102">
      <c r="A102" s="2" t="s">
        <v>273</v>
      </c>
      <c r="B102" s="2" t="s">
        <v>126</v>
      </c>
      <c r="C102" s="16" t="s">
        <v>448</v>
      </c>
      <c r="D102" s="10">
        <v>8.657622259715033</v>
      </c>
      <c r="E102" s="10">
        <v>1032.4422470772224</v>
      </c>
      <c r="F102" s="10">
        <v>1053.0011387962447</v>
      </c>
      <c r="M102" s="2" t="s">
        <v>604</v>
      </c>
      <c r="R102" s="2" t="s">
        <v>604</v>
      </c>
      <c r="S102" s="2" t="s">
        <v>604</v>
      </c>
      <c r="T102" s="2" t="s">
        <v>604</v>
      </c>
      <c r="U102" s="2" t="s">
        <v>604</v>
      </c>
      <c r="V102" s="2" t="s">
        <v>604</v>
      </c>
      <c r="W102" s="2" t="s">
        <v>604</v>
      </c>
    </row>
    <row r="103">
      <c r="A103" s="2" t="s">
        <v>295</v>
      </c>
      <c r="B103" s="2" t="s">
        <v>273</v>
      </c>
      <c r="C103" s="16" t="s">
        <v>432</v>
      </c>
      <c r="D103" s="10">
        <v>13.077708946953168</v>
      </c>
      <c r="E103" s="26">
        <v>1004.330058768551</v>
      </c>
      <c r="F103" s="10">
        <v>1041.0998693369377</v>
      </c>
      <c r="M103" s="2" t="s">
        <v>604</v>
      </c>
      <c r="R103" s="2" t="s">
        <v>604</v>
      </c>
      <c r="S103" s="2" t="s">
        <v>604</v>
      </c>
      <c r="T103" s="2" t="s">
        <v>604</v>
      </c>
      <c r="U103" s="2" t="s">
        <v>604</v>
      </c>
      <c r="V103" s="2" t="s">
        <v>604</v>
      </c>
      <c r="W103" s="2" t="s">
        <v>604</v>
      </c>
    </row>
    <row r="104">
      <c r="A104" s="2" t="s">
        <v>70</v>
      </c>
      <c r="B104" s="2" t="s">
        <v>295</v>
      </c>
      <c r="C104" s="16" t="s">
        <v>454</v>
      </c>
      <c r="D104" s="10">
        <v>9.14829169248492</v>
      </c>
      <c r="E104" s="10">
        <v>1028.2318411759143</v>
      </c>
      <c r="F104" s="10">
        <v>1017.4077677155042</v>
      </c>
      <c r="M104" s="2" t="s">
        <v>604</v>
      </c>
      <c r="R104" s="2" t="s">
        <v>604</v>
      </c>
      <c r="S104" s="2" t="s">
        <v>604</v>
      </c>
      <c r="T104" s="2" t="s">
        <v>604</v>
      </c>
      <c r="U104" s="2" t="s">
        <v>604</v>
      </c>
      <c r="V104" s="2" t="s">
        <v>604</v>
      </c>
      <c r="W104" s="2" t="s">
        <v>604</v>
      </c>
    </row>
    <row r="105">
      <c r="A105" s="2" t="s">
        <v>95</v>
      </c>
      <c r="B105" s="2" t="s">
        <v>70</v>
      </c>
      <c r="C105" s="16" t="s">
        <v>491</v>
      </c>
      <c r="D105" s="10">
        <v>10.503930112664941</v>
      </c>
      <c r="E105" s="10">
        <v>1026.3920898991744</v>
      </c>
      <c r="F105" s="10">
        <v>1037.3801328683992</v>
      </c>
      <c r="M105" s="2" t="s">
        <v>604</v>
      </c>
      <c r="R105" s="2" t="s">
        <v>604</v>
      </c>
      <c r="S105" s="2" t="s">
        <v>604</v>
      </c>
      <c r="T105" s="2" t="s">
        <v>604</v>
      </c>
      <c r="U105" s="2" t="s">
        <v>604</v>
      </c>
      <c r="V105" s="2" t="s">
        <v>604</v>
      </c>
      <c r="W105" s="2" t="s">
        <v>604</v>
      </c>
    </row>
    <row r="106">
      <c r="A106" s="2" t="s">
        <v>144</v>
      </c>
      <c r="B106" s="2" t="s">
        <v>199</v>
      </c>
      <c r="C106" s="16" t="s">
        <v>477</v>
      </c>
      <c r="D106" s="10">
        <v>7.379028593062713</v>
      </c>
      <c r="E106" s="26">
        <v>1036.509787334264</v>
      </c>
      <c r="F106" s="10">
        <v>1000.0</v>
      </c>
      <c r="M106" s="2" t="s">
        <v>604</v>
      </c>
      <c r="R106" s="2" t="s">
        <v>604</v>
      </c>
      <c r="S106" s="2" t="s">
        <v>604</v>
      </c>
      <c r="T106" s="2" t="s">
        <v>604</v>
      </c>
      <c r="U106" s="2" t="s">
        <v>604</v>
      </c>
      <c r="V106" s="2" t="s">
        <v>604</v>
      </c>
      <c r="W106" s="2" t="s">
        <v>604</v>
      </c>
    </row>
    <row r="107">
      <c r="A107" s="2" t="s">
        <v>256</v>
      </c>
      <c r="B107" s="2" t="s">
        <v>144</v>
      </c>
      <c r="C107" s="16" t="s">
        <v>433</v>
      </c>
      <c r="D107" s="10">
        <v>-28.254653911288884</v>
      </c>
      <c r="E107" s="26">
        <v>1000.0</v>
      </c>
      <c r="F107" s="10">
        <v>1043.8888159273267</v>
      </c>
      <c r="M107" s="2" t="s">
        <v>604</v>
      </c>
      <c r="R107" s="2" t="s">
        <v>604</v>
      </c>
      <c r="S107" s="2" t="s">
        <v>604</v>
      </c>
      <c r="T107" s="2" t="s">
        <v>604</v>
      </c>
      <c r="U107" s="2" t="s">
        <v>604</v>
      </c>
      <c r="V107" s="2" t="s">
        <v>604</v>
      </c>
      <c r="W107" s="2" t="s">
        <v>604</v>
      </c>
    </row>
    <row r="108">
      <c r="A108" s="2" t="s">
        <v>212</v>
      </c>
      <c r="B108" s="2" t="s">
        <v>144</v>
      </c>
      <c r="C108" s="16" t="s">
        <v>492</v>
      </c>
      <c r="D108" s="10">
        <v>13.839462870602675</v>
      </c>
      <c r="E108" s="26">
        <v>1000.0</v>
      </c>
      <c r="F108" s="10">
        <v>1072.1434698386156</v>
      </c>
      <c r="M108" s="2" t="s">
        <v>604</v>
      </c>
      <c r="R108" s="2" t="s">
        <v>604</v>
      </c>
      <c r="S108" s="2" t="s">
        <v>604</v>
      </c>
      <c r="T108" s="2" t="s">
        <v>604</v>
      </c>
      <c r="U108" s="2" t="s">
        <v>604</v>
      </c>
      <c r="V108" s="2" t="s">
        <v>604</v>
      </c>
      <c r="W108" s="2" t="s">
        <v>604</v>
      </c>
    </row>
    <row r="109">
      <c r="A109" s="2" t="s">
        <v>273</v>
      </c>
      <c r="B109" s="2" t="s">
        <v>212</v>
      </c>
      <c r="C109" s="16" t="s">
        <v>433</v>
      </c>
      <c r="D109" s="10">
        <v>-32.594730702266</v>
      </c>
      <c r="E109" s="26">
        <v>1028.0221603899845</v>
      </c>
      <c r="F109" s="10">
        <v>1013.8394628706027</v>
      </c>
      <c r="M109" s="2" t="s">
        <v>604</v>
      </c>
      <c r="R109" s="2" t="s">
        <v>604</v>
      </c>
      <c r="S109" s="2" t="s">
        <v>604</v>
      </c>
      <c r="T109" s="2" t="s">
        <v>604</v>
      </c>
      <c r="U109" s="2" t="s">
        <v>604</v>
      </c>
      <c r="V109" s="2" t="s">
        <v>604</v>
      </c>
      <c r="W109" s="2" t="s">
        <v>604</v>
      </c>
    </row>
    <row r="110">
      <c r="A110" s="2" t="s">
        <v>105</v>
      </c>
      <c r="B110" s="2" t="s">
        <v>212</v>
      </c>
      <c r="C110" s="16" t="s">
        <v>493</v>
      </c>
      <c r="D110" s="10">
        <v>17.039501405063106</v>
      </c>
      <c r="E110" s="26">
        <v>941.5559980634885</v>
      </c>
      <c r="F110" s="10">
        <v>1046.4341935728687</v>
      </c>
      <c r="M110" s="2" t="s">
        <v>604</v>
      </c>
      <c r="R110" s="2" t="s">
        <v>604</v>
      </c>
      <c r="S110" s="2" t="s">
        <v>604</v>
      </c>
      <c r="T110" s="2" t="s">
        <v>604</v>
      </c>
      <c r="U110" s="2" t="s">
        <v>604</v>
      </c>
      <c r="V110" s="2" t="s">
        <v>604</v>
      </c>
      <c r="W110" s="2" t="s">
        <v>604</v>
      </c>
    </row>
    <row r="111">
      <c r="A111" s="2" t="s">
        <v>202</v>
      </c>
      <c r="B111" s="2" t="s">
        <v>105</v>
      </c>
      <c r="C111" s="16" t="s">
        <v>493</v>
      </c>
      <c r="D111" s="10">
        <v>7.404136763164634</v>
      </c>
      <c r="E111" s="26">
        <v>1000.0</v>
      </c>
      <c r="F111" s="10">
        <v>958.5954994685516</v>
      </c>
      <c r="M111" s="2" t="s">
        <v>604</v>
      </c>
      <c r="R111" s="2" t="s">
        <v>604</v>
      </c>
      <c r="S111" s="2" t="s">
        <v>604</v>
      </c>
      <c r="T111" s="2" t="s">
        <v>604</v>
      </c>
      <c r="U111" s="2" t="s">
        <v>604</v>
      </c>
      <c r="V111" s="2" t="s">
        <v>604</v>
      </c>
      <c r="W111" s="2" t="s">
        <v>604</v>
      </c>
    </row>
    <row r="112">
      <c r="A112" s="2" t="s">
        <v>70</v>
      </c>
      <c r="B112" s="2" t="s">
        <v>202</v>
      </c>
      <c r="C112" s="16" t="s">
        <v>494</v>
      </c>
      <c r="D112" s="10">
        <v>8.9929412713621</v>
      </c>
      <c r="E112" s="26">
        <v>1026.8762027557343</v>
      </c>
      <c r="F112" s="10">
        <v>1007.4041367631646</v>
      </c>
      <c r="M112" s="2" t="s">
        <v>604</v>
      </c>
      <c r="R112" s="2" t="s">
        <v>604</v>
      </c>
      <c r="S112" s="2" t="s">
        <v>604</v>
      </c>
      <c r="T112" s="2" t="s">
        <v>604</v>
      </c>
      <c r="U112" s="2" t="s">
        <v>604</v>
      </c>
      <c r="V112" s="2" t="s">
        <v>604</v>
      </c>
      <c r="W112" s="2" t="s">
        <v>604</v>
      </c>
    </row>
    <row r="113">
      <c r="A113" s="2" t="s">
        <v>180</v>
      </c>
      <c r="B113" s="2" t="s">
        <v>70</v>
      </c>
      <c r="C113" s="16" t="s">
        <v>495</v>
      </c>
      <c r="D113" s="10">
        <v>12.292891392276218</v>
      </c>
      <c r="E113" s="10">
        <v>1000.0</v>
      </c>
      <c r="F113" s="10">
        <v>1035.8691440270964</v>
      </c>
      <c r="M113" s="2" t="s">
        <v>604</v>
      </c>
      <c r="R113" s="2" t="s">
        <v>604</v>
      </c>
      <c r="S113" s="2" t="s">
        <v>604</v>
      </c>
      <c r="T113" s="2" t="s">
        <v>604</v>
      </c>
      <c r="U113" s="2" t="s">
        <v>604</v>
      </c>
      <c r="V113" s="2" t="s">
        <v>604</v>
      </c>
      <c r="W113" s="2" t="s">
        <v>604</v>
      </c>
    </row>
    <row r="114">
      <c r="A114" s="2" t="s">
        <v>203</v>
      </c>
      <c r="B114" s="2" t="s">
        <v>180</v>
      </c>
      <c r="C114" s="16" t="s">
        <v>496</v>
      </c>
      <c r="D114" s="10">
        <v>10.368810782239771</v>
      </c>
      <c r="E114" s="26">
        <v>1000.0</v>
      </c>
      <c r="F114" s="10">
        <v>1012.2928913922763</v>
      </c>
      <c r="M114" s="2" t="s">
        <v>604</v>
      </c>
      <c r="R114" s="2" t="s">
        <v>604</v>
      </c>
      <c r="S114" s="2" t="s">
        <v>604</v>
      </c>
      <c r="T114" s="2" t="s">
        <v>604</v>
      </c>
      <c r="U114" s="2" t="s">
        <v>604</v>
      </c>
      <c r="V114" s="2" t="s">
        <v>604</v>
      </c>
      <c r="W114" s="2" t="s">
        <v>604</v>
      </c>
    </row>
    <row r="115">
      <c r="A115" s="2" t="s">
        <v>199</v>
      </c>
      <c r="B115" s="2" t="s">
        <v>203</v>
      </c>
      <c r="C115" s="16" t="s">
        <v>475</v>
      </c>
      <c r="D115" s="10">
        <v>11.161016645484397</v>
      </c>
      <c r="E115" s="10">
        <v>992.6209714069373</v>
      </c>
      <c r="F115" s="10">
        <v>1010.3688107822397</v>
      </c>
      <c r="M115" s="2" t="s">
        <v>604</v>
      </c>
      <c r="R115" s="2" t="s">
        <v>604</v>
      </c>
      <c r="S115" s="2" t="s">
        <v>604</v>
      </c>
      <c r="T115" s="2" t="s">
        <v>604</v>
      </c>
      <c r="U115" s="2" t="s">
        <v>604</v>
      </c>
      <c r="V115" s="2" t="s">
        <v>604</v>
      </c>
      <c r="W115" s="2" t="s">
        <v>604</v>
      </c>
    </row>
    <row r="116">
      <c r="A116" s="2" t="s">
        <v>144</v>
      </c>
      <c r="B116" s="2" t="s">
        <v>199</v>
      </c>
      <c r="C116" s="16" t="s">
        <v>497</v>
      </c>
      <c r="D116" s="10">
        <v>6.033307156906139</v>
      </c>
      <c r="E116" s="26">
        <v>1058.3040069680128</v>
      </c>
      <c r="F116" s="10">
        <v>1003.7819880524218</v>
      </c>
      <c r="M116" s="2" t="s">
        <v>604</v>
      </c>
      <c r="R116" s="2" t="s">
        <v>604</v>
      </c>
      <c r="S116" s="2" t="s">
        <v>604</v>
      </c>
      <c r="T116" s="2" t="s">
        <v>604</v>
      </c>
      <c r="U116" s="2" t="s">
        <v>604</v>
      </c>
      <c r="V116" s="2" t="s">
        <v>604</v>
      </c>
      <c r="W116" s="2" t="s">
        <v>604</v>
      </c>
    </row>
    <row r="117">
      <c r="A117" s="2" t="s">
        <v>256</v>
      </c>
      <c r="B117" s="2" t="s">
        <v>144</v>
      </c>
      <c r="C117" s="16" t="s">
        <v>498</v>
      </c>
      <c r="D117" s="10">
        <v>17.80984924347115</v>
      </c>
      <c r="E117" s="26">
        <v>971.7453460887111</v>
      </c>
      <c r="F117" s="10">
        <v>1064.337314124919</v>
      </c>
      <c r="M117" s="2" t="s">
        <v>604</v>
      </c>
      <c r="R117" s="2" t="s">
        <v>604</v>
      </c>
      <c r="S117" s="2" t="s">
        <v>604</v>
      </c>
      <c r="T117" s="2" t="s">
        <v>604</v>
      </c>
      <c r="U117" s="2" t="s">
        <v>604</v>
      </c>
      <c r="V117" s="2" t="s">
        <v>604</v>
      </c>
      <c r="W117" s="2" t="s">
        <v>604</v>
      </c>
    </row>
    <row r="118">
      <c r="A118" s="2" t="s">
        <v>105</v>
      </c>
      <c r="B118" s="2" t="s">
        <v>256</v>
      </c>
      <c r="C118" s="16" t="s">
        <v>482</v>
      </c>
      <c r="D118" s="10">
        <v>13.876068851797006</v>
      </c>
      <c r="E118" s="26">
        <v>951.191362705387</v>
      </c>
      <c r="F118" s="10">
        <v>989.5551953321823</v>
      </c>
      <c r="M118" s="2" t="s">
        <v>604</v>
      </c>
      <c r="R118" s="2" t="s">
        <v>604</v>
      </c>
      <c r="S118" s="2" t="s">
        <v>604</v>
      </c>
      <c r="T118" s="2" t="s">
        <v>604</v>
      </c>
      <c r="U118" s="2" t="s">
        <v>604</v>
      </c>
      <c r="V118" s="2" t="s">
        <v>604</v>
      </c>
      <c r="W118" s="2" t="s">
        <v>604</v>
      </c>
    </row>
    <row r="119">
      <c r="A119" s="2" t="s">
        <v>212</v>
      </c>
      <c r="B119" s="2" t="s">
        <v>105</v>
      </c>
      <c r="C119" s="16" t="s">
        <v>433</v>
      </c>
      <c r="D119" s="10">
        <v>-35.47895169361837</v>
      </c>
      <c r="E119" s="26">
        <v>1029.3946921678057</v>
      </c>
      <c r="F119" s="10">
        <v>965.0674315571839</v>
      </c>
      <c r="M119" s="2" t="s">
        <v>604</v>
      </c>
      <c r="R119" s="2" t="s">
        <v>604</v>
      </c>
      <c r="S119" s="2" t="s">
        <v>604</v>
      </c>
      <c r="T119" s="2" t="s">
        <v>604</v>
      </c>
      <c r="U119" s="2" t="s">
        <v>604</v>
      </c>
      <c r="V119" s="2" t="s">
        <v>604</v>
      </c>
      <c r="W119" s="2" t="s">
        <v>604</v>
      </c>
    </row>
    <row r="120">
      <c r="A120" s="2" t="s">
        <v>202</v>
      </c>
      <c r="B120" s="2" t="s">
        <v>105</v>
      </c>
      <c r="C120" s="16" t="s">
        <v>465</v>
      </c>
      <c r="D120" s="10">
        <v>7.418305018452705</v>
      </c>
      <c r="E120" s="26">
        <v>998.4111954918025</v>
      </c>
      <c r="F120" s="10">
        <v>1000.5463832508023</v>
      </c>
      <c r="M120" s="2" t="s">
        <v>604</v>
      </c>
      <c r="R120" s="2" t="s">
        <v>604</v>
      </c>
      <c r="S120" s="2" t="s">
        <v>604</v>
      </c>
      <c r="T120" s="2" t="s">
        <v>604</v>
      </c>
      <c r="U120" s="2" t="s">
        <v>604</v>
      </c>
      <c r="V120" s="2" t="s">
        <v>604</v>
      </c>
      <c r="W120" s="2" t="s">
        <v>604</v>
      </c>
    </row>
    <row r="121">
      <c r="A121" s="2" t="s">
        <v>70</v>
      </c>
      <c r="B121" s="2" t="s">
        <v>202</v>
      </c>
      <c r="C121" s="16" t="s">
        <v>480</v>
      </c>
      <c r="D121" s="10">
        <v>9.066446206544725</v>
      </c>
      <c r="E121" s="26">
        <v>1023.5762526348201</v>
      </c>
      <c r="F121" s="10">
        <v>1005.8295005102552</v>
      </c>
      <c r="M121" s="2" t="s">
        <v>604</v>
      </c>
      <c r="R121" s="2" t="s">
        <v>604</v>
      </c>
      <c r="S121" s="2" t="s">
        <v>604</v>
      </c>
      <c r="T121" s="2" t="s">
        <v>604</v>
      </c>
      <c r="U121" s="2" t="s">
        <v>604</v>
      </c>
      <c r="V121" s="2" t="s">
        <v>604</v>
      </c>
      <c r="W121" s="2" t="s">
        <v>604</v>
      </c>
    </row>
    <row r="122">
      <c r="A122" s="2" t="s">
        <v>265</v>
      </c>
      <c r="B122" s="2" t="s">
        <v>9</v>
      </c>
      <c r="C122" s="16" t="s">
        <v>433</v>
      </c>
      <c r="D122" s="10">
        <v>-31.63098116151196</v>
      </c>
      <c r="E122" s="26">
        <v>1000.0</v>
      </c>
      <c r="F122" s="10">
        <v>1000.0</v>
      </c>
      <c r="M122" s="2" t="s">
        <v>604</v>
      </c>
      <c r="R122" s="2" t="s">
        <v>604</v>
      </c>
      <c r="S122" s="2" t="s">
        <v>604</v>
      </c>
      <c r="T122" s="2" t="s">
        <v>604</v>
      </c>
      <c r="U122" s="2" t="s">
        <v>604</v>
      </c>
      <c r="V122" s="2" t="s">
        <v>604</v>
      </c>
      <c r="W122" s="2" t="s">
        <v>604</v>
      </c>
    </row>
    <row r="123">
      <c r="A123" s="2" t="s">
        <v>156</v>
      </c>
      <c r="B123" s="2" t="s">
        <v>9</v>
      </c>
      <c r="C123" s="16" t="s">
        <v>433</v>
      </c>
      <c r="D123" s="10">
        <v>-29.25410500931837</v>
      </c>
      <c r="E123" s="10">
        <v>1000.0</v>
      </c>
      <c r="F123" s="10">
        <v>1031.630981161512</v>
      </c>
      <c r="M123" s="2" t="s">
        <v>604</v>
      </c>
      <c r="R123" s="2" t="s">
        <v>604</v>
      </c>
      <c r="S123" s="2" t="s">
        <v>604</v>
      </c>
      <c r="T123" s="2" t="s">
        <v>604</v>
      </c>
      <c r="U123" s="2" t="s">
        <v>604</v>
      </c>
      <c r="V123" s="2" t="s">
        <v>604</v>
      </c>
      <c r="W123" s="2" t="s">
        <v>604</v>
      </c>
    </row>
    <row r="124">
      <c r="A124" s="2" t="s">
        <v>296</v>
      </c>
      <c r="B124" s="2" t="s">
        <v>9</v>
      </c>
      <c r="C124" s="16" t="s">
        <v>433</v>
      </c>
      <c r="D124" s="10">
        <v>-32.440344783812684</v>
      </c>
      <c r="E124" s="10">
        <v>990.3281574596218</v>
      </c>
      <c r="F124" s="10">
        <v>1060.8850861708304</v>
      </c>
      <c r="M124" s="2" t="s">
        <v>604</v>
      </c>
      <c r="R124" s="2" t="s">
        <v>604</v>
      </c>
      <c r="S124" s="2" t="s">
        <v>604</v>
      </c>
      <c r="T124" s="2" t="s">
        <v>604</v>
      </c>
      <c r="U124" s="2" t="s">
        <v>604</v>
      </c>
      <c r="V124" s="2" t="s">
        <v>604</v>
      </c>
      <c r="W124" s="2" t="s">
        <v>604</v>
      </c>
    </row>
    <row r="125">
      <c r="A125" s="2" t="s">
        <v>188</v>
      </c>
      <c r="B125" s="2" t="s">
        <v>9</v>
      </c>
      <c r="C125" s="16" t="s">
        <v>479</v>
      </c>
      <c r="D125" s="10">
        <v>12.12583799597091</v>
      </c>
      <c r="E125" s="26">
        <v>1000.0</v>
      </c>
      <c r="F125" s="10">
        <v>1093.325430954643</v>
      </c>
      <c r="M125" s="2" t="s">
        <v>604</v>
      </c>
      <c r="R125" s="2" t="s">
        <v>604</v>
      </c>
      <c r="S125" s="2" t="s">
        <v>604</v>
      </c>
      <c r="T125" s="2" t="s">
        <v>604</v>
      </c>
      <c r="U125" s="2" t="s">
        <v>604</v>
      </c>
      <c r="V125" s="2" t="s">
        <v>604</v>
      </c>
      <c r="W125" s="2" t="s">
        <v>604</v>
      </c>
    </row>
    <row r="126">
      <c r="A126" s="2" t="s">
        <v>222</v>
      </c>
      <c r="B126" s="2" t="s">
        <v>188</v>
      </c>
      <c r="C126" s="16" t="s">
        <v>435</v>
      </c>
      <c r="D126" s="10">
        <v>11.65200017829188</v>
      </c>
      <c r="E126" s="26">
        <v>1000.0</v>
      </c>
      <c r="F126" s="10">
        <v>1012.125837995971</v>
      </c>
      <c r="M126" s="2" t="s">
        <v>604</v>
      </c>
      <c r="R126" s="2" t="s">
        <v>604</v>
      </c>
      <c r="S126" s="2" t="s">
        <v>604</v>
      </c>
      <c r="T126" s="2" t="s">
        <v>604</v>
      </c>
      <c r="U126" s="2" t="s">
        <v>604</v>
      </c>
      <c r="V126" s="2" t="s">
        <v>604</v>
      </c>
      <c r="W126" s="2" t="s">
        <v>604</v>
      </c>
    </row>
    <row r="127">
      <c r="A127" s="2" t="s">
        <v>369</v>
      </c>
      <c r="B127" s="2" t="s">
        <v>222</v>
      </c>
      <c r="C127" s="16" t="s">
        <v>433</v>
      </c>
      <c r="D127" s="10">
        <v>-28.636657831529906</v>
      </c>
      <c r="E127" s="10">
        <v>972.3898540436222</v>
      </c>
      <c r="F127" s="10">
        <v>1011.6520001782918</v>
      </c>
      <c r="M127" s="2" t="s">
        <v>604</v>
      </c>
      <c r="R127" s="2" t="s">
        <v>604</v>
      </c>
      <c r="S127" s="2" t="s">
        <v>604</v>
      </c>
      <c r="T127" s="2" t="s">
        <v>604</v>
      </c>
      <c r="U127" s="2" t="s">
        <v>604</v>
      </c>
      <c r="V127" s="2" t="s">
        <v>604</v>
      </c>
      <c r="W127" s="2" t="s">
        <v>604</v>
      </c>
    </row>
    <row r="128">
      <c r="A128" s="2" t="s">
        <v>265</v>
      </c>
      <c r="B128" s="2" t="s">
        <v>222</v>
      </c>
      <c r="C128" s="16" t="s">
        <v>488</v>
      </c>
      <c r="D128" s="10">
        <v>13.925466399910981</v>
      </c>
      <c r="E128" s="26">
        <v>968.369018838488</v>
      </c>
      <c r="F128" s="10">
        <v>1040.2886580098218</v>
      </c>
      <c r="M128" s="2" t="s">
        <v>604</v>
      </c>
      <c r="R128" s="2" t="s">
        <v>604</v>
      </c>
      <c r="S128" s="2" t="s">
        <v>604</v>
      </c>
      <c r="T128" s="2" t="s">
        <v>604</v>
      </c>
      <c r="U128" s="2" t="s">
        <v>604</v>
      </c>
      <c r="V128" s="2" t="s">
        <v>604</v>
      </c>
      <c r="W128" s="2" t="s">
        <v>604</v>
      </c>
    </row>
    <row r="129">
      <c r="A129" s="2" t="s">
        <v>353</v>
      </c>
      <c r="B129" s="2" t="s">
        <v>265</v>
      </c>
      <c r="C129" s="16" t="s">
        <v>487</v>
      </c>
      <c r="D129" s="10">
        <v>8.987188690668113</v>
      </c>
      <c r="E129" s="26">
        <v>1000.0</v>
      </c>
      <c r="F129" s="10">
        <v>982.294485238399</v>
      </c>
      <c r="M129" s="2" t="s">
        <v>604</v>
      </c>
      <c r="R129" s="2" t="s">
        <v>604</v>
      </c>
      <c r="S129" s="2" t="s">
        <v>604</v>
      </c>
      <c r="T129" s="2" t="s">
        <v>604</v>
      </c>
      <c r="U129" s="2" t="s">
        <v>604</v>
      </c>
      <c r="V129" s="2" t="s">
        <v>604</v>
      </c>
      <c r="W129" s="2" t="s">
        <v>604</v>
      </c>
    </row>
    <row r="130">
      <c r="A130" s="2" t="s">
        <v>156</v>
      </c>
      <c r="B130" s="2" t="s">
        <v>353</v>
      </c>
      <c r="C130" s="16" t="s">
        <v>427</v>
      </c>
      <c r="D130" s="10">
        <v>13.536578873131981</v>
      </c>
      <c r="E130" s="10">
        <v>970.7458949906817</v>
      </c>
      <c r="F130" s="10">
        <v>1008.9871886906682</v>
      </c>
      <c r="M130" s="2" t="s">
        <v>604</v>
      </c>
      <c r="R130" s="2" t="s">
        <v>604</v>
      </c>
      <c r="S130" s="2" t="s">
        <v>604</v>
      </c>
      <c r="T130" s="2" t="s">
        <v>604</v>
      </c>
      <c r="U130" s="2" t="s">
        <v>604</v>
      </c>
      <c r="V130" s="2" t="s">
        <v>604</v>
      </c>
      <c r="W130" s="2" t="s">
        <v>604</v>
      </c>
    </row>
    <row r="131">
      <c r="A131" s="2" t="s">
        <v>326</v>
      </c>
      <c r="B131" s="2" t="s">
        <v>156</v>
      </c>
      <c r="C131" s="16" t="s">
        <v>433</v>
      </c>
      <c r="D131" s="10">
        <v>-32.6951104503317</v>
      </c>
      <c r="E131" s="26">
        <v>1000.0</v>
      </c>
      <c r="F131" s="10">
        <v>984.2824738638137</v>
      </c>
      <c r="M131" s="2" t="s">
        <v>604</v>
      </c>
      <c r="R131" s="2" t="s">
        <v>604</v>
      </c>
      <c r="S131" s="2" t="s">
        <v>604</v>
      </c>
      <c r="T131" s="2" t="s">
        <v>604</v>
      </c>
      <c r="U131" s="2" t="s">
        <v>604</v>
      </c>
      <c r="V131" s="2" t="s">
        <v>604</v>
      </c>
      <c r="W131" s="2" t="s">
        <v>604</v>
      </c>
    </row>
    <row r="132">
      <c r="A132" s="2" t="s">
        <v>334</v>
      </c>
      <c r="B132" s="2" t="s">
        <v>156</v>
      </c>
      <c r="C132" s="16" t="s">
        <v>499</v>
      </c>
      <c r="D132" s="10">
        <v>8.623282475066196</v>
      </c>
      <c r="E132" s="10">
        <v>1000.0</v>
      </c>
      <c r="F132" s="10">
        <v>1016.9775843141454</v>
      </c>
      <c r="M132" s="2" t="s">
        <v>604</v>
      </c>
      <c r="R132" s="2" t="s">
        <v>604</v>
      </c>
      <c r="S132" s="2" t="s">
        <v>604</v>
      </c>
      <c r="T132" s="2" t="s">
        <v>604</v>
      </c>
      <c r="U132" s="2" t="s">
        <v>604</v>
      </c>
      <c r="V132" s="2" t="s">
        <v>604</v>
      </c>
      <c r="W132" s="2" t="s">
        <v>604</v>
      </c>
    </row>
    <row r="133">
      <c r="A133" s="2" t="s">
        <v>296</v>
      </c>
      <c r="B133" s="2" t="s">
        <v>334</v>
      </c>
      <c r="C133" s="16" t="s">
        <v>462</v>
      </c>
      <c r="D133" s="10">
        <v>13.808353233971545</v>
      </c>
      <c r="E133" s="10">
        <v>957.8878126758092</v>
      </c>
      <c r="F133" s="10">
        <v>1008.6232824750662</v>
      </c>
      <c r="M133" s="2" t="s">
        <v>604</v>
      </c>
      <c r="R133" s="2" t="s">
        <v>604</v>
      </c>
      <c r="S133" s="2" t="s">
        <v>604</v>
      </c>
      <c r="T133" s="2" t="s">
        <v>604</v>
      </c>
      <c r="U133" s="2" t="s">
        <v>604</v>
      </c>
      <c r="V133" s="2" t="s">
        <v>604</v>
      </c>
      <c r="W133" s="2" t="s">
        <v>604</v>
      </c>
    </row>
    <row r="134">
      <c r="A134" s="2" t="s">
        <v>9</v>
      </c>
      <c r="B134" s="2" t="s">
        <v>296</v>
      </c>
      <c r="C134" s="16" t="s">
        <v>500</v>
      </c>
      <c r="D134" s="10">
        <v>4.171365207952366</v>
      </c>
      <c r="E134" s="26">
        <v>1081.1995929586722</v>
      </c>
      <c r="F134" s="10">
        <v>971.6961659097808</v>
      </c>
      <c r="M134" s="2" t="s">
        <v>604</v>
      </c>
      <c r="R134" s="2" t="s">
        <v>604</v>
      </c>
      <c r="S134" s="2" t="s">
        <v>604</v>
      </c>
      <c r="T134" s="2" t="s">
        <v>604</v>
      </c>
      <c r="U134" s="2" t="s">
        <v>604</v>
      </c>
      <c r="V134" s="2" t="s">
        <v>604</v>
      </c>
      <c r="W134" s="2" t="s">
        <v>604</v>
      </c>
    </row>
    <row r="135">
      <c r="A135" s="2" t="s">
        <v>55</v>
      </c>
      <c r="B135" s="2" t="s">
        <v>287</v>
      </c>
      <c r="C135" s="16" t="s">
        <v>501</v>
      </c>
      <c r="D135" s="10">
        <v>10.525693782426771</v>
      </c>
      <c r="E135" s="26">
        <v>1000.0</v>
      </c>
      <c r="F135" s="10">
        <v>1000.0</v>
      </c>
      <c r="M135" s="2" t="s">
        <v>604</v>
      </c>
      <c r="R135" s="2" t="s">
        <v>604</v>
      </c>
      <c r="S135" s="2" t="s">
        <v>604</v>
      </c>
      <c r="T135" s="2" t="s">
        <v>604</v>
      </c>
      <c r="U135" s="2" t="s">
        <v>604</v>
      </c>
      <c r="V135" s="2" t="s">
        <v>604</v>
      </c>
      <c r="W135" s="2" t="s">
        <v>604</v>
      </c>
    </row>
    <row r="136">
      <c r="A136" s="2" t="s">
        <v>197</v>
      </c>
      <c r="B136" s="2" t="s">
        <v>55</v>
      </c>
      <c r="C136" s="16" t="s">
        <v>502</v>
      </c>
      <c r="D136" s="10">
        <v>11.191605908743341</v>
      </c>
      <c r="E136" s="26">
        <v>1000.0</v>
      </c>
      <c r="F136" s="10">
        <v>1010.5256937824267</v>
      </c>
      <c r="M136" s="2" t="s">
        <v>604</v>
      </c>
      <c r="R136" s="2" t="s">
        <v>604</v>
      </c>
      <c r="S136" s="2" t="s">
        <v>604</v>
      </c>
      <c r="T136" s="2" t="s">
        <v>604</v>
      </c>
      <c r="U136" s="2" t="s">
        <v>604</v>
      </c>
      <c r="V136" s="2" t="s">
        <v>604</v>
      </c>
      <c r="W136" s="2" t="s">
        <v>604</v>
      </c>
    </row>
    <row r="137">
      <c r="A137" s="2" t="s">
        <v>260</v>
      </c>
      <c r="B137" s="2" t="s">
        <v>197</v>
      </c>
      <c r="C137" s="16" t="s">
        <v>463</v>
      </c>
      <c r="D137" s="10">
        <v>10.498033701944493</v>
      </c>
      <c r="E137" s="10">
        <v>1000.0</v>
      </c>
      <c r="F137" s="10">
        <v>1011.1916059087433</v>
      </c>
      <c r="M137" s="2" t="s">
        <v>604</v>
      </c>
      <c r="R137" s="2" t="s">
        <v>604</v>
      </c>
      <c r="S137" s="2" t="s">
        <v>604</v>
      </c>
      <c r="T137" s="2" t="s">
        <v>604</v>
      </c>
      <c r="U137" s="2" t="s">
        <v>604</v>
      </c>
      <c r="V137" s="2" t="s">
        <v>604</v>
      </c>
      <c r="W137" s="2" t="s">
        <v>604</v>
      </c>
    </row>
    <row r="138">
      <c r="A138" s="2" t="s">
        <v>118</v>
      </c>
      <c r="B138" s="2" t="s">
        <v>260</v>
      </c>
      <c r="C138" s="16" t="s">
        <v>450</v>
      </c>
      <c r="D138" s="10">
        <v>4.758088156213014</v>
      </c>
      <c r="E138" s="26">
        <v>1091.17045014574</v>
      </c>
      <c r="F138" s="10">
        <v>1010.4980337019446</v>
      </c>
      <c r="M138" s="2" t="s">
        <v>604</v>
      </c>
      <c r="R138" s="2" t="s">
        <v>604</v>
      </c>
      <c r="S138" s="2" t="s">
        <v>604</v>
      </c>
      <c r="T138" s="2" t="s">
        <v>604</v>
      </c>
      <c r="U138" s="2" t="s">
        <v>604</v>
      </c>
      <c r="V138" s="2" t="s">
        <v>604</v>
      </c>
      <c r="W138" s="2" t="s">
        <v>604</v>
      </c>
    </row>
    <row r="139">
      <c r="A139" s="2" t="s">
        <v>240</v>
      </c>
      <c r="B139" s="2" t="s">
        <v>118</v>
      </c>
      <c r="C139" s="16" t="s">
        <v>433</v>
      </c>
      <c r="D139" s="10">
        <v>-23.637129123140216</v>
      </c>
      <c r="E139" s="10">
        <v>1000.0</v>
      </c>
      <c r="F139" s="10">
        <v>1095.928538301953</v>
      </c>
      <c r="M139" s="2" t="s">
        <v>604</v>
      </c>
      <c r="R139" s="2" t="s">
        <v>604</v>
      </c>
      <c r="S139" s="2" t="s">
        <v>604</v>
      </c>
      <c r="T139" s="2" t="s">
        <v>604</v>
      </c>
      <c r="U139" s="2" t="s">
        <v>604</v>
      </c>
      <c r="V139" s="2" t="s">
        <v>604</v>
      </c>
      <c r="W139" s="2" t="s">
        <v>604</v>
      </c>
    </row>
    <row r="140">
      <c r="A140" s="2" t="s">
        <v>94</v>
      </c>
      <c r="B140" s="2" t="s">
        <v>118</v>
      </c>
      <c r="C140" s="16" t="s">
        <v>480</v>
      </c>
      <c r="D140" s="10">
        <v>18.760860314514726</v>
      </c>
      <c r="E140" s="10">
        <v>1000.0</v>
      </c>
      <c r="F140" s="10">
        <v>1119.5656674250934</v>
      </c>
      <c r="M140" s="2" t="s">
        <v>604</v>
      </c>
      <c r="R140" s="2" t="s">
        <v>604</v>
      </c>
      <c r="S140" s="2" t="s">
        <v>604</v>
      </c>
      <c r="T140" s="2" t="s">
        <v>604</v>
      </c>
      <c r="U140" s="2" t="s">
        <v>604</v>
      </c>
      <c r="V140" s="2" t="s">
        <v>604</v>
      </c>
      <c r="W140" s="2" t="s">
        <v>604</v>
      </c>
    </row>
    <row r="141">
      <c r="A141" s="2" t="s">
        <v>267</v>
      </c>
      <c r="B141" s="2" t="s">
        <v>94</v>
      </c>
      <c r="C141" s="16" t="s">
        <v>433</v>
      </c>
      <c r="D141" s="10">
        <v>-30.257848982926138</v>
      </c>
      <c r="E141" s="10">
        <v>1000.0</v>
      </c>
      <c r="F141" s="10">
        <v>1018.7608603145147</v>
      </c>
      <c r="M141" s="2" t="s">
        <v>604</v>
      </c>
      <c r="R141" s="2" t="s">
        <v>604</v>
      </c>
      <c r="S141" s="2" t="s">
        <v>604</v>
      </c>
      <c r="T141" s="2" t="s">
        <v>604</v>
      </c>
      <c r="U141" s="2" t="s">
        <v>604</v>
      </c>
      <c r="V141" s="2" t="s">
        <v>604</v>
      </c>
      <c r="W141" s="2" t="s">
        <v>604</v>
      </c>
    </row>
    <row r="142">
      <c r="A142" s="2" t="s">
        <v>209</v>
      </c>
      <c r="B142" s="2" t="s">
        <v>94</v>
      </c>
      <c r="C142" s="16" t="s">
        <v>503</v>
      </c>
      <c r="D142" s="10">
        <v>12.297949850603414</v>
      </c>
      <c r="E142" s="10">
        <v>1000.0</v>
      </c>
      <c r="F142" s="10">
        <v>1049.0187092974409</v>
      </c>
      <c r="M142" s="2" t="s">
        <v>604</v>
      </c>
      <c r="R142" s="2" t="s">
        <v>604</v>
      </c>
      <c r="S142" s="2" t="s">
        <v>604</v>
      </c>
      <c r="T142" s="2" t="s">
        <v>604</v>
      </c>
      <c r="U142" s="2" t="s">
        <v>604</v>
      </c>
      <c r="V142" s="2" t="s">
        <v>604</v>
      </c>
      <c r="W142" s="2" t="s">
        <v>604</v>
      </c>
    </row>
    <row r="143">
      <c r="A143" s="2" t="s">
        <v>193</v>
      </c>
      <c r="B143" s="2" t="s">
        <v>209</v>
      </c>
      <c r="C143" s="16" t="s">
        <v>483</v>
      </c>
      <c r="D143" s="10">
        <v>10.475167112453859</v>
      </c>
      <c r="E143" s="10">
        <v>1000.0</v>
      </c>
      <c r="F143" s="10">
        <v>1012.2979498506033</v>
      </c>
      <c r="M143" s="2" t="s">
        <v>604</v>
      </c>
      <c r="R143" s="2" t="s">
        <v>604</v>
      </c>
      <c r="S143" s="2" t="s">
        <v>604</v>
      </c>
      <c r="T143" s="2" t="s">
        <v>604</v>
      </c>
      <c r="U143" s="2" t="s">
        <v>604</v>
      </c>
      <c r="V143" s="2" t="s">
        <v>604</v>
      </c>
      <c r="W143" s="2" t="s">
        <v>604</v>
      </c>
    </row>
    <row r="144">
      <c r="A144" s="2" t="s">
        <v>287</v>
      </c>
      <c r="B144" s="2" t="s">
        <v>193</v>
      </c>
      <c r="C144" s="16" t="s">
        <v>446</v>
      </c>
      <c r="D144" s="10">
        <v>11.450976808909955</v>
      </c>
      <c r="E144" s="10">
        <v>989.4743062175733</v>
      </c>
      <c r="F144" s="10">
        <v>1010.4751671124538</v>
      </c>
      <c r="M144" s="2" t="s">
        <v>604</v>
      </c>
      <c r="R144" s="2" t="s">
        <v>604</v>
      </c>
      <c r="S144" s="2" t="s">
        <v>604</v>
      </c>
      <c r="T144" s="2" t="s">
        <v>604</v>
      </c>
      <c r="U144" s="2" t="s">
        <v>604</v>
      </c>
      <c r="V144" s="2" t="s">
        <v>604</v>
      </c>
      <c r="W144" s="2" t="s">
        <v>604</v>
      </c>
    </row>
    <row r="145">
      <c r="A145" s="2" t="s">
        <v>55</v>
      </c>
      <c r="B145" s="2" t="s">
        <v>287</v>
      </c>
      <c r="C145" s="16" t="s">
        <v>495</v>
      </c>
      <c r="D145" s="10">
        <v>9.687246290698688</v>
      </c>
      <c r="E145" s="10">
        <v>999.3340878736834</v>
      </c>
      <c r="F145" s="10">
        <v>1000.9252830264832</v>
      </c>
      <c r="M145" s="2" t="s">
        <v>604</v>
      </c>
      <c r="R145" s="2" t="s">
        <v>604</v>
      </c>
      <c r="S145" s="2" t="s">
        <v>604</v>
      </c>
      <c r="T145" s="2" t="s">
        <v>604</v>
      </c>
      <c r="U145" s="2" t="s">
        <v>604</v>
      </c>
      <c r="V145" s="2" t="s">
        <v>604</v>
      </c>
      <c r="W145" s="2" t="s">
        <v>604</v>
      </c>
    </row>
    <row r="146">
      <c r="A146" s="2" t="s">
        <v>197</v>
      </c>
      <c r="B146" s="2" t="s">
        <v>55</v>
      </c>
      <c r="C146" s="16" t="s">
        <v>474</v>
      </c>
      <c r="D146" s="10">
        <v>11.627194292066932</v>
      </c>
      <c r="E146" s="10">
        <v>1000.6935722067988</v>
      </c>
      <c r="F146" s="10">
        <v>1009.0213341643821</v>
      </c>
      <c r="M146" s="2" t="s">
        <v>604</v>
      </c>
      <c r="R146" s="2" t="s">
        <v>604</v>
      </c>
      <c r="S146" s="2" t="s">
        <v>604</v>
      </c>
      <c r="T146" s="2" t="s">
        <v>604</v>
      </c>
      <c r="U146" s="2" t="s">
        <v>604</v>
      </c>
      <c r="V146" s="2" t="s">
        <v>604</v>
      </c>
      <c r="W146" s="2" t="s">
        <v>604</v>
      </c>
    </row>
    <row r="147">
      <c r="A147" s="2" t="s">
        <v>260</v>
      </c>
      <c r="B147" s="2" t="s">
        <v>197</v>
      </c>
      <c r="C147" s="16" t="s">
        <v>433</v>
      </c>
      <c r="D147" s="10">
        <v>-31.161860975809443</v>
      </c>
      <c r="E147" s="10">
        <v>1005.7399455457316</v>
      </c>
      <c r="F147" s="10">
        <v>1012.3207664988657</v>
      </c>
      <c r="M147" s="2" t="s">
        <v>604</v>
      </c>
      <c r="R147" s="2" t="s">
        <v>604</v>
      </c>
      <c r="S147" s="2" t="s">
        <v>604</v>
      </c>
      <c r="T147" s="2" t="s">
        <v>604</v>
      </c>
      <c r="U147" s="2" t="s">
        <v>604</v>
      </c>
      <c r="V147" s="2" t="s">
        <v>604</v>
      </c>
      <c r="W147" s="2" t="s">
        <v>604</v>
      </c>
    </row>
    <row r="148">
      <c r="A148" s="2" t="s">
        <v>240</v>
      </c>
      <c r="B148" s="2" t="s">
        <v>197</v>
      </c>
      <c r="C148" s="16" t="s">
        <v>485</v>
      </c>
      <c r="D148" s="10">
        <v>13.250146934941139</v>
      </c>
      <c r="E148" s="26">
        <v>976.3628708768598</v>
      </c>
      <c r="F148" s="10">
        <v>1043.4826274746752</v>
      </c>
      <c r="M148" s="2" t="s">
        <v>604</v>
      </c>
      <c r="R148" s="2" t="s">
        <v>604</v>
      </c>
      <c r="S148" s="2" t="s">
        <v>604</v>
      </c>
      <c r="T148" s="2" t="s">
        <v>604</v>
      </c>
      <c r="U148" s="2" t="s">
        <v>604</v>
      </c>
      <c r="V148" s="2" t="s">
        <v>604</v>
      </c>
      <c r="W148" s="2" t="s">
        <v>604</v>
      </c>
    </row>
    <row r="149">
      <c r="A149" s="2" t="s">
        <v>209</v>
      </c>
      <c r="B149" s="2" t="s">
        <v>240</v>
      </c>
      <c r="C149" s="16" t="s">
        <v>504</v>
      </c>
      <c r="D149" s="10">
        <v>10.171677656921782</v>
      </c>
      <c r="E149" s="26">
        <v>1001.8227827381495</v>
      </c>
      <c r="F149" s="10">
        <v>989.6130178118009</v>
      </c>
      <c r="M149" s="2" t="s">
        <v>604</v>
      </c>
      <c r="R149" s="2" t="s">
        <v>604</v>
      </c>
      <c r="S149" s="2" t="s">
        <v>604</v>
      </c>
      <c r="T149" s="2" t="s">
        <v>604</v>
      </c>
      <c r="U149" s="2" t="s">
        <v>604</v>
      </c>
      <c r="V149" s="2" t="s">
        <v>604</v>
      </c>
      <c r="W149" s="2" t="s">
        <v>604</v>
      </c>
    </row>
    <row r="150">
      <c r="A150" s="2" t="s">
        <v>94</v>
      </c>
      <c r="B150" s="2" t="s">
        <v>209</v>
      </c>
      <c r="C150" s="16" t="s">
        <v>462</v>
      </c>
      <c r="D150" s="10">
        <v>8.218842738635571</v>
      </c>
      <c r="E150" s="26">
        <v>1036.7207594468373</v>
      </c>
      <c r="F150" s="10">
        <v>1011.9944603950713</v>
      </c>
      <c r="M150" s="2" t="s">
        <v>604</v>
      </c>
      <c r="R150" s="2" t="s">
        <v>604</v>
      </c>
      <c r="S150" s="2" t="s">
        <v>604</v>
      </c>
      <c r="T150" s="2" t="s">
        <v>604</v>
      </c>
      <c r="U150" s="2" t="s">
        <v>604</v>
      </c>
      <c r="V150" s="2" t="s">
        <v>604</v>
      </c>
      <c r="W150" s="2" t="s">
        <v>604</v>
      </c>
    </row>
    <row r="151">
      <c r="A151" s="2" t="s">
        <v>367</v>
      </c>
      <c r="B151" s="2" t="s">
        <v>36</v>
      </c>
      <c r="C151" s="16" t="s">
        <v>433</v>
      </c>
      <c r="D151" s="10">
        <v>-33.43622631976193</v>
      </c>
      <c r="E151" s="26">
        <v>1000.0</v>
      </c>
      <c r="F151" s="10">
        <v>972.5626688631827</v>
      </c>
      <c r="M151" s="2" t="s">
        <v>604</v>
      </c>
      <c r="R151" s="2" t="s">
        <v>604</v>
      </c>
      <c r="S151" s="2" t="s">
        <v>604</v>
      </c>
      <c r="T151" s="2" t="s">
        <v>604</v>
      </c>
      <c r="U151" s="2" t="s">
        <v>604</v>
      </c>
      <c r="V151" s="2" t="s">
        <v>604</v>
      </c>
      <c r="W151" s="2" t="s">
        <v>604</v>
      </c>
    </row>
    <row r="152">
      <c r="A152" s="2" t="s">
        <v>247</v>
      </c>
      <c r="B152" s="2" t="s">
        <v>36</v>
      </c>
      <c r="C152" s="16" t="s">
        <v>433</v>
      </c>
      <c r="D152" s="10">
        <v>-31.203896986911502</v>
      </c>
      <c r="E152" s="26">
        <v>1000.0</v>
      </c>
      <c r="F152" s="10">
        <v>1005.9988951829446</v>
      </c>
      <c r="M152" s="2" t="s">
        <v>604</v>
      </c>
      <c r="R152" s="2" t="s">
        <v>604</v>
      </c>
      <c r="S152" s="2" t="s">
        <v>604</v>
      </c>
      <c r="T152" s="2" t="s">
        <v>604</v>
      </c>
      <c r="U152" s="2" t="s">
        <v>604</v>
      </c>
      <c r="V152" s="2" t="s">
        <v>604</v>
      </c>
      <c r="W152" s="2" t="s">
        <v>604</v>
      </c>
    </row>
    <row r="153">
      <c r="A153" s="2" t="s">
        <v>383</v>
      </c>
      <c r="B153" s="2" t="s">
        <v>36</v>
      </c>
      <c r="C153" s="16" t="s">
        <v>433</v>
      </c>
      <c r="D153" s="10">
        <v>-36.0060704872945</v>
      </c>
      <c r="E153" s="10">
        <v>1000.0</v>
      </c>
      <c r="F153" s="10">
        <v>1037.2027921698561</v>
      </c>
      <c r="M153" s="2" t="s">
        <v>604</v>
      </c>
      <c r="R153" s="2" t="s">
        <v>604</v>
      </c>
      <c r="S153" s="2" t="s">
        <v>604</v>
      </c>
      <c r="T153" s="2" t="s">
        <v>604</v>
      </c>
      <c r="U153" s="2" t="s">
        <v>604</v>
      </c>
      <c r="V153" s="2" t="s">
        <v>604</v>
      </c>
      <c r="W153" s="2" t="s">
        <v>604</v>
      </c>
    </row>
    <row r="154">
      <c r="A154" s="2" t="s">
        <v>175</v>
      </c>
      <c r="B154" s="2" t="s">
        <v>36</v>
      </c>
      <c r="C154" s="16" t="s">
        <v>505</v>
      </c>
      <c r="D154" s="10">
        <v>10.018643383040105</v>
      </c>
      <c r="E154" s="10">
        <v>1000.0</v>
      </c>
      <c r="F154" s="10">
        <v>1073.2088626571506</v>
      </c>
      <c r="M154" s="2" t="s">
        <v>604</v>
      </c>
      <c r="R154" s="2" t="s">
        <v>604</v>
      </c>
      <c r="S154" s="2" t="s">
        <v>604</v>
      </c>
      <c r="T154" s="2" t="s">
        <v>604</v>
      </c>
      <c r="U154" s="2" t="s">
        <v>604</v>
      </c>
      <c r="V154" s="2" t="s">
        <v>604</v>
      </c>
      <c r="W154" s="2" t="s">
        <v>604</v>
      </c>
    </row>
    <row r="155">
      <c r="A155" s="2" t="s">
        <v>95</v>
      </c>
      <c r="B155" s="2" t="s">
        <v>175</v>
      </c>
      <c r="C155" s="16" t="s">
        <v>506</v>
      </c>
      <c r="D155" s="10">
        <v>7.640476131313608</v>
      </c>
      <c r="E155" s="10">
        <v>1036.8960200118393</v>
      </c>
      <c r="F155" s="10">
        <v>1010.0186433830401</v>
      </c>
      <c r="M155" s="2" t="s">
        <v>604</v>
      </c>
      <c r="R155" s="2" t="s">
        <v>604</v>
      </c>
      <c r="S155" s="2" t="s">
        <v>604</v>
      </c>
      <c r="T155" s="2" t="s">
        <v>604</v>
      </c>
      <c r="U155" s="2" t="s">
        <v>604</v>
      </c>
      <c r="V155" s="2" t="s">
        <v>604</v>
      </c>
      <c r="W155" s="2" t="s">
        <v>604</v>
      </c>
    </row>
    <row r="156">
      <c r="A156" s="2" t="s">
        <v>272</v>
      </c>
      <c r="B156" s="2" t="s">
        <v>95</v>
      </c>
      <c r="C156" s="16" t="s">
        <v>433</v>
      </c>
      <c r="D156" s="10">
        <v>-28.200731571009385</v>
      </c>
      <c r="E156" s="26">
        <v>1000.0</v>
      </c>
      <c r="F156" s="10">
        <v>1044.5364961431528</v>
      </c>
      <c r="M156" s="2" t="s">
        <v>604</v>
      </c>
      <c r="R156" s="2" t="s">
        <v>604</v>
      </c>
      <c r="S156" s="2" t="s">
        <v>604</v>
      </c>
      <c r="T156" s="2" t="s">
        <v>604</v>
      </c>
      <c r="U156" s="2" t="s">
        <v>604</v>
      </c>
      <c r="V156" s="2" t="s">
        <v>604</v>
      </c>
      <c r="W156" s="2" t="s">
        <v>604</v>
      </c>
    </row>
    <row r="157">
      <c r="A157" s="2" t="s">
        <v>367</v>
      </c>
      <c r="B157" s="2" t="s">
        <v>95</v>
      </c>
      <c r="C157" s="16" t="s">
        <v>433</v>
      </c>
      <c r="D157" s="10">
        <v>-22.679976386896094</v>
      </c>
      <c r="E157" s="26">
        <v>966.5637736802381</v>
      </c>
      <c r="F157" s="10">
        <v>1072.7372277141621</v>
      </c>
      <c r="M157" s="2" t="s">
        <v>604</v>
      </c>
      <c r="R157" s="2" t="s">
        <v>604</v>
      </c>
      <c r="S157" s="2" t="s">
        <v>604</v>
      </c>
      <c r="T157" s="2" t="s">
        <v>604</v>
      </c>
      <c r="U157" s="2" t="s">
        <v>604</v>
      </c>
      <c r="V157" s="2" t="s">
        <v>604</v>
      </c>
      <c r="W157" s="2" t="s">
        <v>604</v>
      </c>
    </row>
    <row r="158">
      <c r="A158" s="2" t="s">
        <v>247</v>
      </c>
      <c r="B158" s="2" t="s">
        <v>95</v>
      </c>
      <c r="C158" s="16" t="s">
        <v>507</v>
      </c>
      <c r="D158" s="10">
        <v>18.420282533865887</v>
      </c>
      <c r="E158" s="26">
        <v>968.7961030130884</v>
      </c>
      <c r="F158" s="10">
        <v>1095.4172041010581</v>
      </c>
      <c r="M158" s="2" t="s">
        <v>604</v>
      </c>
      <c r="R158" s="2" t="s">
        <v>604</v>
      </c>
      <c r="S158" s="2" t="s">
        <v>604</v>
      </c>
      <c r="T158" s="2" t="s">
        <v>604</v>
      </c>
      <c r="U158" s="2" t="s">
        <v>604</v>
      </c>
      <c r="V158" s="2" t="s">
        <v>604</v>
      </c>
      <c r="W158" s="2" t="s">
        <v>604</v>
      </c>
    </row>
    <row r="159">
      <c r="A159" s="2" t="s">
        <v>114</v>
      </c>
      <c r="B159" s="2" t="s">
        <v>247</v>
      </c>
      <c r="C159" s="16" t="s">
        <v>508</v>
      </c>
      <c r="D159" s="10">
        <v>8.866906199745223</v>
      </c>
      <c r="E159" s="26">
        <v>1008.8715407405414</v>
      </c>
      <c r="F159" s="10">
        <v>987.2163855469544</v>
      </c>
      <c r="M159" s="2" t="s">
        <v>604</v>
      </c>
      <c r="R159" s="2" t="s">
        <v>604</v>
      </c>
      <c r="S159" s="2" t="s">
        <v>604</v>
      </c>
      <c r="T159" s="2" t="s">
        <v>604</v>
      </c>
      <c r="U159" s="2" t="s">
        <v>604</v>
      </c>
      <c r="V159" s="2" t="s">
        <v>604</v>
      </c>
      <c r="W159" s="2" t="s">
        <v>604</v>
      </c>
    </row>
    <row r="160">
      <c r="A160" s="2" t="s">
        <v>383</v>
      </c>
      <c r="B160" s="2" t="s">
        <v>114</v>
      </c>
      <c r="C160" s="16" t="s">
        <v>433</v>
      </c>
      <c r="D160" s="10">
        <v>-27.42275167377546</v>
      </c>
      <c r="E160" s="26">
        <v>963.9939295127054</v>
      </c>
      <c r="F160" s="10">
        <v>1017.7384469402866</v>
      </c>
      <c r="M160" s="2" t="s">
        <v>604</v>
      </c>
      <c r="R160" s="2" t="s">
        <v>604</v>
      </c>
      <c r="S160" s="2" t="s">
        <v>604</v>
      </c>
      <c r="T160" s="2" t="s">
        <v>604</v>
      </c>
      <c r="U160" s="2" t="s">
        <v>604</v>
      </c>
      <c r="V160" s="2" t="s">
        <v>604</v>
      </c>
      <c r="W160" s="2" t="s">
        <v>604</v>
      </c>
    </row>
    <row r="161">
      <c r="A161" s="2" t="s">
        <v>273</v>
      </c>
      <c r="B161" s="2" t="s">
        <v>326</v>
      </c>
      <c r="C161" s="16" t="s">
        <v>509</v>
      </c>
      <c r="D161" s="10">
        <v>7.746468539512304</v>
      </c>
      <c r="E161" s="10">
        <v>995.4274296877185</v>
      </c>
      <c r="F161" s="10">
        <v>967.3048895496684</v>
      </c>
      <c r="H161" s="2" t="s">
        <v>604</v>
      </c>
      <c r="I161" s="2" t="s">
        <v>604</v>
      </c>
      <c r="J161" s="2" t="s">
        <v>604</v>
      </c>
      <c r="M161" s="2" t="s">
        <v>604</v>
      </c>
      <c r="N161" s="2" t="s">
        <v>604</v>
      </c>
      <c r="O161" s="2" t="s">
        <v>604</v>
      </c>
      <c r="P161" s="2" t="s">
        <v>604</v>
      </c>
      <c r="Q161" s="2" t="s">
        <v>604</v>
      </c>
      <c r="R161" s="2" t="s">
        <v>604</v>
      </c>
    </row>
    <row r="162">
      <c r="A162" s="2" t="s">
        <v>334</v>
      </c>
      <c r="B162" s="2" t="s">
        <v>273</v>
      </c>
      <c r="C162" s="16" t="s">
        <v>433</v>
      </c>
      <c r="D162" s="10">
        <v>-31.032754814524615</v>
      </c>
      <c r="E162" s="10">
        <v>994.8149292410945</v>
      </c>
      <c r="F162" s="10">
        <v>1003.1738982272308</v>
      </c>
      <c r="H162" s="2" t="s">
        <v>604</v>
      </c>
      <c r="I162" s="2" t="s">
        <v>604</v>
      </c>
      <c r="J162" s="2" t="s">
        <v>604</v>
      </c>
      <c r="M162" s="2" t="s">
        <v>604</v>
      </c>
      <c r="N162" s="2" t="s">
        <v>604</v>
      </c>
      <c r="O162" s="2" t="s">
        <v>604</v>
      </c>
      <c r="P162" s="2" t="s">
        <v>604</v>
      </c>
      <c r="Q162" s="2" t="s">
        <v>604</v>
      </c>
      <c r="R162" s="2" t="s">
        <v>604</v>
      </c>
    </row>
    <row r="163">
      <c r="A163" s="2" t="s">
        <v>222</v>
      </c>
      <c r="B163" s="2" t="s">
        <v>273</v>
      </c>
      <c r="C163" s="16" t="s">
        <v>510</v>
      </c>
      <c r="D163" s="10">
        <v>7.795140383531729</v>
      </c>
      <c r="E163" s="10">
        <v>1026.3631916099107</v>
      </c>
      <c r="F163" s="10">
        <v>1034.2066530417553</v>
      </c>
      <c r="H163" s="2" t="s">
        <v>604</v>
      </c>
      <c r="I163" s="2" t="s">
        <v>604</v>
      </c>
      <c r="J163" s="2" t="s">
        <v>604</v>
      </c>
      <c r="M163" s="2" t="s">
        <v>604</v>
      </c>
      <c r="N163" s="2" t="s">
        <v>604</v>
      </c>
      <c r="O163" s="2" t="s">
        <v>604</v>
      </c>
      <c r="P163" s="2" t="s">
        <v>604</v>
      </c>
      <c r="Q163" s="2" t="s">
        <v>604</v>
      </c>
      <c r="R163" s="2" t="s">
        <v>604</v>
      </c>
    </row>
    <row r="164">
      <c r="A164" s="2" t="s">
        <v>70</v>
      </c>
      <c r="B164" s="2" t="s">
        <v>222</v>
      </c>
      <c r="C164" s="16" t="s">
        <v>511</v>
      </c>
      <c r="D164" s="10">
        <v>9.841177699211233</v>
      </c>
      <c r="E164" s="26">
        <v>1032.6426988413648</v>
      </c>
      <c r="F164" s="10">
        <v>1034.1583319934423</v>
      </c>
      <c r="H164" s="2" t="s">
        <v>604</v>
      </c>
      <c r="I164" s="2" t="s">
        <v>604</v>
      </c>
      <c r="J164" s="2" t="s">
        <v>604</v>
      </c>
      <c r="M164" s="2" t="s">
        <v>604</v>
      </c>
      <c r="N164" s="2" t="s">
        <v>604</v>
      </c>
      <c r="O164" s="2" t="s">
        <v>604</v>
      </c>
      <c r="P164" s="2" t="s">
        <v>604</v>
      </c>
      <c r="Q164" s="2" t="s">
        <v>604</v>
      </c>
      <c r="R164" s="2" t="s">
        <v>604</v>
      </c>
    </row>
    <row r="165">
      <c r="A165" s="2" t="s">
        <v>353</v>
      </c>
      <c r="B165" s="2" t="s">
        <v>70</v>
      </c>
      <c r="C165" s="16" t="s">
        <v>433</v>
      </c>
      <c r="D165" s="10">
        <v>-27.991860387053492</v>
      </c>
      <c r="E165" s="10">
        <v>995.4506098175361</v>
      </c>
      <c r="F165" s="10">
        <v>1042.483876540576</v>
      </c>
      <c r="H165" s="2" t="s">
        <v>604</v>
      </c>
      <c r="I165" s="2" t="s">
        <v>604</v>
      </c>
      <c r="J165" s="2" t="s">
        <v>604</v>
      </c>
      <c r="M165" s="2" t="s">
        <v>604</v>
      </c>
      <c r="N165" s="2" t="s">
        <v>604</v>
      </c>
      <c r="O165" s="2" t="s">
        <v>604</v>
      </c>
      <c r="P165" s="2" t="s">
        <v>604</v>
      </c>
      <c r="Q165" s="2" t="s">
        <v>604</v>
      </c>
      <c r="R165" s="2" t="s">
        <v>604</v>
      </c>
    </row>
    <row r="166">
      <c r="A166" s="2" t="s">
        <v>9</v>
      </c>
      <c r="B166" s="2" t="s">
        <v>70</v>
      </c>
      <c r="C166" s="16" t="s">
        <v>493</v>
      </c>
      <c r="D166" s="10">
        <v>6.4123403620376385</v>
      </c>
      <c r="E166" s="10">
        <v>1085.3709581666246</v>
      </c>
      <c r="F166" s="10">
        <v>1070.4757369276294</v>
      </c>
      <c r="H166" s="2" t="s">
        <v>604</v>
      </c>
      <c r="I166" s="2" t="s">
        <v>604</v>
      </c>
      <c r="J166" s="2" t="s">
        <v>604</v>
      </c>
      <c r="M166" s="2" t="s">
        <v>604</v>
      </c>
      <c r="N166" s="2" t="s">
        <v>604</v>
      </c>
      <c r="O166" s="2" t="s">
        <v>604</v>
      </c>
      <c r="P166" s="2" t="s">
        <v>604</v>
      </c>
      <c r="Q166" s="2" t="s">
        <v>604</v>
      </c>
      <c r="R166" s="2" t="s">
        <v>604</v>
      </c>
    </row>
    <row r="167">
      <c r="A167" s="2" t="s">
        <v>144</v>
      </c>
      <c r="B167" s="2" t="s">
        <v>9</v>
      </c>
      <c r="C167" s="16" t="s">
        <v>433</v>
      </c>
      <c r="D167" s="10">
        <v>-28.14071708747279</v>
      </c>
      <c r="E167" s="26">
        <v>1046.5274648814477</v>
      </c>
      <c r="F167" s="10">
        <v>1091.7832985286623</v>
      </c>
      <c r="H167" s="2" t="s">
        <v>604</v>
      </c>
      <c r="I167" s="2" t="s">
        <v>604</v>
      </c>
      <c r="J167" s="2" t="s">
        <v>604</v>
      </c>
      <c r="M167" s="2" t="s">
        <v>604</v>
      </c>
      <c r="N167" s="2" t="s">
        <v>604</v>
      </c>
      <c r="O167" s="2" t="s">
        <v>604</v>
      </c>
      <c r="P167" s="2" t="s">
        <v>604</v>
      </c>
      <c r="Q167" s="2" t="s">
        <v>604</v>
      </c>
      <c r="R167" s="2" t="s">
        <v>604</v>
      </c>
    </row>
    <row r="168">
      <c r="A168" s="2" t="s">
        <v>105</v>
      </c>
      <c r="B168" s="2" t="s">
        <v>9</v>
      </c>
      <c r="C168" s="16" t="s">
        <v>479</v>
      </c>
      <c r="D168" s="10">
        <v>19.34062458175761</v>
      </c>
      <c r="E168" s="26">
        <v>993.1280782323495</v>
      </c>
      <c r="F168" s="10">
        <v>1119.924015616135</v>
      </c>
      <c r="H168" s="2" t="s">
        <v>604</v>
      </c>
      <c r="I168" s="2" t="s">
        <v>604</v>
      </c>
      <c r="J168" s="2" t="s">
        <v>604</v>
      </c>
      <c r="M168" s="2" t="s">
        <v>604</v>
      </c>
      <c r="N168" s="2" t="s">
        <v>604</v>
      </c>
      <c r="O168" s="2" t="s">
        <v>604</v>
      </c>
      <c r="P168" s="2" t="s">
        <v>604</v>
      </c>
      <c r="Q168" s="2" t="s">
        <v>604</v>
      </c>
      <c r="R168" s="2" t="s">
        <v>604</v>
      </c>
    </row>
    <row r="169">
      <c r="A169" s="2" t="s">
        <v>353</v>
      </c>
      <c r="B169" s="2" t="s">
        <v>105</v>
      </c>
      <c r="C169" s="16" t="s">
        <v>433</v>
      </c>
      <c r="D169" s="10">
        <v>-28.161245841010086</v>
      </c>
      <c r="E169" s="26">
        <v>967.4587494304826</v>
      </c>
      <c r="F169" s="10">
        <v>1012.4687028141071</v>
      </c>
      <c r="H169" s="2" t="s">
        <v>604</v>
      </c>
      <c r="I169" s="2" t="s">
        <v>604</v>
      </c>
      <c r="J169" s="2" t="s">
        <v>604</v>
      </c>
      <c r="M169" s="2" t="s">
        <v>604</v>
      </c>
      <c r="N169" s="2" t="s">
        <v>604</v>
      </c>
      <c r="O169" s="2" t="s">
        <v>604</v>
      </c>
      <c r="P169" s="2" t="s">
        <v>604</v>
      </c>
      <c r="Q169" s="2" t="s">
        <v>604</v>
      </c>
      <c r="R169" s="2" t="s">
        <v>604</v>
      </c>
    </row>
    <row r="170">
      <c r="A170" s="2" t="s">
        <v>334</v>
      </c>
      <c r="B170" s="2" t="s">
        <v>105</v>
      </c>
      <c r="C170" s="16" t="s">
        <v>512</v>
      </c>
      <c r="D170" s="10">
        <v>14.085433236297856</v>
      </c>
      <c r="E170" s="26">
        <v>963.7821744265699</v>
      </c>
      <c r="F170" s="10">
        <v>1040.6299486551172</v>
      </c>
      <c r="H170" s="2" t="s">
        <v>604</v>
      </c>
      <c r="I170" s="2" t="s">
        <v>604</v>
      </c>
      <c r="J170" s="2" t="s">
        <v>604</v>
      </c>
      <c r="M170" s="2" t="s">
        <v>604</v>
      </c>
      <c r="N170" s="2" t="s">
        <v>604</v>
      </c>
      <c r="O170" s="2" t="s">
        <v>604</v>
      </c>
      <c r="P170" s="2" t="s">
        <v>604</v>
      </c>
      <c r="Q170" s="2" t="s">
        <v>604</v>
      </c>
      <c r="R170" s="2" t="s">
        <v>604</v>
      </c>
    </row>
    <row r="171">
      <c r="A171" s="2" t="s">
        <v>70</v>
      </c>
      <c r="B171" s="2" t="s">
        <v>334</v>
      </c>
      <c r="C171" s="16" t="s">
        <v>513</v>
      </c>
      <c r="D171" s="10">
        <v>4.685239069782619</v>
      </c>
      <c r="E171" s="10">
        <v>1064.0633965655918</v>
      </c>
      <c r="F171" s="10">
        <v>977.8676076628677</v>
      </c>
      <c r="H171" s="2" t="s">
        <v>604</v>
      </c>
      <c r="I171" s="2" t="s">
        <v>604</v>
      </c>
      <c r="J171" s="2" t="s">
        <v>604</v>
      </c>
      <c r="M171" s="2" t="s">
        <v>604</v>
      </c>
      <c r="N171" s="2" t="s">
        <v>604</v>
      </c>
      <c r="O171" s="2" t="s">
        <v>604</v>
      </c>
      <c r="P171" s="2" t="s">
        <v>604</v>
      </c>
      <c r="Q171" s="2" t="s">
        <v>604</v>
      </c>
      <c r="R171" s="2" t="s">
        <v>604</v>
      </c>
    </row>
    <row r="172">
      <c r="A172" s="2" t="s">
        <v>222</v>
      </c>
      <c r="B172" s="2" t="s">
        <v>70</v>
      </c>
      <c r="C172" s="16" t="s">
        <v>454</v>
      </c>
      <c r="D172" s="10">
        <v>13.311204304407472</v>
      </c>
      <c r="E172" s="26">
        <v>1024.317154294231</v>
      </c>
      <c r="F172" s="10">
        <v>1068.7486356353743</v>
      </c>
      <c r="H172" s="2" t="s">
        <v>604</v>
      </c>
      <c r="I172" s="2" t="s">
        <v>604</v>
      </c>
      <c r="J172" s="2" t="s">
        <v>604</v>
      </c>
      <c r="M172" s="2" t="s">
        <v>604</v>
      </c>
      <c r="N172" s="2" t="s">
        <v>604</v>
      </c>
      <c r="O172" s="2" t="s">
        <v>604</v>
      </c>
      <c r="P172" s="2" t="s">
        <v>604</v>
      </c>
      <c r="Q172" s="2" t="s">
        <v>604</v>
      </c>
      <c r="R172" s="2" t="s">
        <v>604</v>
      </c>
    </row>
    <row r="173">
      <c r="A173" s="2" t="s">
        <v>203</v>
      </c>
      <c r="B173" s="2" t="s">
        <v>222</v>
      </c>
      <c r="C173" s="16" t="s">
        <v>445</v>
      </c>
      <c r="D173" s="10">
        <v>12.379341221989455</v>
      </c>
      <c r="E173" s="10">
        <v>999.2077941367553</v>
      </c>
      <c r="F173" s="10">
        <v>1037.6283585986384</v>
      </c>
      <c r="H173" s="2" t="s">
        <v>604</v>
      </c>
      <c r="I173" s="2" t="s">
        <v>604</v>
      </c>
      <c r="J173" s="2" t="s">
        <v>604</v>
      </c>
      <c r="M173" s="2" t="s">
        <v>604</v>
      </c>
      <c r="N173" s="2" t="s">
        <v>604</v>
      </c>
      <c r="O173" s="2" t="s">
        <v>604</v>
      </c>
      <c r="P173" s="2" t="s">
        <v>604</v>
      </c>
      <c r="Q173" s="2" t="s">
        <v>604</v>
      </c>
      <c r="R173" s="2" t="s">
        <v>604</v>
      </c>
    </row>
    <row r="174">
      <c r="A174" s="2" t="s">
        <v>353</v>
      </c>
      <c r="B174" s="2" t="s">
        <v>203</v>
      </c>
      <c r="C174" s="16" t="s">
        <v>514</v>
      </c>
      <c r="D174" s="10">
        <v>15.714862958458982</v>
      </c>
      <c r="E174" s="10">
        <v>939.2975035894725</v>
      </c>
      <c r="F174" s="10">
        <v>1011.5871353587447</v>
      </c>
      <c r="H174" s="2" t="s">
        <v>604</v>
      </c>
      <c r="I174" s="2" t="s">
        <v>604</v>
      </c>
      <c r="J174" s="2" t="s">
        <v>604</v>
      </c>
      <c r="M174" s="2" t="s">
        <v>604</v>
      </c>
      <c r="N174" s="2" t="s">
        <v>604</v>
      </c>
      <c r="O174" s="2" t="s">
        <v>604</v>
      </c>
      <c r="P174" s="2" t="s">
        <v>604</v>
      </c>
      <c r="Q174" s="2" t="s">
        <v>604</v>
      </c>
      <c r="R174" s="2" t="s">
        <v>604</v>
      </c>
    </row>
    <row r="175">
      <c r="A175" s="2" t="s">
        <v>273</v>
      </c>
      <c r="B175" s="2" t="s">
        <v>353</v>
      </c>
      <c r="C175" s="16" t="s">
        <v>515</v>
      </c>
      <c r="D175" s="10">
        <v>6.303713729971969</v>
      </c>
      <c r="E175" s="10">
        <v>1026.4115126582237</v>
      </c>
      <c r="F175" s="10">
        <v>955.0123665479315</v>
      </c>
      <c r="H175" s="2" t="s">
        <v>604</v>
      </c>
      <c r="I175" s="2" t="s">
        <v>604</v>
      </c>
      <c r="J175" s="2" t="s">
        <v>604</v>
      </c>
      <c r="M175" s="2" t="s">
        <v>604</v>
      </c>
      <c r="N175" s="2" t="s">
        <v>604</v>
      </c>
      <c r="O175" s="2" t="s">
        <v>604</v>
      </c>
      <c r="P175" s="2" t="s">
        <v>604</v>
      </c>
      <c r="Q175" s="2" t="s">
        <v>604</v>
      </c>
      <c r="R175" s="2" t="s">
        <v>604</v>
      </c>
    </row>
    <row r="176">
      <c r="A176" s="2" t="s">
        <v>114</v>
      </c>
      <c r="B176" s="2" t="s">
        <v>267</v>
      </c>
      <c r="C176" s="16" t="s">
        <v>516</v>
      </c>
      <c r="D176" s="10">
        <v>5.607863445980601</v>
      </c>
      <c r="E176" s="10">
        <v>1045.1611986140622</v>
      </c>
      <c r="F176" s="10">
        <v>969.7421510170739</v>
      </c>
      <c r="H176" s="2" t="s">
        <v>604</v>
      </c>
      <c r="I176" s="2" t="s">
        <v>604</v>
      </c>
      <c r="J176" s="2" t="s">
        <v>604</v>
      </c>
      <c r="M176" s="2" t="s">
        <v>604</v>
      </c>
      <c r="N176" s="2" t="s">
        <v>604</v>
      </c>
      <c r="O176" s="2" t="s">
        <v>604</v>
      </c>
      <c r="P176" s="2" t="s">
        <v>604</v>
      </c>
      <c r="Q176" s="2" t="s">
        <v>604</v>
      </c>
      <c r="R176" s="2" t="s">
        <v>604</v>
      </c>
    </row>
    <row r="177">
      <c r="A177" s="2" t="s">
        <v>197</v>
      </c>
      <c r="B177" s="2" t="s">
        <v>114</v>
      </c>
      <c r="C177" s="16" t="s">
        <v>517</v>
      </c>
      <c r="D177" s="10">
        <v>11.264890075032794</v>
      </c>
      <c r="E177" s="10">
        <v>1030.232480539734</v>
      </c>
      <c r="F177" s="10">
        <v>1050.7690620600426</v>
      </c>
      <c r="H177" s="2" t="s">
        <v>604</v>
      </c>
      <c r="I177" s="2" t="s">
        <v>604</v>
      </c>
      <c r="J177" s="2" t="s">
        <v>604</v>
      </c>
      <c r="M177" s="2" t="s">
        <v>604</v>
      </c>
      <c r="N177" s="2" t="s">
        <v>604</v>
      </c>
      <c r="O177" s="2" t="s">
        <v>604</v>
      </c>
      <c r="P177" s="2" t="s">
        <v>604</v>
      </c>
      <c r="Q177" s="2" t="s">
        <v>604</v>
      </c>
      <c r="R177" s="2" t="s">
        <v>604</v>
      </c>
    </row>
    <row r="178">
      <c r="A178" s="2" t="s">
        <v>26</v>
      </c>
      <c r="B178" s="2" t="s">
        <v>197</v>
      </c>
      <c r="C178" s="16" t="s">
        <v>518</v>
      </c>
      <c r="D178" s="10">
        <v>16.327816848953496</v>
      </c>
      <c r="E178" s="10">
        <v>968.38221705522</v>
      </c>
      <c r="F178" s="10">
        <v>1041.4973706147669</v>
      </c>
      <c r="H178" s="2" t="s">
        <v>604</v>
      </c>
      <c r="I178" s="2" t="s">
        <v>604</v>
      </c>
      <c r="J178" s="2" t="s">
        <v>604</v>
      </c>
      <c r="M178" s="2" t="s">
        <v>604</v>
      </c>
      <c r="N178" s="2" t="s">
        <v>604</v>
      </c>
      <c r="O178" s="2" t="s">
        <v>604</v>
      </c>
      <c r="P178" s="2" t="s">
        <v>604</v>
      </c>
      <c r="Q178" s="2" t="s">
        <v>604</v>
      </c>
      <c r="R178" s="2" t="s">
        <v>604</v>
      </c>
    </row>
    <row r="179">
      <c r="A179" s="2" t="s">
        <v>209</v>
      </c>
      <c r="B179" s="2" t="s">
        <v>26</v>
      </c>
      <c r="C179" s="16" t="s">
        <v>433</v>
      </c>
      <c r="D179" s="10">
        <v>-32.911409341713714</v>
      </c>
      <c r="E179" s="10">
        <v>1003.7756176564357</v>
      </c>
      <c r="F179" s="10">
        <v>984.7100339041735</v>
      </c>
      <c r="H179" s="2" t="s">
        <v>604</v>
      </c>
      <c r="I179" s="2" t="s">
        <v>604</v>
      </c>
      <c r="J179" s="2" t="s">
        <v>604</v>
      </c>
      <c r="M179" s="2" t="s">
        <v>604</v>
      </c>
      <c r="N179" s="2" t="s">
        <v>604</v>
      </c>
      <c r="O179" s="2" t="s">
        <v>604</v>
      </c>
      <c r="P179" s="2" t="s">
        <v>604</v>
      </c>
      <c r="Q179" s="2" t="s">
        <v>604</v>
      </c>
      <c r="R179" s="2" t="s">
        <v>604</v>
      </c>
    </row>
    <row r="180">
      <c r="A180" s="2" t="s">
        <v>118</v>
      </c>
      <c r="B180" s="2" t="s">
        <v>26</v>
      </c>
      <c r="C180" s="16" t="s">
        <v>433</v>
      </c>
      <c r="D180" s="10">
        <v>-36.35960924436019</v>
      </c>
      <c r="E180" s="10">
        <v>1100.8048071105786</v>
      </c>
      <c r="F180" s="10">
        <v>1017.6214432458872</v>
      </c>
      <c r="H180" s="2" t="s">
        <v>604</v>
      </c>
      <c r="I180" s="2" t="s">
        <v>604</v>
      </c>
      <c r="J180" s="2" t="s">
        <v>604</v>
      </c>
      <c r="M180" s="2" t="s">
        <v>604</v>
      </c>
      <c r="N180" s="2" t="s">
        <v>604</v>
      </c>
      <c r="O180" s="2" t="s">
        <v>604</v>
      </c>
      <c r="P180" s="2" t="s">
        <v>604</v>
      </c>
      <c r="Q180" s="2" t="s">
        <v>604</v>
      </c>
      <c r="R180" s="2" t="s">
        <v>604</v>
      </c>
    </row>
    <row r="181">
      <c r="A181" s="2" t="s">
        <v>287</v>
      </c>
      <c r="B181" s="2" t="s">
        <v>26</v>
      </c>
      <c r="C181" s="16" t="s">
        <v>468</v>
      </c>
      <c r="D181" s="10">
        <v>10.861112798198846</v>
      </c>
      <c r="E181" s="10">
        <v>991.2380367357844</v>
      </c>
      <c r="F181" s="10">
        <v>1053.9810524902475</v>
      </c>
      <c r="H181" s="2" t="s">
        <v>604</v>
      </c>
      <c r="I181" s="2" t="s">
        <v>604</v>
      </c>
      <c r="J181" s="2" t="s">
        <v>604</v>
      </c>
      <c r="M181" s="2" t="s">
        <v>604</v>
      </c>
      <c r="N181" s="2" t="s">
        <v>604</v>
      </c>
      <c r="O181" s="2" t="s">
        <v>604</v>
      </c>
      <c r="P181" s="2" t="s">
        <v>604</v>
      </c>
      <c r="Q181" s="2" t="s">
        <v>604</v>
      </c>
      <c r="R181" s="2" t="s">
        <v>604</v>
      </c>
    </row>
    <row r="182">
      <c r="A182" s="2" t="s">
        <v>238</v>
      </c>
      <c r="B182" s="2" t="s">
        <v>287</v>
      </c>
      <c r="C182" s="16" t="s">
        <v>480</v>
      </c>
      <c r="D182" s="10">
        <v>10.350598065295056</v>
      </c>
      <c r="E182" s="10">
        <v>1000.8429103989552</v>
      </c>
      <c r="F182" s="10">
        <v>1002.0991495339832</v>
      </c>
      <c r="H182" s="2" t="s">
        <v>604</v>
      </c>
      <c r="I182" s="2" t="s">
        <v>604</v>
      </c>
      <c r="J182" s="2" t="s">
        <v>604</v>
      </c>
      <c r="M182" s="2" t="s">
        <v>604</v>
      </c>
      <c r="N182" s="2" t="s">
        <v>604</v>
      </c>
      <c r="O182" s="2" t="s">
        <v>604</v>
      </c>
      <c r="P182" s="2" t="s">
        <v>604</v>
      </c>
      <c r="Q182" s="2" t="s">
        <v>604</v>
      </c>
      <c r="R182" s="2" t="s">
        <v>604</v>
      </c>
    </row>
    <row r="183">
      <c r="A183" s="2" t="s">
        <v>267</v>
      </c>
      <c r="B183" s="2" t="s">
        <v>238</v>
      </c>
      <c r="C183" s="16" t="s">
        <v>449</v>
      </c>
      <c r="D183" s="10">
        <v>14.284777121686112</v>
      </c>
      <c r="E183" s="10">
        <v>964.1342875710933</v>
      </c>
      <c r="F183" s="10">
        <v>1011.1935084642503</v>
      </c>
      <c r="H183" s="2" t="s">
        <v>604</v>
      </c>
      <c r="I183" s="2" t="s">
        <v>604</v>
      </c>
      <c r="J183" s="2" t="s">
        <v>604</v>
      </c>
      <c r="M183" s="2" t="s">
        <v>604</v>
      </c>
      <c r="N183" s="2" t="s">
        <v>604</v>
      </c>
      <c r="O183" s="2" t="s">
        <v>604</v>
      </c>
      <c r="P183" s="2" t="s">
        <v>604</v>
      </c>
      <c r="Q183" s="2" t="s">
        <v>604</v>
      </c>
      <c r="R183" s="2" t="s">
        <v>604</v>
      </c>
    </row>
    <row r="184">
      <c r="A184" s="2" t="s">
        <v>36</v>
      </c>
      <c r="B184" s="2" t="s">
        <v>267</v>
      </c>
      <c r="C184" s="16" t="s">
        <v>519</v>
      </c>
      <c r="D184" s="10">
        <v>5.245856535912989</v>
      </c>
      <c r="E184" s="10">
        <v>1063.1902192741106</v>
      </c>
      <c r="F184" s="10">
        <v>978.4190646927794</v>
      </c>
      <c r="H184" s="2" t="s">
        <v>604</v>
      </c>
      <c r="I184" s="2" t="s">
        <v>604</v>
      </c>
      <c r="J184" s="2" t="s">
        <v>604</v>
      </c>
      <c r="M184" s="2" t="s">
        <v>604</v>
      </c>
      <c r="N184" s="2" t="s">
        <v>604</v>
      </c>
      <c r="O184" s="2" t="s">
        <v>604</v>
      </c>
      <c r="P184" s="2" t="s">
        <v>604</v>
      </c>
      <c r="Q184" s="2" t="s">
        <v>604</v>
      </c>
      <c r="R184" s="2" t="s">
        <v>604</v>
      </c>
    </row>
    <row r="185">
      <c r="A185" s="2" t="s">
        <v>197</v>
      </c>
      <c r="B185" s="2" t="s">
        <v>36</v>
      </c>
      <c r="C185" s="16" t="s">
        <v>433</v>
      </c>
      <c r="D185" s="10">
        <v>-28.306360612155014</v>
      </c>
      <c r="E185" s="10">
        <v>1025.1695537658134</v>
      </c>
      <c r="F185" s="10">
        <v>1068.4360758100238</v>
      </c>
      <c r="H185" s="2" t="s">
        <v>604</v>
      </c>
      <c r="I185" s="2" t="s">
        <v>604</v>
      </c>
      <c r="J185" s="2" t="s">
        <v>604</v>
      </c>
      <c r="M185" s="2" t="s">
        <v>604</v>
      </c>
      <c r="N185" s="2" t="s">
        <v>604</v>
      </c>
      <c r="O185" s="2" t="s">
        <v>604</v>
      </c>
      <c r="P185" s="2" t="s">
        <v>604</v>
      </c>
      <c r="Q185" s="2" t="s">
        <v>604</v>
      </c>
      <c r="R185" s="2" t="s">
        <v>604</v>
      </c>
    </row>
    <row r="186">
      <c r="A186" s="2" t="s">
        <v>287</v>
      </c>
      <c r="B186" s="2" t="s">
        <v>36</v>
      </c>
      <c r="C186" s="16" t="s">
        <v>466</v>
      </c>
      <c r="D186" s="10">
        <v>17.111233115362786</v>
      </c>
      <c r="E186" s="26">
        <v>991.7485514686881</v>
      </c>
      <c r="F186" s="10">
        <v>1096.7424364221788</v>
      </c>
      <c r="H186" s="2" t="s">
        <v>604</v>
      </c>
      <c r="I186" s="2" t="s">
        <v>604</v>
      </c>
      <c r="J186" s="2" t="s">
        <v>604</v>
      </c>
      <c r="M186" s="2" t="s">
        <v>604</v>
      </c>
      <c r="N186" s="2" t="s">
        <v>604</v>
      </c>
      <c r="O186" s="2" t="s">
        <v>604</v>
      </c>
      <c r="P186" s="2" t="s">
        <v>604</v>
      </c>
      <c r="Q186" s="2" t="s">
        <v>604</v>
      </c>
      <c r="R186" s="2" t="s">
        <v>604</v>
      </c>
    </row>
    <row r="187">
      <c r="A187" s="2" t="s">
        <v>95</v>
      </c>
      <c r="B187" s="2" t="s">
        <v>287</v>
      </c>
      <c r="C187" s="16" t="s">
        <v>445</v>
      </c>
      <c r="D187" s="10">
        <v>5.419377442921736</v>
      </c>
      <c r="E187" s="26">
        <v>1076.9969215671924</v>
      </c>
      <c r="F187" s="10">
        <v>1008.8597845840509</v>
      </c>
      <c r="H187" s="2" t="s">
        <v>604</v>
      </c>
      <c r="I187" s="2" t="s">
        <v>604</v>
      </c>
      <c r="J187" s="2" t="s">
        <v>604</v>
      </c>
      <c r="M187" s="2" t="s">
        <v>604</v>
      </c>
      <c r="N187" s="2" t="s">
        <v>604</v>
      </c>
      <c r="O187" s="2" t="s">
        <v>604</v>
      </c>
      <c r="P187" s="2" t="s">
        <v>604</v>
      </c>
      <c r="Q187" s="2" t="s">
        <v>604</v>
      </c>
      <c r="R187" s="2" t="s">
        <v>604</v>
      </c>
    </row>
    <row r="188">
      <c r="A188" s="2" t="s">
        <v>209</v>
      </c>
      <c r="B188" s="2" t="s">
        <v>95</v>
      </c>
      <c r="C188" s="16" t="s">
        <v>520</v>
      </c>
      <c r="D188" s="10">
        <v>20.155139256985816</v>
      </c>
      <c r="E188" s="10">
        <v>970.864208314722</v>
      </c>
      <c r="F188" s="10">
        <v>1082.4162990101142</v>
      </c>
      <c r="H188" s="2" t="s">
        <v>604</v>
      </c>
      <c r="I188" s="2" t="s">
        <v>604</v>
      </c>
      <c r="J188" s="2" t="s">
        <v>604</v>
      </c>
      <c r="M188" s="2" t="s">
        <v>604</v>
      </c>
      <c r="N188" s="2" t="s">
        <v>604</v>
      </c>
      <c r="O188" s="2" t="s">
        <v>604</v>
      </c>
      <c r="P188" s="2" t="s">
        <v>604</v>
      </c>
      <c r="Q188" s="2" t="s">
        <v>604</v>
      </c>
      <c r="R188" s="2" t="s">
        <v>604</v>
      </c>
    </row>
    <row r="189">
      <c r="A189" s="2" t="s">
        <v>114</v>
      </c>
      <c r="B189" s="2" t="s">
        <v>209</v>
      </c>
      <c r="C189" s="16" t="s">
        <v>521</v>
      </c>
      <c r="D189" s="10">
        <v>6.392609612699938</v>
      </c>
      <c r="E189" s="10">
        <v>1039.5041719850099</v>
      </c>
      <c r="F189" s="10">
        <v>991.0193475717078</v>
      </c>
      <c r="H189" s="2" t="s">
        <v>604</v>
      </c>
      <c r="I189" s="2" t="s">
        <v>604</v>
      </c>
      <c r="J189" s="2" t="s">
        <v>604</v>
      </c>
      <c r="M189" s="2" t="s">
        <v>604</v>
      </c>
      <c r="N189" s="2" t="s">
        <v>604</v>
      </c>
      <c r="O189" s="2" t="s">
        <v>604</v>
      </c>
      <c r="P189" s="2" t="s">
        <v>604</v>
      </c>
      <c r="Q189" s="2" t="s">
        <v>604</v>
      </c>
      <c r="R189" s="2" t="s">
        <v>604</v>
      </c>
    </row>
    <row r="190">
      <c r="A190" s="2" t="s">
        <v>26</v>
      </c>
      <c r="B190" s="2" t="s">
        <v>273</v>
      </c>
      <c r="C190" s="16" t="s">
        <v>491</v>
      </c>
      <c r="D190" s="10">
        <v>8.999606956844719</v>
      </c>
      <c r="E190" s="26">
        <v>1043.1199396920485</v>
      </c>
      <c r="F190" s="10">
        <v>1032.7152263881958</v>
      </c>
      <c r="H190" s="2" t="s">
        <v>604</v>
      </c>
      <c r="I190" s="2" t="s">
        <v>604</v>
      </c>
      <c r="J190" s="2" t="s">
        <v>604</v>
      </c>
      <c r="M190" s="2" t="s">
        <v>604</v>
      </c>
      <c r="N190" s="2" t="s">
        <v>604</v>
      </c>
      <c r="O190" s="2" t="s">
        <v>604</v>
      </c>
      <c r="P190" s="2" t="s">
        <v>604</v>
      </c>
      <c r="Q190" s="2" t="s">
        <v>604</v>
      </c>
      <c r="R190" s="2" t="s">
        <v>604</v>
      </c>
    </row>
    <row r="191">
      <c r="A191" s="2" t="s">
        <v>144</v>
      </c>
      <c r="B191" s="2" t="s">
        <v>26</v>
      </c>
      <c r="C191" s="16" t="s">
        <v>522</v>
      </c>
      <c r="D191" s="10">
        <v>11.951468801281054</v>
      </c>
      <c r="E191" s="10">
        <v>1018.3867477939749</v>
      </c>
      <c r="F191" s="10">
        <v>1052.1195466488932</v>
      </c>
      <c r="H191" s="2" t="s">
        <v>604</v>
      </c>
      <c r="I191" s="2" t="s">
        <v>604</v>
      </c>
      <c r="J191" s="2" t="s">
        <v>604</v>
      </c>
      <c r="M191" s="2" t="s">
        <v>604</v>
      </c>
      <c r="N191" s="2" t="s">
        <v>604</v>
      </c>
      <c r="O191" s="2" t="s">
        <v>604</v>
      </c>
      <c r="P191" s="2" t="s">
        <v>604</v>
      </c>
      <c r="Q191" s="2" t="s">
        <v>604</v>
      </c>
      <c r="R191" s="2" t="s">
        <v>604</v>
      </c>
    </row>
    <row r="192">
      <c r="A192" s="2" t="s">
        <v>36</v>
      </c>
      <c r="B192" s="2" t="s">
        <v>144</v>
      </c>
      <c r="C192" s="16" t="s">
        <v>523</v>
      </c>
      <c r="D192" s="10">
        <v>7.283444906225323</v>
      </c>
      <c r="E192" s="10">
        <v>1079.6312033068161</v>
      </c>
      <c r="F192" s="10">
        <v>1030.338216595256</v>
      </c>
      <c r="H192" s="2" t="s">
        <v>604</v>
      </c>
      <c r="I192" s="2" t="s">
        <v>604</v>
      </c>
      <c r="J192" s="2" t="s">
        <v>604</v>
      </c>
      <c r="M192" s="2" t="s">
        <v>604</v>
      </c>
      <c r="N192" s="2" t="s">
        <v>604</v>
      </c>
      <c r="O192" s="2" t="s">
        <v>604</v>
      </c>
      <c r="P192" s="2" t="s">
        <v>604</v>
      </c>
      <c r="Q192" s="2" t="s">
        <v>604</v>
      </c>
      <c r="R192" s="2" t="s">
        <v>604</v>
      </c>
    </row>
    <row r="193">
      <c r="A193" s="2" t="s">
        <v>105</v>
      </c>
      <c r="B193" s="2" t="s">
        <v>36</v>
      </c>
      <c r="C193" s="16" t="s">
        <v>470</v>
      </c>
      <c r="D193" s="10">
        <v>15.03046703669221</v>
      </c>
      <c r="E193" s="10">
        <v>1026.5445154188194</v>
      </c>
      <c r="F193" s="10">
        <v>1086.9146482130416</v>
      </c>
      <c r="H193" s="2" t="s">
        <v>604</v>
      </c>
      <c r="I193" s="2" t="s">
        <v>604</v>
      </c>
      <c r="J193" s="2" t="s">
        <v>604</v>
      </c>
      <c r="M193" s="2" t="s">
        <v>604</v>
      </c>
      <c r="N193" s="2" t="s">
        <v>604</v>
      </c>
      <c r="O193" s="2" t="s">
        <v>604</v>
      </c>
      <c r="P193" s="2" t="s">
        <v>604</v>
      </c>
      <c r="Q193" s="2" t="s">
        <v>604</v>
      </c>
      <c r="R193" s="2" t="s">
        <v>604</v>
      </c>
    </row>
    <row r="194">
      <c r="A194" s="2" t="s">
        <v>238</v>
      </c>
      <c r="B194" s="2" t="s">
        <v>105</v>
      </c>
      <c r="C194" s="16" t="s">
        <v>432</v>
      </c>
      <c r="D194" s="10">
        <v>13.727867142149153</v>
      </c>
      <c r="E194" s="10">
        <v>996.9087313425641</v>
      </c>
      <c r="F194" s="10">
        <v>1041.5749824555116</v>
      </c>
      <c r="H194" s="2" t="s">
        <v>604</v>
      </c>
      <c r="I194" s="2" t="s">
        <v>604</v>
      </c>
      <c r="J194" s="2" t="s">
        <v>604</v>
      </c>
      <c r="M194" s="2" t="s">
        <v>604</v>
      </c>
      <c r="N194" s="2" t="s">
        <v>604</v>
      </c>
      <c r="O194" s="2" t="s">
        <v>604</v>
      </c>
      <c r="P194" s="2" t="s">
        <v>604</v>
      </c>
      <c r="Q194" s="2" t="s">
        <v>604</v>
      </c>
      <c r="R194" s="2" t="s">
        <v>604</v>
      </c>
    </row>
    <row r="195">
      <c r="A195" s="2" t="s">
        <v>70</v>
      </c>
      <c r="B195" s="2" t="s">
        <v>238</v>
      </c>
      <c r="C195" s="16" t="s">
        <v>524</v>
      </c>
      <c r="D195" s="10">
        <v>6.823990363434604</v>
      </c>
      <c r="E195" s="10">
        <v>1055.4374313309668</v>
      </c>
      <c r="F195" s="10">
        <v>1010.6365984847133</v>
      </c>
      <c r="H195" s="2" t="s">
        <v>604</v>
      </c>
      <c r="I195" s="2" t="s">
        <v>604</v>
      </c>
      <c r="J195" s="2" t="s">
        <v>604</v>
      </c>
      <c r="M195" s="2" t="s">
        <v>604</v>
      </c>
      <c r="N195" s="2" t="s">
        <v>604</v>
      </c>
      <c r="O195" s="2" t="s">
        <v>604</v>
      </c>
      <c r="P195" s="2" t="s">
        <v>604</v>
      </c>
      <c r="Q195" s="2" t="s">
        <v>604</v>
      </c>
      <c r="R195" s="2" t="s">
        <v>604</v>
      </c>
    </row>
    <row r="196">
      <c r="A196" s="2" t="s">
        <v>95</v>
      </c>
      <c r="B196" s="2" t="s">
        <v>70</v>
      </c>
      <c r="C196" s="16" t="s">
        <v>430</v>
      </c>
      <c r="D196" s="10">
        <v>9.79364958405512</v>
      </c>
      <c r="E196" s="10">
        <v>1062.2611597531284</v>
      </c>
      <c r="F196" s="10">
        <v>1062.2614216944014</v>
      </c>
      <c r="H196" s="2" t="s">
        <v>604</v>
      </c>
      <c r="I196" s="2" t="s">
        <v>604</v>
      </c>
      <c r="J196" s="2" t="s">
        <v>604</v>
      </c>
      <c r="M196" s="2" t="s">
        <v>604</v>
      </c>
      <c r="N196" s="2" t="s">
        <v>604</v>
      </c>
      <c r="O196" s="2" t="s">
        <v>604</v>
      </c>
      <c r="P196" s="2" t="s">
        <v>604</v>
      </c>
      <c r="Q196" s="2" t="s">
        <v>604</v>
      </c>
      <c r="R196" s="2" t="s">
        <v>604</v>
      </c>
    </row>
    <row r="197">
      <c r="A197" s="2" t="s">
        <v>144</v>
      </c>
      <c r="B197" s="2" t="s">
        <v>95</v>
      </c>
      <c r="C197" s="16" t="s">
        <v>525</v>
      </c>
      <c r="D197" s="10">
        <v>13.973778356044022</v>
      </c>
      <c r="E197" s="10">
        <v>1023.0547716890306</v>
      </c>
      <c r="F197" s="10">
        <v>1072.0548093371835</v>
      </c>
      <c r="H197" s="2" t="s">
        <v>604</v>
      </c>
      <c r="I197" s="2" t="s">
        <v>604</v>
      </c>
      <c r="J197" s="2" t="s">
        <v>604</v>
      </c>
      <c r="M197" s="2" t="s">
        <v>604</v>
      </c>
      <c r="N197" s="2" t="s">
        <v>604</v>
      </c>
      <c r="O197" s="2" t="s">
        <v>604</v>
      </c>
      <c r="P197" s="2" t="s">
        <v>604</v>
      </c>
      <c r="Q197" s="2" t="s">
        <v>604</v>
      </c>
      <c r="R197" s="2" t="s">
        <v>604</v>
      </c>
    </row>
    <row r="198">
      <c r="A198" s="2" t="s">
        <v>114</v>
      </c>
      <c r="B198" s="2" t="s">
        <v>144</v>
      </c>
      <c r="C198" s="16" t="s">
        <v>428</v>
      </c>
      <c r="D198" s="10">
        <v>10.297379378834222</v>
      </c>
      <c r="E198" s="10">
        <v>1045.8967815977098</v>
      </c>
      <c r="F198" s="10">
        <v>1037.0285500450746</v>
      </c>
      <c r="H198" s="2" t="s">
        <v>604</v>
      </c>
      <c r="I198" s="2" t="s">
        <v>604</v>
      </c>
      <c r="J198" s="2" t="s">
        <v>604</v>
      </c>
      <c r="M198" s="2" t="s">
        <v>604</v>
      </c>
      <c r="N198" s="2" t="s">
        <v>604</v>
      </c>
      <c r="O198" s="2" t="s">
        <v>604</v>
      </c>
      <c r="P198" s="2" t="s">
        <v>604</v>
      </c>
      <c r="Q198" s="2" t="s">
        <v>604</v>
      </c>
      <c r="R198" s="2" t="s">
        <v>604</v>
      </c>
    </row>
    <row r="199">
      <c r="A199" s="2" t="s">
        <v>273</v>
      </c>
      <c r="B199" s="2" t="s">
        <v>114</v>
      </c>
      <c r="C199" s="16" t="s">
        <v>433</v>
      </c>
      <c r="D199" s="10">
        <v>-29.186324742922956</v>
      </c>
      <c r="E199" s="10">
        <v>1023.7156194313511</v>
      </c>
      <c r="F199" s="10">
        <v>1056.194160976544</v>
      </c>
      <c r="H199" s="2" t="s">
        <v>604</v>
      </c>
      <c r="I199" s="2" t="s">
        <v>604</v>
      </c>
      <c r="J199" s="2" t="s">
        <v>604</v>
      </c>
      <c r="M199" s="2" t="s">
        <v>604</v>
      </c>
      <c r="N199" s="2" t="s">
        <v>604</v>
      </c>
      <c r="O199" s="2" t="s">
        <v>604</v>
      </c>
      <c r="P199" s="2" t="s">
        <v>604</v>
      </c>
      <c r="Q199" s="2" t="s">
        <v>604</v>
      </c>
      <c r="R199" s="2" t="s">
        <v>604</v>
      </c>
    </row>
    <row r="200">
      <c r="A200" s="2" t="s">
        <v>105</v>
      </c>
      <c r="B200" s="2" t="s">
        <v>114</v>
      </c>
      <c r="C200" s="16" t="s">
        <v>516</v>
      </c>
      <c r="D200" s="10">
        <v>12.353211059387133</v>
      </c>
      <c r="E200" s="10">
        <v>1027.8471153133626</v>
      </c>
      <c r="F200" s="10">
        <v>1085.380485719467</v>
      </c>
      <c r="H200" s="2" t="s">
        <v>604</v>
      </c>
      <c r="I200" s="2" t="s">
        <v>604</v>
      </c>
      <c r="J200" s="2" t="s">
        <v>604</v>
      </c>
      <c r="M200" s="2" t="s">
        <v>604</v>
      </c>
      <c r="N200" s="2" t="s">
        <v>604</v>
      </c>
      <c r="O200" s="2" t="s">
        <v>604</v>
      </c>
      <c r="P200" s="2" t="s">
        <v>604</v>
      </c>
      <c r="Q200" s="2" t="s">
        <v>604</v>
      </c>
      <c r="R200" s="2" t="s">
        <v>604</v>
      </c>
    </row>
    <row r="201">
      <c r="A201" s="2" t="s">
        <v>36</v>
      </c>
      <c r="B201" s="2" t="s">
        <v>105</v>
      </c>
      <c r="C201" s="16" t="s">
        <v>526</v>
      </c>
      <c r="D201" s="10">
        <v>7.905645174730703</v>
      </c>
      <c r="E201" s="10">
        <v>1071.8841811763493</v>
      </c>
      <c r="F201" s="10">
        <v>1040.2003263727495</v>
      </c>
      <c r="H201" s="2" t="s">
        <v>604</v>
      </c>
      <c r="I201" s="2" t="s">
        <v>604</v>
      </c>
      <c r="J201" s="2" t="s">
        <v>604</v>
      </c>
      <c r="M201" s="2" t="s">
        <v>604</v>
      </c>
      <c r="N201" s="2" t="s">
        <v>604</v>
      </c>
      <c r="O201" s="2" t="s">
        <v>604</v>
      </c>
      <c r="P201" s="2" t="s">
        <v>604</v>
      </c>
      <c r="Q201" s="2" t="s">
        <v>604</v>
      </c>
      <c r="R201" s="2" t="s">
        <v>604</v>
      </c>
    </row>
    <row r="202">
      <c r="A202" s="2" t="s">
        <v>70</v>
      </c>
      <c r="B202" s="2" t="s">
        <v>36</v>
      </c>
      <c r="C202" s="16" t="s">
        <v>505</v>
      </c>
      <c r="D202" s="10">
        <v>12.309824136359724</v>
      </c>
      <c r="E202" s="10">
        <v>1052.4677721103462</v>
      </c>
      <c r="F202" s="10">
        <v>1079.78982635108</v>
      </c>
      <c r="H202" s="2" t="s">
        <v>604</v>
      </c>
      <c r="I202" s="2" t="s">
        <v>604</v>
      </c>
      <c r="J202" s="2" t="s">
        <v>604</v>
      </c>
      <c r="M202" s="2" t="s">
        <v>604</v>
      </c>
      <c r="N202" s="2" t="s">
        <v>604</v>
      </c>
      <c r="O202" s="2" t="s">
        <v>604</v>
      </c>
      <c r="P202" s="2" t="s">
        <v>604</v>
      </c>
      <c r="Q202" s="2" t="s">
        <v>604</v>
      </c>
      <c r="R202" s="2" t="s">
        <v>604</v>
      </c>
    </row>
    <row r="203">
      <c r="A203" s="2" t="s">
        <v>26</v>
      </c>
      <c r="B203" s="2" t="s">
        <v>70</v>
      </c>
      <c r="C203" s="16" t="s">
        <v>527</v>
      </c>
      <c r="D203" s="10">
        <v>12.620883905910445</v>
      </c>
      <c r="E203" s="10">
        <v>1040.168077847612</v>
      </c>
      <c r="F203" s="10">
        <v>1064.7775962467058</v>
      </c>
      <c r="H203" s="2" t="s">
        <v>604</v>
      </c>
      <c r="I203" s="2" t="s">
        <v>604</v>
      </c>
      <c r="J203" s="2" t="s">
        <v>604</v>
      </c>
      <c r="M203" s="2" t="s">
        <v>604</v>
      </c>
      <c r="N203" s="2" t="s">
        <v>604</v>
      </c>
      <c r="O203" s="2" t="s">
        <v>604</v>
      </c>
      <c r="P203" s="2" t="s">
        <v>604</v>
      </c>
      <c r="Q203" s="2" t="s">
        <v>604</v>
      </c>
      <c r="R203" s="2" t="s">
        <v>604</v>
      </c>
    </row>
    <row r="204">
      <c r="A204" s="2" t="s">
        <v>144</v>
      </c>
      <c r="B204" s="2" t="s">
        <v>26</v>
      </c>
      <c r="C204" s="16" t="s">
        <v>433</v>
      </c>
      <c r="D204" s="10">
        <v>-29.69470035417546</v>
      </c>
      <c r="E204" s="10">
        <v>1026.7311706662404</v>
      </c>
      <c r="F204" s="10">
        <v>1052.7889617535227</v>
      </c>
      <c r="H204" s="2" t="s">
        <v>604</v>
      </c>
      <c r="I204" s="2" t="s">
        <v>604</v>
      </c>
      <c r="J204" s="2" t="s">
        <v>604</v>
      </c>
      <c r="M204" s="2" t="s">
        <v>604</v>
      </c>
      <c r="N204" s="2" t="s">
        <v>604</v>
      </c>
      <c r="O204" s="2" t="s">
        <v>604</v>
      </c>
      <c r="P204" s="2" t="s">
        <v>604</v>
      </c>
      <c r="Q204" s="2" t="s">
        <v>604</v>
      </c>
      <c r="R204" s="2" t="s">
        <v>604</v>
      </c>
    </row>
    <row r="205">
      <c r="A205" s="2" t="s">
        <v>52</v>
      </c>
      <c r="B205" s="2" t="s">
        <v>295</v>
      </c>
      <c r="C205" s="16" t="s">
        <v>528</v>
      </c>
      <c r="D205" s="10">
        <v>9.886267017038415</v>
      </c>
      <c r="E205" s="10">
        <v>1001.3841035423677</v>
      </c>
      <c r="F205" s="10">
        <v>1008.2594760230193</v>
      </c>
      <c r="H205" s="2" t="s">
        <v>604</v>
      </c>
      <c r="I205" s="2" t="s">
        <v>604</v>
      </c>
      <c r="J205" s="2" t="s">
        <v>604</v>
      </c>
      <c r="M205" s="2" t="s">
        <v>604</v>
      </c>
      <c r="N205" s="2" t="s">
        <v>604</v>
      </c>
      <c r="O205" s="2" t="s">
        <v>604</v>
      </c>
      <c r="P205" s="2" t="s">
        <v>604</v>
      </c>
      <c r="Q205" s="2" t="s">
        <v>604</v>
      </c>
      <c r="R205" s="2" t="s">
        <v>604</v>
      </c>
    </row>
    <row r="206">
      <c r="A206" s="2" t="s">
        <v>126</v>
      </c>
      <c r="B206" s="2" t="s">
        <v>52</v>
      </c>
      <c r="C206" s="16" t="s">
        <v>504</v>
      </c>
      <c r="D206" s="10">
        <v>8.859610544114231</v>
      </c>
      <c r="E206" s="10">
        <v>1044.3435165365295</v>
      </c>
      <c r="F206" s="10">
        <v>1011.2703705594062</v>
      </c>
      <c r="H206" s="2" t="s">
        <v>604</v>
      </c>
      <c r="I206" s="2" t="s">
        <v>604</v>
      </c>
      <c r="J206" s="2" t="s">
        <v>604</v>
      </c>
      <c r="M206" s="2" t="s">
        <v>604</v>
      </c>
      <c r="N206" s="2" t="s">
        <v>604</v>
      </c>
      <c r="O206" s="2" t="s">
        <v>604</v>
      </c>
      <c r="P206" s="2" t="s">
        <v>604</v>
      </c>
      <c r="Q206" s="2" t="s">
        <v>604</v>
      </c>
      <c r="R206" s="2" t="s">
        <v>604</v>
      </c>
    </row>
    <row r="207">
      <c r="A207" s="2" t="s">
        <v>63</v>
      </c>
      <c r="B207" s="2" t="s">
        <v>126</v>
      </c>
      <c r="C207" s="16" t="s">
        <v>487</v>
      </c>
      <c r="D207" s="10">
        <v>14.342109003146874</v>
      </c>
      <c r="E207" s="10">
        <v>1000.0</v>
      </c>
      <c r="F207" s="10">
        <v>1053.2031270806435</v>
      </c>
      <c r="H207" s="2" t="s">
        <v>604</v>
      </c>
      <c r="I207" s="2" t="s">
        <v>604</v>
      </c>
      <c r="J207" s="2" t="s">
        <v>604</v>
      </c>
      <c r="M207" s="2" t="s">
        <v>604</v>
      </c>
      <c r="N207" s="2" t="s">
        <v>604</v>
      </c>
      <c r="O207" s="2" t="s">
        <v>604</v>
      </c>
      <c r="P207" s="2" t="s">
        <v>604</v>
      </c>
      <c r="Q207" s="2" t="s">
        <v>604</v>
      </c>
      <c r="R207" s="2" t="s">
        <v>604</v>
      </c>
    </row>
    <row r="208">
      <c r="A208" s="2" t="s">
        <v>253</v>
      </c>
      <c r="B208" s="2" t="s">
        <v>63</v>
      </c>
      <c r="C208" s="16" t="s">
        <v>529</v>
      </c>
      <c r="D208" s="10">
        <v>8.646067030247133</v>
      </c>
      <c r="E208" s="10">
        <v>1033.2320401789843</v>
      </c>
      <c r="F208" s="10">
        <v>1014.3421090031469</v>
      </c>
      <c r="H208" s="2" t="s">
        <v>604</v>
      </c>
      <c r="I208" s="2" t="s">
        <v>604</v>
      </c>
      <c r="J208" s="2" t="s">
        <v>604</v>
      </c>
      <c r="M208" s="2" t="s">
        <v>604</v>
      </c>
      <c r="N208" s="2" t="s">
        <v>604</v>
      </c>
      <c r="O208" s="2" t="s">
        <v>604</v>
      </c>
      <c r="P208" s="2" t="s">
        <v>604</v>
      </c>
      <c r="Q208" s="2" t="s">
        <v>604</v>
      </c>
      <c r="R208" s="2" t="s">
        <v>604</v>
      </c>
    </row>
    <row r="209">
      <c r="A209" s="2" t="s">
        <v>163</v>
      </c>
      <c r="B209" s="2" t="s">
        <v>253</v>
      </c>
      <c r="C209" s="16" t="s">
        <v>433</v>
      </c>
      <c r="D209" s="10">
        <v>-28.421361320495297</v>
      </c>
      <c r="E209" s="10">
        <v>1000.0</v>
      </c>
      <c r="F209" s="10">
        <v>1041.8781072092315</v>
      </c>
      <c r="H209" s="2" t="s">
        <v>604</v>
      </c>
      <c r="I209" s="2" t="s">
        <v>604</v>
      </c>
      <c r="J209" s="2" t="s">
        <v>604</v>
      </c>
      <c r="M209" s="2" t="s">
        <v>604</v>
      </c>
      <c r="N209" s="2" t="s">
        <v>604</v>
      </c>
      <c r="O209" s="2" t="s">
        <v>604</v>
      </c>
      <c r="P209" s="2" t="s">
        <v>604</v>
      </c>
      <c r="Q209" s="2" t="s">
        <v>604</v>
      </c>
      <c r="R209" s="2" t="s">
        <v>604</v>
      </c>
    </row>
    <row r="210">
      <c r="A210" s="2" t="s">
        <v>125</v>
      </c>
      <c r="B210" s="2" t="s">
        <v>253</v>
      </c>
      <c r="C210" s="16" t="s">
        <v>527</v>
      </c>
      <c r="D210" s="10">
        <v>14.375357691030652</v>
      </c>
      <c r="E210" s="10">
        <v>1000.0</v>
      </c>
      <c r="F210" s="10">
        <v>1070.299468529727</v>
      </c>
      <c r="H210" s="2" t="s">
        <v>604</v>
      </c>
      <c r="I210" s="2" t="s">
        <v>604</v>
      </c>
      <c r="J210" s="2" t="s">
        <v>604</v>
      </c>
      <c r="M210" s="2" t="s">
        <v>604</v>
      </c>
      <c r="N210" s="2" t="s">
        <v>604</v>
      </c>
      <c r="O210" s="2" t="s">
        <v>604</v>
      </c>
      <c r="P210" s="2" t="s">
        <v>604</v>
      </c>
      <c r="Q210" s="2" t="s">
        <v>604</v>
      </c>
      <c r="R210" s="2" t="s">
        <v>604</v>
      </c>
    </row>
    <row r="211">
      <c r="A211" s="2" t="s">
        <v>118</v>
      </c>
      <c r="B211" s="2" t="s">
        <v>125</v>
      </c>
      <c r="C211" s="16" t="s">
        <v>433</v>
      </c>
      <c r="D211" s="10">
        <v>-34.740928028590965</v>
      </c>
      <c r="E211" s="10">
        <v>1064.4451978662185</v>
      </c>
      <c r="F211" s="10">
        <v>1014.3753576910307</v>
      </c>
      <c r="H211" s="2" t="s">
        <v>604</v>
      </c>
      <c r="I211" s="2" t="s">
        <v>604</v>
      </c>
      <c r="J211" s="2" t="s">
        <v>604</v>
      </c>
      <c r="M211" s="2" t="s">
        <v>604</v>
      </c>
      <c r="N211" s="2" t="s">
        <v>604</v>
      </c>
      <c r="O211" s="2" t="s">
        <v>604</v>
      </c>
      <c r="P211" s="2" t="s">
        <v>604</v>
      </c>
      <c r="Q211" s="2" t="s">
        <v>604</v>
      </c>
      <c r="R211" s="2" t="s">
        <v>604</v>
      </c>
    </row>
    <row r="212">
      <c r="A212" s="2" t="s">
        <v>126</v>
      </c>
      <c r="B212" s="2" t="s">
        <v>125</v>
      </c>
      <c r="C212" s="16" t="s">
        <v>459</v>
      </c>
      <c r="D212" s="10">
        <v>9.407951742397639</v>
      </c>
      <c r="E212" s="10">
        <v>1038.8610180774967</v>
      </c>
      <c r="F212" s="10">
        <v>1049.1162857196216</v>
      </c>
      <c r="H212" s="2" t="s">
        <v>604</v>
      </c>
      <c r="I212" s="2" t="s">
        <v>604</v>
      </c>
      <c r="J212" s="2" t="s">
        <v>604</v>
      </c>
      <c r="M212" s="2" t="s">
        <v>604</v>
      </c>
      <c r="N212" s="2" t="s">
        <v>604</v>
      </c>
      <c r="O212" s="2" t="s">
        <v>604</v>
      </c>
      <c r="P212" s="2" t="s">
        <v>604</v>
      </c>
      <c r="Q212" s="2" t="s">
        <v>604</v>
      </c>
      <c r="R212" s="2" t="s">
        <v>604</v>
      </c>
    </row>
    <row r="213">
      <c r="A213" s="2" t="s">
        <v>61</v>
      </c>
      <c r="B213" s="2" t="s">
        <v>126</v>
      </c>
      <c r="C213" s="16" t="s">
        <v>433</v>
      </c>
      <c r="D213" s="10">
        <v>-30.39305112899865</v>
      </c>
      <c r="E213" s="10">
        <v>1031.2913645227386</v>
      </c>
      <c r="F213" s="10">
        <v>1048.2689698198942</v>
      </c>
      <c r="H213" s="2" t="s">
        <v>604</v>
      </c>
      <c r="I213" s="2" t="s">
        <v>604</v>
      </c>
      <c r="J213" s="2" t="s">
        <v>604</v>
      </c>
      <c r="M213" s="2" t="s">
        <v>604</v>
      </c>
      <c r="N213" s="2" t="s">
        <v>604</v>
      </c>
      <c r="O213" s="2" t="s">
        <v>604</v>
      </c>
      <c r="P213" s="2" t="s">
        <v>604</v>
      </c>
      <c r="Q213" s="2" t="s">
        <v>604</v>
      </c>
      <c r="R213" s="2" t="s">
        <v>604</v>
      </c>
    </row>
    <row r="214">
      <c r="A214" s="2" t="s">
        <v>52</v>
      </c>
      <c r="B214" s="2" t="s">
        <v>126</v>
      </c>
      <c r="C214" s="16" t="s">
        <v>476</v>
      </c>
      <c r="D214" s="10">
        <v>14.695935324159729</v>
      </c>
      <c r="E214" s="10">
        <v>1002.4107600152919</v>
      </c>
      <c r="F214" s="10">
        <v>1078.6620209488929</v>
      </c>
      <c r="H214" s="2" t="s">
        <v>604</v>
      </c>
      <c r="I214" s="2" t="s">
        <v>604</v>
      </c>
      <c r="J214" s="2" t="s">
        <v>604</v>
      </c>
      <c r="M214" s="2" t="s">
        <v>604</v>
      </c>
      <c r="N214" s="2" t="s">
        <v>604</v>
      </c>
      <c r="O214" s="2" t="s">
        <v>604</v>
      </c>
      <c r="P214" s="2" t="s">
        <v>604</v>
      </c>
      <c r="Q214" s="2" t="s">
        <v>604</v>
      </c>
      <c r="R214" s="2" t="s">
        <v>604</v>
      </c>
    </row>
    <row r="215">
      <c r="A215" s="2" t="s">
        <v>87</v>
      </c>
      <c r="B215" s="2" t="s">
        <v>52</v>
      </c>
      <c r="C215" s="16" t="s">
        <v>433</v>
      </c>
      <c r="D215" s="10">
        <v>-30.38329619605694</v>
      </c>
      <c r="E215" s="10">
        <v>1000.0</v>
      </c>
      <c r="F215" s="10">
        <v>1017.1066953394517</v>
      </c>
      <c r="H215" s="2" t="s">
        <v>604</v>
      </c>
      <c r="I215" s="2" t="s">
        <v>604</v>
      </c>
      <c r="J215" s="2" t="s">
        <v>604</v>
      </c>
      <c r="M215" s="2" t="s">
        <v>604</v>
      </c>
      <c r="N215" s="2" t="s">
        <v>604</v>
      </c>
      <c r="O215" s="2" t="s">
        <v>604</v>
      </c>
      <c r="P215" s="2" t="s">
        <v>604</v>
      </c>
      <c r="Q215" s="2" t="s">
        <v>604</v>
      </c>
      <c r="R215" s="2" t="s">
        <v>604</v>
      </c>
    </row>
    <row r="216">
      <c r="A216" s="2" t="s">
        <v>253</v>
      </c>
      <c r="B216" s="2" t="s">
        <v>52</v>
      </c>
      <c r="C216" s="16" t="s">
        <v>485</v>
      </c>
      <c r="D216" s="10">
        <v>6.819556881946197</v>
      </c>
      <c r="E216" s="10">
        <v>1055.9241108386962</v>
      </c>
      <c r="F216" s="10">
        <v>1047.4899915355086</v>
      </c>
      <c r="H216" s="2" t="s">
        <v>604</v>
      </c>
      <c r="I216" s="2" t="s">
        <v>604</v>
      </c>
      <c r="J216" s="2" t="s">
        <v>604</v>
      </c>
      <c r="M216" s="2" t="s">
        <v>604</v>
      </c>
      <c r="N216" s="2" t="s">
        <v>604</v>
      </c>
      <c r="O216" s="2" t="s">
        <v>604</v>
      </c>
      <c r="P216" s="2" t="s">
        <v>604</v>
      </c>
      <c r="Q216" s="2" t="s">
        <v>604</v>
      </c>
      <c r="R216" s="2" t="s">
        <v>604</v>
      </c>
    </row>
    <row r="217">
      <c r="A217" s="2" t="s">
        <v>63</v>
      </c>
      <c r="B217" s="2" t="s">
        <v>253</v>
      </c>
      <c r="C217" s="16" t="s">
        <v>530</v>
      </c>
      <c r="D217" s="10">
        <v>14.695191094616904</v>
      </c>
      <c r="E217" s="10">
        <v>1005.6960419728998</v>
      </c>
      <c r="F217" s="10">
        <v>1062.7436677206424</v>
      </c>
      <c r="H217" s="2" t="s">
        <v>604</v>
      </c>
      <c r="I217" s="2" t="s">
        <v>604</v>
      </c>
      <c r="J217" s="2" t="s">
        <v>604</v>
      </c>
      <c r="M217" s="2" t="s">
        <v>604</v>
      </c>
      <c r="N217" s="2" t="s">
        <v>604</v>
      </c>
      <c r="O217" s="2" t="s">
        <v>604</v>
      </c>
      <c r="P217" s="2" t="s">
        <v>604</v>
      </c>
      <c r="Q217" s="2" t="s">
        <v>604</v>
      </c>
      <c r="R217" s="2" t="s">
        <v>604</v>
      </c>
    </row>
    <row r="218">
      <c r="A218" s="2" t="s">
        <v>295</v>
      </c>
      <c r="B218" s="2" t="s">
        <v>63</v>
      </c>
      <c r="C218" s="16" t="s">
        <v>499</v>
      </c>
      <c r="D218" s="10">
        <v>11.43935204714108</v>
      </c>
      <c r="E218" s="10">
        <v>998.3732090059808</v>
      </c>
      <c r="F218" s="10">
        <v>1020.3912330675167</v>
      </c>
      <c r="H218" s="2" t="s">
        <v>604</v>
      </c>
      <c r="I218" s="2" t="s">
        <v>604</v>
      </c>
      <c r="J218" s="2" t="s">
        <v>604</v>
      </c>
      <c r="M218" s="2" t="s">
        <v>604</v>
      </c>
      <c r="N218" s="2" t="s">
        <v>604</v>
      </c>
      <c r="O218" s="2" t="s">
        <v>604</v>
      </c>
      <c r="P218" s="2" t="s">
        <v>604</v>
      </c>
      <c r="Q218" s="2" t="s">
        <v>604</v>
      </c>
      <c r="R218" s="2" t="s">
        <v>604</v>
      </c>
    </row>
    <row r="219">
      <c r="A219" s="2" t="s">
        <v>61</v>
      </c>
      <c r="B219" s="2" t="s">
        <v>295</v>
      </c>
      <c r="C219" s="16" t="s">
        <v>493</v>
      </c>
      <c r="D219" s="10">
        <v>10.672846185936056</v>
      </c>
      <c r="E219" s="10">
        <v>1000.89831339374</v>
      </c>
      <c r="F219" s="10">
        <v>1009.8125610531218</v>
      </c>
      <c r="H219" s="2" t="s">
        <v>604</v>
      </c>
      <c r="I219" s="2" t="s">
        <v>604</v>
      </c>
      <c r="J219" s="2" t="s">
        <v>604</v>
      </c>
      <c r="M219" s="2" t="s">
        <v>604</v>
      </c>
      <c r="N219" s="2" t="s">
        <v>604</v>
      </c>
      <c r="O219" s="2" t="s">
        <v>604</v>
      </c>
      <c r="P219" s="2" t="s">
        <v>604</v>
      </c>
      <c r="Q219" s="2" t="s">
        <v>604</v>
      </c>
      <c r="R219" s="2" t="s">
        <v>604</v>
      </c>
    </row>
    <row r="220">
      <c r="A220" s="2" t="s">
        <v>87</v>
      </c>
      <c r="B220" s="2" t="s">
        <v>61</v>
      </c>
      <c r="C220" s="16" t="s">
        <v>531</v>
      </c>
      <c r="D220" s="10">
        <v>13.807221657913107</v>
      </c>
      <c r="E220" s="10">
        <v>969.6167038039431</v>
      </c>
      <c r="F220" s="10">
        <v>1011.5711595796761</v>
      </c>
      <c r="H220" s="2" t="s">
        <v>604</v>
      </c>
      <c r="I220" s="2" t="s">
        <v>604</v>
      </c>
      <c r="J220" s="2" t="s">
        <v>604</v>
      </c>
      <c r="M220" s="2" t="s">
        <v>604</v>
      </c>
      <c r="N220" s="2" t="s">
        <v>604</v>
      </c>
      <c r="O220" s="2" t="s">
        <v>604</v>
      </c>
      <c r="P220" s="2" t="s">
        <v>604</v>
      </c>
      <c r="Q220" s="2" t="s">
        <v>604</v>
      </c>
      <c r="R220" s="2" t="s">
        <v>604</v>
      </c>
    </row>
    <row r="221">
      <c r="A221" s="2" t="s">
        <v>209</v>
      </c>
      <c r="B221" s="2" t="s">
        <v>257</v>
      </c>
      <c r="C221" s="16" t="s">
        <v>435</v>
      </c>
      <c r="D221" s="10">
        <v>11.894126465967199</v>
      </c>
      <c r="E221" s="26">
        <v>984.6267379590079</v>
      </c>
      <c r="F221" s="10">
        <v>1000.0</v>
      </c>
      <c r="H221" s="2" t="s">
        <v>604</v>
      </c>
      <c r="I221" s="2" t="s">
        <v>604</v>
      </c>
      <c r="J221" s="2" t="s">
        <v>604</v>
      </c>
      <c r="M221" s="2" t="s">
        <v>604</v>
      </c>
      <c r="N221" s="2" t="s">
        <v>604</v>
      </c>
      <c r="O221" s="2" t="s">
        <v>604</v>
      </c>
      <c r="P221" s="2" t="s">
        <v>604</v>
      </c>
      <c r="Q221" s="2" t="s">
        <v>604</v>
      </c>
      <c r="R221" s="2" t="s">
        <v>604</v>
      </c>
    </row>
    <row r="222">
      <c r="A222" s="2" t="s">
        <v>9</v>
      </c>
      <c r="B222" s="2" t="s">
        <v>209</v>
      </c>
      <c r="C222" s="16" t="s">
        <v>532</v>
      </c>
      <c r="D222" s="10">
        <v>4.879793299287164</v>
      </c>
      <c r="E222" s="10">
        <v>1100.5833910343774</v>
      </c>
      <c r="F222" s="10">
        <v>996.520864424975</v>
      </c>
      <c r="H222" s="2" t="s">
        <v>604</v>
      </c>
      <c r="I222" s="2" t="s">
        <v>604</v>
      </c>
      <c r="J222" s="2" t="s">
        <v>604</v>
      </c>
      <c r="M222" s="2" t="s">
        <v>604</v>
      </c>
      <c r="N222" s="2" t="s">
        <v>604</v>
      </c>
      <c r="O222" s="2" t="s">
        <v>604</v>
      </c>
      <c r="P222" s="2" t="s">
        <v>604</v>
      </c>
      <c r="Q222" s="2" t="s">
        <v>604</v>
      </c>
      <c r="R222" s="2" t="s">
        <v>604</v>
      </c>
    </row>
    <row r="223">
      <c r="A223" s="2" t="s">
        <v>287</v>
      </c>
      <c r="B223" s="2" t="s">
        <v>9</v>
      </c>
      <c r="C223" s="16" t="s">
        <v>433</v>
      </c>
      <c r="D223" s="10">
        <v>-23.068839897610243</v>
      </c>
      <c r="E223" s="10">
        <v>1003.4404071411292</v>
      </c>
      <c r="F223" s="10">
        <v>1105.4631843336647</v>
      </c>
      <c r="H223" s="2" t="s">
        <v>604</v>
      </c>
      <c r="I223" s="2" t="s">
        <v>604</v>
      </c>
      <c r="J223" s="2" t="s">
        <v>604</v>
      </c>
      <c r="M223" s="2" t="s">
        <v>604</v>
      </c>
      <c r="N223" s="2" t="s">
        <v>604</v>
      </c>
      <c r="O223" s="2" t="s">
        <v>604</v>
      </c>
      <c r="P223" s="2" t="s">
        <v>604</v>
      </c>
      <c r="Q223" s="2" t="s">
        <v>604</v>
      </c>
      <c r="R223" s="2" t="s">
        <v>604</v>
      </c>
    </row>
    <row r="224">
      <c r="A224" s="2" t="s">
        <v>350</v>
      </c>
      <c r="B224" s="2" t="s">
        <v>9</v>
      </c>
      <c r="C224" s="16" t="s">
        <v>433</v>
      </c>
      <c r="D224" s="10">
        <v>-20.57204597545459</v>
      </c>
      <c r="E224" s="10">
        <v>1000.0</v>
      </c>
      <c r="F224" s="10">
        <v>1128.5320242312748</v>
      </c>
      <c r="H224" s="2" t="s">
        <v>604</v>
      </c>
      <c r="I224" s="2" t="s">
        <v>604</v>
      </c>
      <c r="J224" s="2" t="s">
        <v>604</v>
      </c>
      <c r="M224" s="2" t="s">
        <v>604</v>
      </c>
      <c r="N224" s="2" t="s">
        <v>604</v>
      </c>
      <c r="O224" s="2" t="s">
        <v>604</v>
      </c>
      <c r="P224" s="2" t="s">
        <v>604</v>
      </c>
      <c r="Q224" s="2" t="s">
        <v>604</v>
      </c>
      <c r="R224" s="2" t="s">
        <v>604</v>
      </c>
    </row>
    <row r="225">
      <c r="A225" s="2" t="s">
        <v>165</v>
      </c>
      <c r="B225" s="2" t="s">
        <v>9</v>
      </c>
      <c r="C225" s="16" t="s">
        <v>533</v>
      </c>
      <c r="D225" s="10">
        <v>19.447293610436304</v>
      </c>
      <c r="E225" s="10">
        <v>1000.0</v>
      </c>
      <c r="F225" s="10">
        <v>1149.1040702067294</v>
      </c>
      <c r="H225" s="2" t="s">
        <v>604</v>
      </c>
      <c r="I225" s="2" t="s">
        <v>604</v>
      </c>
      <c r="J225" s="2" t="s">
        <v>604</v>
      </c>
      <c r="M225" s="2" t="s">
        <v>604</v>
      </c>
      <c r="N225" s="2" t="s">
        <v>604</v>
      </c>
      <c r="O225" s="2" t="s">
        <v>604</v>
      </c>
      <c r="P225" s="2" t="s">
        <v>604</v>
      </c>
      <c r="Q225" s="2" t="s">
        <v>604</v>
      </c>
      <c r="R225" s="2" t="s">
        <v>604</v>
      </c>
    </row>
    <row r="226">
      <c r="A226" s="2" t="s">
        <v>334</v>
      </c>
      <c r="B226" s="2" t="s">
        <v>165</v>
      </c>
      <c r="C226" s="16" t="s">
        <v>534</v>
      </c>
      <c r="D226" s="10">
        <v>13.648384024006633</v>
      </c>
      <c r="E226" s="10">
        <v>973.1823685930851</v>
      </c>
      <c r="F226" s="10">
        <v>1019.4472936104363</v>
      </c>
      <c r="H226" s="2" t="s">
        <v>604</v>
      </c>
      <c r="I226" s="2" t="s">
        <v>604</v>
      </c>
      <c r="J226" s="2" t="s">
        <v>604</v>
      </c>
      <c r="M226" s="2" t="s">
        <v>604</v>
      </c>
      <c r="N226" s="2" t="s">
        <v>604</v>
      </c>
      <c r="O226" s="2" t="s">
        <v>604</v>
      </c>
      <c r="P226" s="2" t="s">
        <v>604</v>
      </c>
      <c r="Q226" s="2" t="s">
        <v>604</v>
      </c>
      <c r="R226" s="2" t="s">
        <v>604</v>
      </c>
    </row>
    <row r="227">
      <c r="A227" s="2" t="s">
        <v>197</v>
      </c>
      <c r="B227" s="2" t="s">
        <v>334</v>
      </c>
      <c r="C227" s="16" t="s">
        <v>535</v>
      </c>
      <c r="D227" s="10">
        <v>9.375184479764586</v>
      </c>
      <c r="E227" s="10">
        <v>996.8631931536584</v>
      </c>
      <c r="F227" s="10">
        <v>986.8307526170918</v>
      </c>
      <c r="H227" s="2" t="s">
        <v>604</v>
      </c>
      <c r="I227" s="2" t="s">
        <v>604</v>
      </c>
      <c r="J227" s="2" t="s">
        <v>604</v>
      </c>
      <c r="M227" s="2" t="s">
        <v>604</v>
      </c>
      <c r="N227" s="2" t="s">
        <v>604</v>
      </c>
      <c r="O227" s="2" t="s">
        <v>604</v>
      </c>
      <c r="P227" s="2" t="s">
        <v>604</v>
      </c>
      <c r="Q227" s="2" t="s">
        <v>604</v>
      </c>
      <c r="R227" s="2" t="s">
        <v>604</v>
      </c>
    </row>
    <row r="228">
      <c r="A228" s="2" t="s">
        <v>222</v>
      </c>
      <c r="B228" s="2" t="s">
        <v>197</v>
      </c>
      <c r="C228" s="16" t="s">
        <v>460</v>
      </c>
      <c r="D228" s="10">
        <v>8.342064386227761</v>
      </c>
      <c r="E228" s="10">
        <v>1025.249017376649</v>
      </c>
      <c r="F228" s="10">
        <v>1006.2383776334229</v>
      </c>
      <c r="H228" s="2" t="s">
        <v>604</v>
      </c>
      <c r="I228" s="2" t="s">
        <v>604</v>
      </c>
      <c r="J228" s="2" t="s">
        <v>604</v>
      </c>
      <c r="M228" s="2" t="s">
        <v>604</v>
      </c>
      <c r="N228" s="2" t="s">
        <v>604</v>
      </c>
      <c r="O228" s="2" t="s">
        <v>604</v>
      </c>
      <c r="P228" s="2" t="s">
        <v>604</v>
      </c>
      <c r="Q228" s="2" t="s">
        <v>604</v>
      </c>
      <c r="R228" s="2" t="s">
        <v>604</v>
      </c>
    </row>
    <row r="229">
      <c r="A229" s="2" t="s">
        <v>209</v>
      </c>
      <c r="B229" s="2" t="s">
        <v>222</v>
      </c>
      <c r="C229" s="16" t="s">
        <v>536</v>
      </c>
      <c r="D229" s="10">
        <v>12.873756343443347</v>
      </c>
      <c r="E229" s="10">
        <v>991.6410711256879</v>
      </c>
      <c r="F229" s="10">
        <v>1033.5910817628767</v>
      </c>
      <c r="H229" s="2" t="s">
        <v>604</v>
      </c>
      <c r="I229" s="2" t="s">
        <v>604</v>
      </c>
      <c r="J229" s="2" t="s">
        <v>604</v>
      </c>
      <c r="M229" s="2" t="s">
        <v>604</v>
      </c>
      <c r="N229" s="2" t="s">
        <v>604</v>
      </c>
      <c r="O229" s="2" t="s">
        <v>604</v>
      </c>
      <c r="P229" s="2" t="s">
        <v>604</v>
      </c>
      <c r="Q229" s="2" t="s">
        <v>604</v>
      </c>
      <c r="R229" s="2" t="s">
        <v>604</v>
      </c>
    </row>
    <row r="230">
      <c r="A230" s="2" t="s">
        <v>131</v>
      </c>
      <c r="B230" s="2" t="s">
        <v>209</v>
      </c>
      <c r="C230" s="16" t="s">
        <v>491</v>
      </c>
      <c r="D230" s="10">
        <v>10.033366209355147</v>
      </c>
      <c r="E230" s="10">
        <v>1000.0</v>
      </c>
      <c r="F230" s="10">
        <v>1004.5148274691312</v>
      </c>
      <c r="H230" s="2" t="s">
        <v>604</v>
      </c>
      <c r="I230" s="2" t="s">
        <v>604</v>
      </c>
      <c r="J230" s="2" t="s">
        <v>604</v>
      </c>
      <c r="M230" s="2" t="s">
        <v>604</v>
      </c>
      <c r="N230" s="2" t="s">
        <v>604</v>
      </c>
      <c r="O230" s="2" t="s">
        <v>604</v>
      </c>
      <c r="P230" s="2" t="s">
        <v>604</v>
      </c>
      <c r="Q230" s="2" t="s">
        <v>604</v>
      </c>
      <c r="R230" s="2" t="s">
        <v>604</v>
      </c>
    </row>
    <row r="231">
      <c r="A231" s="2" t="s">
        <v>350</v>
      </c>
      <c r="B231" s="2" t="s">
        <v>131</v>
      </c>
      <c r="C231" s="16" t="s">
        <v>433</v>
      </c>
      <c r="D231" s="10">
        <v>-29.33584955590682</v>
      </c>
      <c r="E231" s="10">
        <v>979.4279540245454</v>
      </c>
      <c r="F231" s="10">
        <v>1010.0333662093551</v>
      </c>
      <c r="H231" s="2" t="s">
        <v>604</v>
      </c>
      <c r="I231" s="2" t="s">
        <v>604</v>
      </c>
      <c r="J231" s="2" t="s">
        <v>604</v>
      </c>
      <c r="M231" s="2" t="s">
        <v>604</v>
      </c>
      <c r="N231" s="2" t="s">
        <v>604</v>
      </c>
      <c r="O231" s="2" t="s">
        <v>604</v>
      </c>
      <c r="P231" s="2" t="s">
        <v>604</v>
      </c>
      <c r="Q231" s="2" t="s">
        <v>604</v>
      </c>
      <c r="R231" s="2" t="s">
        <v>604</v>
      </c>
    </row>
    <row r="232">
      <c r="A232" s="2" t="s">
        <v>287</v>
      </c>
      <c r="B232" s="2" t="s">
        <v>131</v>
      </c>
      <c r="C232" s="16" t="s">
        <v>537</v>
      </c>
      <c r="D232" s="10">
        <v>12.128941290241894</v>
      </c>
      <c r="E232" s="10">
        <v>980.3715672435189</v>
      </c>
      <c r="F232" s="10">
        <v>1039.369215765262</v>
      </c>
      <c r="H232" s="2" t="s">
        <v>604</v>
      </c>
      <c r="I232" s="2" t="s">
        <v>604</v>
      </c>
      <c r="J232" s="2" t="s">
        <v>604</v>
      </c>
      <c r="M232" s="2" t="s">
        <v>604</v>
      </c>
      <c r="N232" s="2" t="s">
        <v>604</v>
      </c>
      <c r="O232" s="2" t="s">
        <v>604</v>
      </c>
      <c r="P232" s="2" t="s">
        <v>604</v>
      </c>
      <c r="Q232" s="2" t="s">
        <v>604</v>
      </c>
      <c r="R232" s="2" t="s">
        <v>604</v>
      </c>
    </row>
    <row r="233">
      <c r="A233" s="2" t="s">
        <v>257</v>
      </c>
      <c r="B233" s="2" t="s">
        <v>287</v>
      </c>
      <c r="C233" s="16" t="s">
        <v>538</v>
      </c>
      <c r="D233" s="10">
        <v>10.973247513295489</v>
      </c>
      <c r="E233" s="10">
        <v>988.1058735340329</v>
      </c>
      <c r="F233" s="10">
        <v>992.5005085337609</v>
      </c>
      <c r="H233" s="2" t="s">
        <v>604</v>
      </c>
      <c r="I233" s="2" t="s">
        <v>604</v>
      </c>
      <c r="J233" s="2" t="s">
        <v>604</v>
      </c>
      <c r="M233" s="2" t="s">
        <v>604</v>
      </c>
      <c r="N233" s="2" t="s">
        <v>604</v>
      </c>
      <c r="O233" s="2" t="s">
        <v>604</v>
      </c>
      <c r="P233" s="2" t="s">
        <v>604</v>
      </c>
      <c r="Q233" s="2" t="s">
        <v>604</v>
      </c>
      <c r="R233" s="2" t="s">
        <v>604</v>
      </c>
    </row>
    <row r="234">
      <c r="A234" s="2" t="s">
        <v>225</v>
      </c>
      <c r="B234" s="2" t="s">
        <v>323</v>
      </c>
      <c r="C234" s="16" t="s">
        <v>466</v>
      </c>
      <c r="D234" s="10">
        <v>10.094117530314922</v>
      </c>
      <c r="E234" s="10">
        <v>1000.0</v>
      </c>
      <c r="F234" s="10">
        <v>1000.0</v>
      </c>
      <c r="H234" s="2" t="s">
        <v>604</v>
      </c>
      <c r="I234" s="2" t="s">
        <v>604</v>
      </c>
      <c r="J234" s="2" t="s">
        <v>604</v>
      </c>
      <c r="M234" s="2" t="s">
        <v>604</v>
      </c>
      <c r="N234" s="2" t="s">
        <v>604</v>
      </c>
      <c r="O234" s="2" t="s">
        <v>604</v>
      </c>
      <c r="P234" s="2" t="s">
        <v>604</v>
      </c>
      <c r="Q234" s="2" t="s">
        <v>604</v>
      </c>
      <c r="R234" s="2" t="s">
        <v>604</v>
      </c>
    </row>
    <row r="235">
      <c r="A235" s="2" t="s">
        <v>105</v>
      </c>
      <c r="B235" s="2" t="s">
        <v>225</v>
      </c>
      <c r="C235" s="16" t="s">
        <v>533</v>
      </c>
      <c r="D235" s="10">
        <v>7.958079271268905</v>
      </c>
      <c r="E235" s="10">
        <v>1032.294681198019</v>
      </c>
      <c r="F235" s="10">
        <v>1010.094117530315</v>
      </c>
      <c r="H235" s="2" t="s">
        <v>604</v>
      </c>
      <c r="I235" s="2" t="s">
        <v>604</v>
      </c>
      <c r="J235" s="2" t="s">
        <v>604</v>
      </c>
      <c r="M235" s="2" t="s">
        <v>604</v>
      </c>
      <c r="N235" s="2" t="s">
        <v>604</v>
      </c>
      <c r="O235" s="2" t="s">
        <v>604</v>
      </c>
      <c r="P235" s="2" t="s">
        <v>604</v>
      </c>
      <c r="Q235" s="2" t="s">
        <v>604</v>
      </c>
      <c r="R235" s="2" t="s">
        <v>604</v>
      </c>
    </row>
    <row r="236">
      <c r="A236" s="2" t="s">
        <v>31</v>
      </c>
      <c r="B236" s="2" t="s">
        <v>105</v>
      </c>
      <c r="C236" s="16" t="s">
        <v>539</v>
      </c>
      <c r="D236" s="10">
        <v>11.294884646573248</v>
      </c>
      <c r="E236" s="10">
        <v>1032.4479813155135</v>
      </c>
      <c r="F236" s="10">
        <v>1040.2527604692878</v>
      </c>
      <c r="H236" s="2" t="s">
        <v>604</v>
      </c>
      <c r="I236" s="2" t="s">
        <v>604</v>
      </c>
      <c r="J236" s="2" t="s">
        <v>604</v>
      </c>
      <c r="M236" s="2" t="s">
        <v>604</v>
      </c>
      <c r="N236" s="2" t="s">
        <v>604</v>
      </c>
      <c r="O236" s="2" t="s">
        <v>604</v>
      </c>
      <c r="P236" s="2" t="s">
        <v>604</v>
      </c>
      <c r="Q236" s="2" t="s">
        <v>604</v>
      </c>
      <c r="R236" s="2" t="s">
        <v>604</v>
      </c>
    </row>
    <row r="237">
      <c r="A237" s="2" t="s">
        <v>144</v>
      </c>
      <c r="B237" s="2" t="s">
        <v>31</v>
      </c>
      <c r="C237" s="16" t="s">
        <v>486</v>
      </c>
      <c r="D237" s="10">
        <v>13.75872587286481</v>
      </c>
      <c r="E237" s="10">
        <v>997.0364703120649</v>
      </c>
      <c r="F237" s="10">
        <v>1043.7428659620869</v>
      </c>
      <c r="H237" s="2" t="s">
        <v>604</v>
      </c>
      <c r="I237" s="2" t="s">
        <v>604</v>
      </c>
      <c r="J237" s="2" t="s">
        <v>604</v>
      </c>
      <c r="M237" s="2" t="s">
        <v>604</v>
      </c>
      <c r="N237" s="2" t="s">
        <v>604</v>
      </c>
      <c r="O237" s="2" t="s">
        <v>604</v>
      </c>
      <c r="P237" s="2" t="s">
        <v>604</v>
      </c>
      <c r="Q237" s="2" t="s">
        <v>604</v>
      </c>
      <c r="R237" s="2" t="s">
        <v>604</v>
      </c>
    </row>
    <row r="238">
      <c r="A238" s="2" t="s">
        <v>33</v>
      </c>
      <c r="B238" s="2" t="s">
        <v>144</v>
      </c>
      <c r="C238" s="16" t="s">
        <v>540</v>
      </c>
      <c r="D238" s="10">
        <v>10.408596352485631</v>
      </c>
      <c r="E238" s="10">
        <v>1000.0</v>
      </c>
      <c r="F238" s="10">
        <v>1010.7951961849298</v>
      </c>
      <c r="H238" s="2" t="s">
        <v>604</v>
      </c>
      <c r="I238" s="2" t="s">
        <v>604</v>
      </c>
      <c r="J238" s="2" t="s">
        <v>604</v>
      </c>
      <c r="M238" s="2" t="s">
        <v>604</v>
      </c>
      <c r="N238" s="2" t="s">
        <v>604</v>
      </c>
      <c r="O238" s="2" t="s">
        <v>604</v>
      </c>
      <c r="P238" s="2" t="s">
        <v>604</v>
      </c>
      <c r="Q238" s="2" t="s">
        <v>604</v>
      </c>
      <c r="R238" s="2" t="s">
        <v>604</v>
      </c>
    </row>
    <row r="239">
      <c r="A239" s="2" t="s">
        <v>273</v>
      </c>
      <c r="B239" s="2" t="s">
        <v>33</v>
      </c>
      <c r="C239" s="16" t="s">
        <v>541</v>
      </c>
      <c r="D239" s="10">
        <v>11.604460571502528</v>
      </c>
      <c r="E239" s="26">
        <v>994.5292946884282</v>
      </c>
      <c r="F239" s="10">
        <v>1010.4085963524857</v>
      </c>
      <c r="H239" s="2" t="s">
        <v>604</v>
      </c>
      <c r="I239" s="2" t="s">
        <v>604</v>
      </c>
      <c r="J239" s="2" t="s">
        <v>604</v>
      </c>
      <c r="M239" s="2" t="s">
        <v>604</v>
      </c>
      <c r="N239" s="2" t="s">
        <v>604</v>
      </c>
      <c r="O239" s="2" t="s">
        <v>604</v>
      </c>
      <c r="P239" s="2" t="s">
        <v>604</v>
      </c>
      <c r="Q239" s="2" t="s">
        <v>604</v>
      </c>
      <c r="R239" s="2" t="s">
        <v>604</v>
      </c>
    </row>
    <row r="240">
      <c r="A240" s="2" t="s">
        <v>236</v>
      </c>
      <c r="B240" s="2" t="s">
        <v>273</v>
      </c>
      <c r="C240" s="16" t="s">
        <v>542</v>
      </c>
      <c r="D240" s="10">
        <v>9.946589642854786</v>
      </c>
      <c r="E240" s="10">
        <v>1000.0</v>
      </c>
      <c r="F240" s="10">
        <v>1006.1337552599307</v>
      </c>
      <c r="H240" s="2" t="s">
        <v>604</v>
      </c>
      <c r="I240" s="2" t="s">
        <v>604</v>
      </c>
      <c r="J240" s="2" t="s">
        <v>604</v>
      </c>
      <c r="M240" s="2" t="s">
        <v>604</v>
      </c>
      <c r="N240" s="2" t="s">
        <v>604</v>
      </c>
      <c r="O240" s="2" t="s">
        <v>604</v>
      </c>
      <c r="P240" s="2" t="s">
        <v>604</v>
      </c>
      <c r="Q240" s="2" t="s">
        <v>604</v>
      </c>
      <c r="R240" s="2" t="s">
        <v>604</v>
      </c>
    </row>
    <row r="241">
      <c r="A241" s="2" t="s">
        <v>70</v>
      </c>
      <c r="B241" s="2" t="s">
        <v>236</v>
      </c>
      <c r="C241" s="16" t="s">
        <v>488</v>
      </c>
      <c r="D241" s="10">
        <v>7.515888395727017</v>
      </c>
      <c r="E241" s="10">
        <v>1052.1567123407951</v>
      </c>
      <c r="F241" s="10">
        <v>1009.9465896428547</v>
      </c>
      <c r="H241" s="2" t="s">
        <v>604</v>
      </c>
      <c r="I241" s="2" t="s">
        <v>604</v>
      </c>
      <c r="J241" s="2" t="s">
        <v>604</v>
      </c>
      <c r="M241" s="2" t="s">
        <v>604</v>
      </c>
      <c r="N241" s="2" t="s">
        <v>604</v>
      </c>
      <c r="O241" s="2" t="s">
        <v>604</v>
      </c>
      <c r="P241" s="2" t="s">
        <v>604</v>
      </c>
      <c r="Q241" s="2" t="s">
        <v>604</v>
      </c>
      <c r="R241" s="2" t="s">
        <v>604</v>
      </c>
    </row>
    <row r="242">
      <c r="A242" s="2" t="s">
        <v>49</v>
      </c>
      <c r="B242" s="2" t="s">
        <v>70</v>
      </c>
      <c r="C242" s="16" t="s">
        <v>543</v>
      </c>
      <c r="D242" s="10">
        <v>14.95778081531985</v>
      </c>
      <c r="E242" s="26">
        <v>1000.0</v>
      </c>
      <c r="F242" s="10">
        <v>1059.672600736522</v>
      </c>
      <c r="H242" s="2" t="s">
        <v>604</v>
      </c>
      <c r="I242" s="2" t="s">
        <v>604</v>
      </c>
      <c r="J242" s="2" t="s">
        <v>604</v>
      </c>
      <c r="M242" s="2" t="s">
        <v>604</v>
      </c>
      <c r="N242" s="2" t="s">
        <v>604</v>
      </c>
      <c r="O242" s="2" t="s">
        <v>604</v>
      </c>
      <c r="P242" s="2" t="s">
        <v>604</v>
      </c>
      <c r="Q242" s="2" t="s">
        <v>604</v>
      </c>
      <c r="R242" s="2" t="s">
        <v>604</v>
      </c>
    </row>
    <row r="243">
      <c r="A243" s="2" t="s">
        <v>323</v>
      </c>
      <c r="B243" s="2" t="s">
        <v>49</v>
      </c>
      <c r="C243" s="16" t="s">
        <v>433</v>
      </c>
      <c r="D243" s="10">
        <v>-29.77326617062012</v>
      </c>
      <c r="E243" s="10">
        <v>989.905882469685</v>
      </c>
      <c r="F243" s="10">
        <v>1014.9577808153199</v>
      </c>
      <c r="H243" s="2" t="s">
        <v>604</v>
      </c>
      <c r="I243" s="2" t="s">
        <v>604</v>
      </c>
      <c r="J243" s="2" t="s">
        <v>604</v>
      </c>
      <c r="M243" s="2" t="s">
        <v>604</v>
      </c>
      <c r="N243" s="2" t="s">
        <v>604</v>
      </c>
      <c r="O243" s="2" t="s">
        <v>604</v>
      </c>
      <c r="P243" s="2" t="s">
        <v>604</v>
      </c>
      <c r="Q243" s="2" t="s">
        <v>604</v>
      </c>
      <c r="R243" s="2" t="s">
        <v>604</v>
      </c>
    </row>
    <row r="244">
      <c r="A244" s="2" t="s">
        <v>105</v>
      </c>
      <c r="B244" s="2" t="s">
        <v>49</v>
      </c>
      <c r="C244" s="16" t="s">
        <v>528</v>
      </c>
      <c r="D244" s="10">
        <v>8.104282309451875</v>
      </c>
      <c r="E244" s="10">
        <v>1028.9578758227144</v>
      </c>
      <c r="F244" s="10">
        <v>1044.73104698594</v>
      </c>
      <c r="H244" s="2" t="s">
        <v>604</v>
      </c>
      <c r="I244" s="2" t="s">
        <v>604</v>
      </c>
      <c r="J244" s="2" t="s">
        <v>604</v>
      </c>
      <c r="M244" s="2" t="s">
        <v>604</v>
      </c>
      <c r="N244" s="2" t="s">
        <v>604</v>
      </c>
      <c r="O244" s="2" t="s">
        <v>604</v>
      </c>
      <c r="P244" s="2" t="s">
        <v>604</v>
      </c>
      <c r="Q244" s="2" t="s">
        <v>604</v>
      </c>
      <c r="R244" s="2" t="s">
        <v>604</v>
      </c>
    </row>
    <row r="245">
      <c r="A245" s="2" t="s">
        <v>225</v>
      </c>
      <c r="B245" s="2" t="s">
        <v>105</v>
      </c>
      <c r="C245" s="16" t="s">
        <v>544</v>
      </c>
      <c r="D245" s="10">
        <v>12.405074046914857</v>
      </c>
      <c r="E245" s="10">
        <v>1002.136038259046</v>
      </c>
      <c r="F245" s="10">
        <v>1037.0621581321664</v>
      </c>
      <c r="H245" s="2" t="s">
        <v>604</v>
      </c>
      <c r="I245" s="2" t="s">
        <v>604</v>
      </c>
      <c r="J245" s="2" t="s">
        <v>604</v>
      </c>
      <c r="M245" s="2" t="s">
        <v>604</v>
      </c>
      <c r="N245" s="2" t="s">
        <v>604</v>
      </c>
      <c r="O245" s="2" t="s">
        <v>604</v>
      </c>
      <c r="P245" s="2" t="s">
        <v>604</v>
      </c>
      <c r="Q245" s="2" t="s">
        <v>604</v>
      </c>
      <c r="R245" s="2" t="s">
        <v>604</v>
      </c>
    </row>
    <row r="246">
      <c r="A246" s="2" t="s">
        <v>144</v>
      </c>
      <c r="B246" s="2" t="s">
        <v>225</v>
      </c>
      <c r="C246" s="16" t="s">
        <v>491</v>
      </c>
      <c r="D246" s="10">
        <v>10.73887016584465</v>
      </c>
      <c r="E246" s="10">
        <v>1000.3865998324441</v>
      </c>
      <c r="F246" s="10">
        <v>1014.5411123059608</v>
      </c>
      <c r="H246" s="2" t="s">
        <v>604</v>
      </c>
      <c r="I246" s="2" t="s">
        <v>604</v>
      </c>
      <c r="J246" s="2" t="s">
        <v>604</v>
      </c>
      <c r="M246" s="2" t="s">
        <v>604</v>
      </c>
      <c r="N246" s="2" t="s">
        <v>604</v>
      </c>
      <c r="O246" s="2" t="s">
        <v>604</v>
      </c>
      <c r="P246" s="2" t="s">
        <v>604</v>
      </c>
      <c r="Q246" s="2" t="s">
        <v>604</v>
      </c>
      <c r="R246" s="2" t="s">
        <v>604</v>
      </c>
    </row>
    <row r="247">
      <c r="A247" s="2" t="s">
        <v>31</v>
      </c>
      <c r="B247" s="2" t="s">
        <v>144</v>
      </c>
      <c r="C247" s="16" t="s">
        <v>489</v>
      </c>
      <c r="D247" s="10">
        <v>9.573020283524496</v>
      </c>
      <c r="E247" s="10">
        <v>1029.984140089222</v>
      </c>
      <c r="F247" s="10">
        <v>1011.1254699982886</v>
      </c>
      <c r="H247" s="2" t="s">
        <v>604</v>
      </c>
      <c r="I247" s="2" t="s">
        <v>604</v>
      </c>
      <c r="J247" s="2" t="s">
        <v>604</v>
      </c>
      <c r="M247" s="2" t="s">
        <v>604</v>
      </c>
      <c r="N247" s="2" t="s">
        <v>604</v>
      </c>
      <c r="O247" s="2" t="s">
        <v>604</v>
      </c>
      <c r="P247" s="2" t="s">
        <v>604</v>
      </c>
      <c r="Q247" s="2" t="s">
        <v>604</v>
      </c>
      <c r="R247" s="2" t="s">
        <v>604</v>
      </c>
    </row>
    <row r="248">
      <c r="A248" s="2" t="s">
        <v>70</v>
      </c>
      <c r="B248" s="2" t="s">
        <v>31</v>
      </c>
      <c r="C248" s="16" t="s">
        <v>501</v>
      </c>
      <c r="D248" s="10">
        <v>10.167694167578993</v>
      </c>
      <c r="E248" s="10">
        <v>1044.7148199212024</v>
      </c>
      <c r="F248" s="10">
        <v>1039.5571603727465</v>
      </c>
      <c r="H248" s="2" t="s">
        <v>604</v>
      </c>
      <c r="I248" s="2" t="s">
        <v>604</v>
      </c>
      <c r="J248" s="2" t="s">
        <v>604</v>
      </c>
      <c r="M248" s="2" t="s">
        <v>604</v>
      </c>
      <c r="N248" s="2" t="s">
        <v>604</v>
      </c>
      <c r="O248" s="2" t="s">
        <v>604</v>
      </c>
      <c r="P248" s="2" t="s">
        <v>604</v>
      </c>
      <c r="Q248" s="2" t="s">
        <v>604</v>
      </c>
      <c r="R248" s="2" t="s">
        <v>604</v>
      </c>
    </row>
    <row r="249">
      <c r="A249" s="2" t="s">
        <v>33</v>
      </c>
      <c r="B249" s="2" t="s">
        <v>70</v>
      </c>
      <c r="C249" s="16" t="s">
        <v>528</v>
      </c>
      <c r="D249" s="10">
        <v>13.80449104051057</v>
      </c>
      <c r="E249" s="10">
        <v>998.8041357809832</v>
      </c>
      <c r="F249" s="10">
        <v>1054.8825140887814</v>
      </c>
      <c r="H249" s="2" t="s">
        <v>604</v>
      </c>
      <c r="I249" s="2" t="s">
        <v>604</v>
      </c>
      <c r="J249" s="2" t="s">
        <v>604</v>
      </c>
      <c r="M249" s="2" t="s">
        <v>604</v>
      </c>
      <c r="N249" s="2" t="s">
        <v>604</v>
      </c>
      <c r="O249" s="2" t="s">
        <v>604</v>
      </c>
      <c r="P249" s="2" t="s">
        <v>604</v>
      </c>
      <c r="Q249" s="2" t="s">
        <v>604</v>
      </c>
      <c r="R249" s="2" t="s">
        <v>604</v>
      </c>
    </row>
    <row r="250">
      <c r="A250" s="2" t="s">
        <v>357</v>
      </c>
      <c r="B250" s="2" t="s">
        <v>161</v>
      </c>
      <c r="C250" s="16" t="s">
        <v>433</v>
      </c>
      <c r="D250" s="10">
        <v>-31.63098116151196</v>
      </c>
      <c r="E250" s="10">
        <v>1000.0</v>
      </c>
      <c r="F250" s="10">
        <v>1000.0</v>
      </c>
      <c r="H250" s="2" t="s">
        <v>604</v>
      </c>
      <c r="I250" s="2" t="s">
        <v>604</v>
      </c>
      <c r="J250" s="2" t="s">
        <v>604</v>
      </c>
      <c r="M250" s="2" t="s">
        <v>604</v>
      </c>
      <c r="N250" s="2" t="s">
        <v>604</v>
      </c>
      <c r="O250" s="2" t="s">
        <v>604</v>
      </c>
      <c r="P250" s="2" t="s">
        <v>604</v>
      </c>
      <c r="Q250" s="2" t="s">
        <v>604</v>
      </c>
      <c r="R250" s="2" t="s">
        <v>604</v>
      </c>
    </row>
    <row r="251">
      <c r="A251" s="2" t="s">
        <v>416</v>
      </c>
      <c r="B251" s="2" t="s">
        <v>161</v>
      </c>
      <c r="C251" s="16" t="s">
        <v>433</v>
      </c>
      <c r="D251" s="10">
        <v>-24.179826398545988</v>
      </c>
      <c r="E251" s="10">
        <v>941.561540629728</v>
      </c>
      <c r="F251" s="10">
        <v>1031.630981161512</v>
      </c>
      <c r="H251" s="2" t="s">
        <v>604</v>
      </c>
      <c r="I251" s="2" t="s">
        <v>604</v>
      </c>
      <c r="J251" s="2" t="s">
        <v>604</v>
      </c>
      <c r="M251" s="2" t="s">
        <v>604</v>
      </c>
      <c r="N251" s="2" t="s">
        <v>604</v>
      </c>
      <c r="O251" s="2" t="s">
        <v>604</v>
      </c>
      <c r="P251" s="2" t="s">
        <v>604</v>
      </c>
      <c r="Q251" s="2" t="s">
        <v>604</v>
      </c>
      <c r="R251" s="2" t="s">
        <v>604</v>
      </c>
    </row>
    <row r="252">
      <c r="A252" s="2" t="s">
        <v>335</v>
      </c>
      <c r="B252" s="2" t="s">
        <v>161</v>
      </c>
      <c r="C252" s="16" t="s">
        <v>458</v>
      </c>
      <c r="D252" s="10">
        <v>13.187599701526462</v>
      </c>
      <c r="E252" s="10">
        <v>970.9244623925548</v>
      </c>
      <c r="F252" s="10">
        <v>1055.810807560058</v>
      </c>
      <c r="H252" s="2" t="s">
        <v>604</v>
      </c>
      <c r="I252" s="2" t="s">
        <v>604</v>
      </c>
      <c r="J252" s="2" t="s">
        <v>604</v>
      </c>
      <c r="M252" s="2" t="s">
        <v>604</v>
      </c>
      <c r="N252" s="2" t="s">
        <v>604</v>
      </c>
      <c r="O252" s="2" t="s">
        <v>604</v>
      </c>
      <c r="P252" s="2" t="s">
        <v>604</v>
      </c>
      <c r="Q252" s="2" t="s">
        <v>604</v>
      </c>
      <c r="R252" s="2" t="s">
        <v>604</v>
      </c>
    </row>
    <row r="253">
      <c r="A253" s="2" t="s">
        <v>36</v>
      </c>
      <c r="B253" s="2" t="s">
        <v>335</v>
      </c>
      <c r="C253" s="16" t="s">
        <v>493</v>
      </c>
      <c r="D253" s="10">
        <v>5.29736990910722</v>
      </c>
      <c r="E253" s="10">
        <v>1067.4800022147203</v>
      </c>
      <c r="F253" s="10">
        <v>984.1120620940812</v>
      </c>
      <c r="H253" s="2" t="s">
        <v>604</v>
      </c>
      <c r="I253" s="2" t="s">
        <v>604</v>
      </c>
      <c r="J253" s="2" t="s">
        <v>604</v>
      </c>
      <c r="M253" s="2" t="s">
        <v>604</v>
      </c>
      <c r="N253" s="2" t="s">
        <v>604</v>
      </c>
      <c r="O253" s="2" t="s">
        <v>604</v>
      </c>
      <c r="P253" s="2" t="s">
        <v>604</v>
      </c>
      <c r="Q253" s="2" t="s">
        <v>604</v>
      </c>
      <c r="R253" s="2" t="s">
        <v>604</v>
      </c>
    </row>
    <row r="254">
      <c r="A254" s="2" t="s">
        <v>262</v>
      </c>
      <c r="B254" s="2" t="s">
        <v>36</v>
      </c>
      <c r="C254" s="16" t="s">
        <v>433</v>
      </c>
      <c r="D254" s="10">
        <v>-25.753774005896467</v>
      </c>
      <c r="E254" s="10">
        <v>1000.0</v>
      </c>
      <c r="F254" s="10">
        <v>1072.7773721238275</v>
      </c>
      <c r="H254" s="2" t="s">
        <v>604</v>
      </c>
      <c r="I254" s="2" t="s">
        <v>604</v>
      </c>
      <c r="J254" s="2" t="s">
        <v>604</v>
      </c>
      <c r="M254" s="2" t="s">
        <v>604</v>
      </c>
      <c r="N254" s="2" t="s">
        <v>604</v>
      </c>
      <c r="O254" s="2" t="s">
        <v>604</v>
      </c>
      <c r="P254" s="2" t="s">
        <v>604</v>
      </c>
      <c r="Q254" s="2" t="s">
        <v>604</v>
      </c>
      <c r="R254" s="2" t="s">
        <v>604</v>
      </c>
    </row>
    <row r="255">
      <c r="A255" s="2" t="s">
        <v>148</v>
      </c>
      <c r="B255" s="2" t="s">
        <v>36</v>
      </c>
      <c r="C255" s="16" t="s">
        <v>545</v>
      </c>
      <c r="D255" s="10">
        <v>16.9224817961786</v>
      </c>
      <c r="E255" s="10">
        <v>1000.0</v>
      </c>
      <c r="F255" s="10">
        <v>1098.531146129724</v>
      </c>
      <c r="H255" s="2" t="s">
        <v>604</v>
      </c>
      <c r="I255" s="2" t="s">
        <v>604</v>
      </c>
      <c r="J255" s="2" t="s">
        <v>604</v>
      </c>
      <c r="M255" s="2" t="s">
        <v>604</v>
      </c>
      <c r="N255" s="2" t="s">
        <v>604</v>
      </c>
      <c r="O255" s="2" t="s">
        <v>604</v>
      </c>
      <c r="P255" s="2" t="s">
        <v>604</v>
      </c>
      <c r="Q255" s="2" t="s">
        <v>604</v>
      </c>
      <c r="R255" s="2" t="s">
        <v>604</v>
      </c>
    </row>
    <row r="256">
      <c r="A256" s="2" t="s">
        <v>26</v>
      </c>
      <c r="B256" s="2" t="s">
        <v>148</v>
      </c>
      <c r="C256" s="16" t="s">
        <v>503</v>
      </c>
      <c r="D256" s="10">
        <v>6.808711266548362</v>
      </c>
      <c r="E256" s="26">
        <v>1082.4836621076981</v>
      </c>
      <c r="F256" s="10">
        <v>1016.9224817961785</v>
      </c>
      <c r="H256" s="2" t="s">
        <v>604</v>
      </c>
      <c r="I256" s="2" t="s">
        <v>604</v>
      </c>
      <c r="J256" s="2" t="s">
        <v>604</v>
      </c>
      <c r="M256" s="2" t="s">
        <v>604</v>
      </c>
      <c r="N256" s="2" t="s">
        <v>604</v>
      </c>
      <c r="O256" s="2" t="s">
        <v>604</v>
      </c>
      <c r="P256" s="2" t="s">
        <v>604</v>
      </c>
      <c r="Q256" s="2" t="s">
        <v>604</v>
      </c>
      <c r="R256" s="2" t="s">
        <v>604</v>
      </c>
    </row>
    <row r="257">
      <c r="A257" s="2" t="s">
        <v>357</v>
      </c>
      <c r="B257" s="2" t="s">
        <v>26</v>
      </c>
      <c r="C257" s="16" t="s">
        <v>433</v>
      </c>
      <c r="D257" s="10">
        <v>-21.29054590744638</v>
      </c>
      <c r="E257" s="10">
        <v>968.369018838488</v>
      </c>
      <c r="F257" s="10">
        <v>1089.2923733742466</v>
      </c>
      <c r="H257" s="2" t="s">
        <v>604</v>
      </c>
      <c r="I257" s="2" t="s">
        <v>604</v>
      </c>
      <c r="J257" s="2" t="s">
        <v>604</v>
      </c>
      <c r="M257" s="2" t="s">
        <v>604</v>
      </c>
      <c r="N257" s="2" t="s">
        <v>604</v>
      </c>
      <c r="O257" s="2" t="s">
        <v>604</v>
      </c>
      <c r="P257" s="2" t="s">
        <v>604</v>
      </c>
      <c r="Q257" s="2" t="s">
        <v>604</v>
      </c>
      <c r="R257" s="2" t="s">
        <v>604</v>
      </c>
    </row>
    <row r="258">
      <c r="A258" s="2" t="s">
        <v>416</v>
      </c>
      <c r="B258" s="2" t="s">
        <v>26</v>
      </c>
      <c r="C258" s="16" t="s">
        <v>433</v>
      </c>
      <c r="D258" s="10">
        <v>-14.66763302982909</v>
      </c>
      <c r="E258" s="10">
        <v>917.3817142311821</v>
      </c>
      <c r="F258" s="10">
        <v>1110.582919281693</v>
      </c>
      <c r="H258" s="2" t="s">
        <v>604</v>
      </c>
      <c r="I258" s="2" t="s">
        <v>604</v>
      </c>
      <c r="J258" s="2" t="s">
        <v>604</v>
      </c>
      <c r="M258" s="2" t="s">
        <v>604</v>
      </c>
      <c r="N258" s="2" t="s">
        <v>604</v>
      </c>
      <c r="O258" s="2" t="s">
        <v>604</v>
      </c>
      <c r="P258" s="2" t="s">
        <v>604</v>
      </c>
      <c r="Q258" s="2" t="s">
        <v>604</v>
      </c>
      <c r="R258" s="2" t="s">
        <v>604</v>
      </c>
    </row>
    <row r="259">
      <c r="A259" s="2" t="s">
        <v>335</v>
      </c>
      <c r="B259" s="2" t="s">
        <v>26</v>
      </c>
      <c r="C259" s="16" t="s">
        <v>433</v>
      </c>
      <c r="D259" s="10">
        <v>-23.610343317990093</v>
      </c>
      <c r="E259" s="10">
        <v>978.814692184974</v>
      </c>
      <c r="F259" s="10">
        <v>1125.2505523115221</v>
      </c>
      <c r="H259" s="2" t="s">
        <v>604</v>
      </c>
      <c r="I259" s="2" t="s">
        <v>604</v>
      </c>
      <c r="J259" s="2" t="s">
        <v>604</v>
      </c>
      <c r="M259" s="2" t="s">
        <v>604</v>
      </c>
      <c r="N259" s="2" t="s">
        <v>604</v>
      </c>
      <c r="O259" s="2" t="s">
        <v>604</v>
      </c>
      <c r="P259" s="2" t="s">
        <v>604</v>
      </c>
      <c r="Q259" s="2" t="s">
        <v>604</v>
      </c>
      <c r="R259" s="2" t="s">
        <v>604</v>
      </c>
    </row>
    <row r="260">
      <c r="A260" s="2" t="s">
        <v>257</v>
      </c>
      <c r="B260" s="2" t="s">
        <v>63</v>
      </c>
      <c r="C260" s="16" t="s">
        <v>433</v>
      </c>
      <c r="D260" s="10">
        <v>-30.92206228062522</v>
      </c>
      <c r="E260" s="10">
        <v>999.0791210473284</v>
      </c>
      <c r="F260" s="10">
        <v>1008.9518810203757</v>
      </c>
      <c r="H260" s="2" t="s">
        <v>604</v>
      </c>
      <c r="I260" s="2" t="s">
        <v>604</v>
      </c>
      <c r="J260" s="2" t="s">
        <v>604</v>
      </c>
      <c r="M260" s="2" t="s">
        <v>604</v>
      </c>
      <c r="N260" s="2" t="s">
        <v>604</v>
      </c>
      <c r="O260" s="2" t="s">
        <v>604</v>
      </c>
      <c r="P260" s="2" t="s">
        <v>604</v>
      </c>
      <c r="Q260" s="2" t="s">
        <v>604</v>
      </c>
      <c r="R260" s="2" t="s">
        <v>604</v>
      </c>
    </row>
    <row r="261">
      <c r="A261" s="2" t="s">
        <v>9</v>
      </c>
      <c r="B261" s="2" t="s">
        <v>63</v>
      </c>
      <c r="C261" s="16" t="s">
        <v>508</v>
      </c>
      <c r="D261" s="10">
        <v>2.368430530335237</v>
      </c>
      <c r="E261" s="10">
        <v>1129.656776596293</v>
      </c>
      <c r="F261" s="10">
        <v>1039.873943301001</v>
      </c>
      <c r="H261" s="2" t="s">
        <v>604</v>
      </c>
      <c r="I261" s="2" t="s">
        <v>604</v>
      </c>
      <c r="J261" s="2" t="s">
        <v>604</v>
      </c>
      <c r="M261" s="2" t="s">
        <v>604</v>
      </c>
      <c r="N261" s="2" t="s">
        <v>604</v>
      </c>
      <c r="O261" s="2" t="s">
        <v>604</v>
      </c>
      <c r="P261" s="2" t="s">
        <v>604</v>
      </c>
      <c r="Q261" s="2" t="s">
        <v>604</v>
      </c>
      <c r="R261" s="2" t="s">
        <v>604</v>
      </c>
    </row>
    <row r="262">
      <c r="A262" s="2" t="s">
        <v>52</v>
      </c>
      <c r="B262" s="2" t="s">
        <v>9</v>
      </c>
      <c r="C262" s="16" t="s">
        <v>433</v>
      </c>
      <c r="D262" s="10">
        <v>-24.06111776797334</v>
      </c>
      <c r="E262" s="10">
        <v>1040.6704346535623</v>
      </c>
      <c r="F262" s="10">
        <v>1132.0252071266282</v>
      </c>
      <c r="H262" s="2" t="s">
        <v>604</v>
      </c>
      <c r="I262" s="2" t="s">
        <v>604</v>
      </c>
      <c r="J262" s="2" t="s">
        <v>604</v>
      </c>
      <c r="M262" s="2" t="s">
        <v>604</v>
      </c>
      <c r="N262" s="2" t="s">
        <v>604</v>
      </c>
      <c r="O262" s="2" t="s">
        <v>604</v>
      </c>
      <c r="P262" s="2" t="s">
        <v>604</v>
      </c>
      <c r="Q262" s="2" t="s">
        <v>604</v>
      </c>
      <c r="R262" s="2" t="s">
        <v>604</v>
      </c>
    </row>
    <row r="263">
      <c r="A263" s="2" t="s">
        <v>61</v>
      </c>
      <c r="B263" s="2" t="s">
        <v>9</v>
      </c>
      <c r="C263" s="16" t="s">
        <v>546</v>
      </c>
      <c r="D263" s="10">
        <v>21.883574597997203</v>
      </c>
      <c r="E263" s="10">
        <v>997.7639379217629</v>
      </c>
      <c r="F263" s="10">
        <v>1156.0863248946016</v>
      </c>
      <c r="H263" s="2" t="s">
        <v>604</v>
      </c>
      <c r="I263" s="2" t="s">
        <v>604</v>
      </c>
      <c r="J263" s="2" t="s">
        <v>604</v>
      </c>
      <c r="M263" s="2" t="s">
        <v>604</v>
      </c>
      <c r="N263" s="2" t="s">
        <v>604</v>
      </c>
      <c r="O263" s="2" t="s">
        <v>604</v>
      </c>
      <c r="P263" s="2" t="s">
        <v>604</v>
      </c>
      <c r="Q263" s="2" t="s">
        <v>604</v>
      </c>
      <c r="R263" s="2" t="s">
        <v>604</v>
      </c>
    </row>
    <row r="264">
      <c r="A264" s="2" t="s">
        <v>334</v>
      </c>
      <c r="B264" s="2" t="s">
        <v>61</v>
      </c>
      <c r="C264" s="16" t="s">
        <v>499</v>
      </c>
      <c r="D264" s="10">
        <v>13.052368740072449</v>
      </c>
      <c r="E264" s="26">
        <v>977.4555681373272</v>
      </c>
      <c r="F264" s="10">
        <v>1019.6475125197602</v>
      </c>
      <c r="H264" s="2" t="s">
        <v>604</v>
      </c>
      <c r="I264" s="2" t="s">
        <v>604</v>
      </c>
      <c r="J264" s="2" t="s">
        <v>604</v>
      </c>
      <c r="M264" s="2" t="s">
        <v>604</v>
      </c>
      <c r="N264" s="2" t="s">
        <v>604</v>
      </c>
      <c r="O264" s="2" t="s">
        <v>604</v>
      </c>
      <c r="P264" s="2" t="s">
        <v>604</v>
      </c>
      <c r="Q264" s="2" t="s">
        <v>604</v>
      </c>
      <c r="R264" s="2" t="s">
        <v>604</v>
      </c>
    </row>
    <row r="265">
      <c r="A265" s="2" t="s">
        <v>163</v>
      </c>
      <c r="B265" s="2" t="s">
        <v>334</v>
      </c>
      <c r="C265" s="16" t="s">
        <v>487</v>
      </c>
      <c r="D265" s="10">
        <v>11.566144579444094</v>
      </c>
      <c r="E265" s="10">
        <v>971.5786386795047</v>
      </c>
      <c r="F265" s="10">
        <v>990.5079368773996</v>
      </c>
      <c r="H265" s="2" t="s">
        <v>604</v>
      </c>
      <c r="I265" s="2" t="s">
        <v>604</v>
      </c>
      <c r="J265" s="2" t="s">
        <v>604</v>
      </c>
      <c r="M265" s="2" t="s">
        <v>604</v>
      </c>
      <c r="N265" s="2" t="s">
        <v>604</v>
      </c>
      <c r="O265" s="2" t="s">
        <v>604</v>
      </c>
      <c r="P265" s="2" t="s">
        <v>604</v>
      </c>
      <c r="Q265" s="2" t="s">
        <v>604</v>
      </c>
      <c r="R265" s="2" t="s">
        <v>604</v>
      </c>
    </row>
    <row r="266">
      <c r="A266" s="2" t="s">
        <v>222</v>
      </c>
      <c r="B266" s="2" t="s">
        <v>163</v>
      </c>
      <c r="C266" s="16" t="s">
        <v>433</v>
      </c>
      <c r="D266" s="10">
        <v>-34.04098422464763</v>
      </c>
      <c r="E266" s="10">
        <v>1020.7173254194333</v>
      </c>
      <c r="F266" s="10">
        <v>983.1447832589488</v>
      </c>
      <c r="H266" s="2" t="s">
        <v>604</v>
      </c>
      <c r="I266" s="2" t="s">
        <v>604</v>
      </c>
      <c r="J266" s="2" t="s">
        <v>604</v>
      </c>
      <c r="M266" s="2" t="s">
        <v>604</v>
      </c>
      <c r="N266" s="2" t="s">
        <v>604</v>
      </c>
      <c r="O266" s="2" t="s">
        <v>604</v>
      </c>
      <c r="P266" s="2" t="s">
        <v>604</v>
      </c>
      <c r="Q266" s="2" t="s">
        <v>604</v>
      </c>
      <c r="R266" s="2" t="s">
        <v>604</v>
      </c>
    </row>
    <row r="267">
      <c r="A267" s="2" t="s">
        <v>131</v>
      </c>
      <c r="B267" s="2" t="s">
        <v>163</v>
      </c>
      <c r="C267" s="16" t="s">
        <v>547</v>
      </c>
      <c r="D267" s="10">
        <v>6.217051832687358</v>
      </c>
      <c r="E267" s="10">
        <v>1027.2402744750202</v>
      </c>
      <c r="F267" s="10">
        <v>1017.1857674835965</v>
      </c>
      <c r="H267" s="2" t="s">
        <v>604</v>
      </c>
      <c r="I267" s="2" t="s">
        <v>604</v>
      </c>
      <c r="J267" s="2" t="s">
        <v>604</v>
      </c>
      <c r="M267" s="2" t="s">
        <v>604</v>
      </c>
      <c r="N267" s="2" t="s">
        <v>604</v>
      </c>
      <c r="O267" s="2" t="s">
        <v>604</v>
      </c>
      <c r="P267" s="2" t="s">
        <v>604</v>
      </c>
      <c r="Q267" s="2" t="s">
        <v>604</v>
      </c>
      <c r="R267" s="2" t="s">
        <v>604</v>
      </c>
    </row>
    <row r="268">
      <c r="A268" s="2" t="s">
        <v>52</v>
      </c>
      <c r="B268" s="2" t="s">
        <v>131</v>
      </c>
      <c r="C268" s="16" t="s">
        <v>458</v>
      </c>
      <c r="D268" s="10">
        <v>11.386110972336958</v>
      </c>
      <c r="E268" s="26">
        <v>1016.609316885589</v>
      </c>
      <c r="F268" s="10">
        <v>1033.4573263077075</v>
      </c>
      <c r="H268" s="2" t="s">
        <v>604</v>
      </c>
      <c r="I268" s="2" t="s">
        <v>604</v>
      </c>
      <c r="J268" s="2" t="s">
        <v>604</v>
      </c>
      <c r="M268" s="2" t="s">
        <v>604</v>
      </c>
      <c r="N268" s="2" t="s">
        <v>604</v>
      </c>
      <c r="O268" s="2" t="s">
        <v>604</v>
      </c>
      <c r="P268" s="2" t="s">
        <v>604</v>
      </c>
      <c r="Q268" s="2" t="s">
        <v>604</v>
      </c>
      <c r="R268" s="2" t="s">
        <v>604</v>
      </c>
    </row>
    <row r="269">
      <c r="A269" s="2" t="s">
        <v>257</v>
      </c>
      <c r="B269" s="2" t="s">
        <v>52</v>
      </c>
      <c r="C269" s="16" t="s">
        <v>548</v>
      </c>
      <c r="D269" s="10">
        <v>14.582734105565306</v>
      </c>
      <c r="E269" s="10">
        <v>968.1570587667031</v>
      </c>
      <c r="F269" s="10">
        <v>1027.9954278579262</v>
      </c>
      <c r="H269" s="2" t="s">
        <v>604</v>
      </c>
      <c r="I269" s="2" t="s">
        <v>604</v>
      </c>
      <c r="J269" s="2" t="s">
        <v>604</v>
      </c>
      <c r="M269" s="2" t="s">
        <v>604</v>
      </c>
      <c r="N269" s="2" t="s">
        <v>604</v>
      </c>
      <c r="O269" s="2" t="s">
        <v>604</v>
      </c>
      <c r="P269" s="2" t="s">
        <v>604</v>
      </c>
      <c r="Q269" s="2" t="s">
        <v>604</v>
      </c>
      <c r="R269" s="2" t="s">
        <v>604</v>
      </c>
    </row>
    <row r="270">
      <c r="A270" s="2" t="s">
        <v>125</v>
      </c>
      <c r="B270" s="2" t="s">
        <v>257</v>
      </c>
      <c r="C270" s="16" t="s">
        <v>428</v>
      </c>
      <c r="D270" s="10">
        <v>7.432632187014916</v>
      </c>
      <c r="E270" s="10">
        <v>1039.7083339772241</v>
      </c>
      <c r="F270" s="10">
        <v>982.7397928722684</v>
      </c>
      <c r="H270" s="2" t="s">
        <v>604</v>
      </c>
      <c r="I270" s="2" t="s">
        <v>604</v>
      </c>
      <c r="J270" s="2" t="s">
        <v>604</v>
      </c>
      <c r="M270" s="2" t="s">
        <v>604</v>
      </c>
      <c r="N270" s="2" t="s">
        <v>604</v>
      </c>
      <c r="O270" s="2" t="s">
        <v>604</v>
      </c>
      <c r="P270" s="2" t="s">
        <v>604</v>
      </c>
      <c r="Q270" s="2" t="s">
        <v>604</v>
      </c>
      <c r="R270" s="2" t="s">
        <v>604</v>
      </c>
    </row>
    <row r="271">
      <c r="A271" s="2" t="s">
        <v>9</v>
      </c>
      <c r="B271" s="2" t="s">
        <v>125</v>
      </c>
      <c r="C271" s="16" t="s">
        <v>433</v>
      </c>
      <c r="D271" s="10">
        <v>-36.52778399788324</v>
      </c>
      <c r="E271" s="10">
        <v>1134.2027502966046</v>
      </c>
      <c r="F271" s="10">
        <v>1047.140966164239</v>
      </c>
      <c r="H271" s="2" t="s">
        <v>604</v>
      </c>
      <c r="I271" s="2" t="s">
        <v>604</v>
      </c>
      <c r="J271" s="2" t="s">
        <v>604</v>
      </c>
      <c r="M271" s="2" t="s">
        <v>604</v>
      </c>
      <c r="N271" s="2" t="s">
        <v>604</v>
      </c>
      <c r="O271" s="2" t="s">
        <v>604</v>
      </c>
      <c r="P271" s="2" t="s">
        <v>604</v>
      </c>
      <c r="Q271" s="2" t="s">
        <v>604</v>
      </c>
      <c r="R271" s="2" t="s">
        <v>604</v>
      </c>
    </row>
    <row r="272">
      <c r="A272" s="2" t="s">
        <v>334</v>
      </c>
      <c r="B272" s="2" t="s">
        <v>125</v>
      </c>
      <c r="C272" s="16" t="s">
        <v>433</v>
      </c>
      <c r="D272" s="10">
        <v>-22.815639536611982</v>
      </c>
      <c r="E272" s="10">
        <v>978.9417922979555</v>
      </c>
      <c r="F272" s="10">
        <v>1083.6687501621223</v>
      </c>
      <c r="H272" s="2" t="s">
        <v>604</v>
      </c>
      <c r="I272" s="2" t="s">
        <v>604</v>
      </c>
      <c r="J272" s="2" t="s">
        <v>604</v>
      </c>
      <c r="M272" s="2" t="s">
        <v>604</v>
      </c>
      <c r="N272" s="2" t="s">
        <v>604</v>
      </c>
      <c r="O272" s="2" t="s">
        <v>604</v>
      </c>
      <c r="P272" s="2" t="s">
        <v>604</v>
      </c>
      <c r="Q272" s="2" t="s">
        <v>604</v>
      </c>
      <c r="R272" s="2" t="s">
        <v>604</v>
      </c>
    </row>
    <row r="273">
      <c r="A273" s="2" t="s">
        <v>49</v>
      </c>
      <c r="B273" s="2" t="s">
        <v>238</v>
      </c>
      <c r="C273" s="16" t="s">
        <v>525</v>
      </c>
      <c r="D273" s="10">
        <v>8.03877888471674</v>
      </c>
      <c r="E273" s="10">
        <v>1036.6267646764882</v>
      </c>
      <c r="F273" s="10">
        <v>1003.8126081212787</v>
      </c>
      <c r="H273" s="2" t="s">
        <v>604</v>
      </c>
      <c r="I273" s="2" t="s">
        <v>604</v>
      </c>
      <c r="J273" s="2" t="s">
        <v>604</v>
      </c>
      <c r="M273" s="2" t="s">
        <v>604</v>
      </c>
      <c r="N273" s="2" t="s">
        <v>604</v>
      </c>
      <c r="O273" s="2" t="s">
        <v>604</v>
      </c>
      <c r="P273" s="2" t="s">
        <v>604</v>
      </c>
      <c r="Q273" s="2" t="s">
        <v>604</v>
      </c>
      <c r="R273" s="2" t="s">
        <v>604</v>
      </c>
    </row>
    <row r="274">
      <c r="A274" s="2" t="s">
        <v>65</v>
      </c>
      <c r="B274" s="2" t="s">
        <v>49</v>
      </c>
      <c r="C274" s="16" t="s">
        <v>502</v>
      </c>
      <c r="D274" s="10">
        <v>13.875728282786438</v>
      </c>
      <c r="E274" s="10">
        <v>1000.0</v>
      </c>
      <c r="F274" s="10">
        <v>1044.665543561205</v>
      </c>
      <c r="H274" s="2" t="s">
        <v>604</v>
      </c>
      <c r="I274" s="2" t="s">
        <v>604</v>
      </c>
      <c r="J274" s="2" t="s">
        <v>604</v>
      </c>
      <c r="M274" s="2" t="s">
        <v>604</v>
      </c>
      <c r="N274" s="2" t="s">
        <v>604</v>
      </c>
      <c r="O274" s="2" t="s">
        <v>604</v>
      </c>
      <c r="P274" s="2" t="s">
        <v>604</v>
      </c>
      <c r="Q274" s="2" t="s">
        <v>604</v>
      </c>
      <c r="R274" s="2" t="s">
        <v>604</v>
      </c>
    </row>
    <row r="275">
      <c r="A275" s="2" t="s">
        <v>31</v>
      </c>
      <c r="B275" s="2" t="s">
        <v>65</v>
      </c>
      <c r="C275" s="16" t="s">
        <v>433</v>
      </c>
      <c r="D275" s="10">
        <v>-32.6818266871256</v>
      </c>
      <c r="E275" s="26">
        <v>1029.3894662051675</v>
      </c>
      <c r="F275" s="10">
        <v>1013.8757282827864</v>
      </c>
      <c r="H275" s="2" t="s">
        <v>604</v>
      </c>
      <c r="I275" s="2" t="s">
        <v>604</v>
      </c>
      <c r="J275" s="2" t="s">
        <v>604</v>
      </c>
      <c r="M275" s="2" t="s">
        <v>604</v>
      </c>
      <c r="N275" s="2" t="s">
        <v>604</v>
      </c>
      <c r="O275" s="2" t="s">
        <v>604</v>
      </c>
      <c r="P275" s="2" t="s">
        <v>604</v>
      </c>
      <c r="Q275" s="2" t="s">
        <v>604</v>
      </c>
      <c r="R275" s="2" t="s">
        <v>604</v>
      </c>
    </row>
    <row r="276">
      <c r="A276" s="2" t="s">
        <v>236</v>
      </c>
      <c r="B276" s="2" t="s">
        <v>65</v>
      </c>
      <c r="C276" s="16" t="s">
        <v>433</v>
      </c>
      <c r="D276" s="10">
        <v>-28.234848744791005</v>
      </c>
      <c r="E276" s="10">
        <v>1002.4307012471277</v>
      </c>
      <c r="F276" s="10">
        <v>1046.557554969912</v>
      </c>
      <c r="H276" s="2" t="s">
        <v>604</v>
      </c>
      <c r="I276" s="2" t="s">
        <v>604</v>
      </c>
      <c r="J276" s="2" t="s">
        <v>604</v>
      </c>
      <c r="M276" s="2" t="s">
        <v>604</v>
      </c>
      <c r="N276" s="2" t="s">
        <v>604</v>
      </c>
      <c r="O276" s="2" t="s">
        <v>604</v>
      </c>
      <c r="P276" s="2" t="s">
        <v>604</v>
      </c>
      <c r="Q276" s="2" t="s">
        <v>604</v>
      </c>
      <c r="R276" s="2" t="s">
        <v>604</v>
      </c>
    </row>
    <row r="277">
      <c r="A277" s="2" t="s">
        <v>33</v>
      </c>
      <c r="B277" s="2" t="s">
        <v>65</v>
      </c>
      <c r="C277" s="16" t="s">
        <v>549</v>
      </c>
      <c r="D277" s="10">
        <v>10.409655158433957</v>
      </c>
      <c r="E277" s="10">
        <v>1012.6086268214938</v>
      </c>
      <c r="F277" s="10">
        <v>1074.792403714703</v>
      </c>
      <c r="H277" s="2" t="s">
        <v>604</v>
      </c>
      <c r="I277" s="2" t="s">
        <v>604</v>
      </c>
      <c r="J277" s="2" t="s">
        <v>604</v>
      </c>
      <c r="M277" s="2" t="s">
        <v>604</v>
      </c>
      <c r="N277" s="2" t="s">
        <v>604</v>
      </c>
      <c r="O277" s="2" t="s">
        <v>604</v>
      </c>
      <c r="P277" s="2" t="s">
        <v>604</v>
      </c>
      <c r="Q277" s="2" t="s">
        <v>604</v>
      </c>
      <c r="R277" s="2" t="s">
        <v>604</v>
      </c>
    </row>
    <row r="278">
      <c r="A278" s="2" t="s">
        <v>161</v>
      </c>
      <c r="B278" s="2" t="s">
        <v>33</v>
      </c>
      <c r="C278" s="16" t="s">
        <v>433</v>
      </c>
      <c r="D278" s="10">
        <v>-32.94591067349063</v>
      </c>
      <c r="E278" s="26">
        <v>1042.6232078585315</v>
      </c>
      <c r="F278" s="10">
        <v>1023.0182819799278</v>
      </c>
      <c r="H278" s="2" t="s">
        <v>604</v>
      </c>
      <c r="I278" s="2" t="s">
        <v>604</v>
      </c>
      <c r="J278" s="2" t="s">
        <v>604</v>
      </c>
      <c r="M278" s="2" t="s">
        <v>604</v>
      </c>
      <c r="N278" s="2" t="s">
        <v>604</v>
      </c>
      <c r="O278" s="2" t="s">
        <v>604</v>
      </c>
      <c r="P278" s="2" t="s">
        <v>604</v>
      </c>
      <c r="Q278" s="2" t="s">
        <v>604</v>
      </c>
      <c r="R278" s="2" t="s">
        <v>604</v>
      </c>
    </row>
    <row r="279">
      <c r="A279" s="2" t="s">
        <v>36</v>
      </c>
      <c r="B279" s="2" t="s">
        <v>33</v>
      </c>
      <c r="C279" s="16" t="s">
        <v>550</v>
      </c>
      <c r="D279" s="10">
        <v>5.563055214667319</v>
      </c>
      <c r="E279" s="10">
        <v>1081.6086643335454</v>
      </c>
      <c r="F279" s="10">
        <v>1055.9641926534184</v>
      </c>
      <c r="H279" s="2" t="s">
        <v>604</v>
      </c>
      <c r="I279" s="2" t="s">
        <v>604</v>
      </c>
      <c r="J279" s="2" t="s">
        <v>604</v>
      </c>
      <c r="M279" s="2" t="s">
        <v>604</v>
      </c>
      <c r="N279" s="2" t="s">
        <v>604</v>
      </c>
      <c r="O279" s="2" t="s">
        <v>604</v>
      </c>
      <c r="P279" s="2" t="s">
        <v>604</v>
      </c>
      <c r="Q279" s="2" t="s">
        <v>604</v>
      </c>
      <c r="R279" s="2" t="s">
        <v>604</v>
      </c>
    </row>
    <row r="280">
      <c r="A280" s="2" t="s">
        <v>49</v>
      </c>
      <c r="B280" s="2" t="s">
        <v>36</v>
      </c>
      <c r="C280" s="16" t="s">
        <v>551</v>
      </c>
      <c r="D280" s="10">
        <v>14.073212157425807</v>
      </c>
      <c r="E280" s="10">
        <v>1030.7898152784185</v>
      </c>
      <c r="F280" s="10">
        <v>1087.1717195482129</v>
      </c>
      <c r="H280" s="2" t="s">
        <v>604</v>
      </c>
      <c r="I280" s="2" t="s">
        <v>604</v>
      </c>
      <c r="J280" s="2" t="s">
        <v>604</v>
      </c>
      <c r="M280" s="2" t="s">
        <v>604</v>
      </c>
      <c r="N280" s="2" t="s">
        <v>604</v>
      </c>
      <c r="O280" s="2" t="s">
        <v>604</v>
      </c>
      <c r="P280" s="2" t="s">
        <v>604</v>
      </c>
      <c r="Q280" s="2" t="s">
        <v>604</v>
      </c>
      <c r="R280" s="2" t="s">
        <v>604</v>
      </c>
    </row>
    <row r="281">
      <c r="A281" s="2" t="s">
        <v>26</v>
      </c>
      <c r="B281" s="2" t="s">
        <v>49</v>
      </c>
      <c r="C281" s="16" t="s">
        <v>433</v>
      </c>
      <c r="D281" s="10">
        <v>-37.21285757965525</v>
      </c>
      <c r="E281" s="10">
        <v>1148.8608956295122</v>
      </c>
      <c r="F281" s="10">
        <v>1044.8630274358443</v>
      </c>
      <c r="H281" s="2" t="s">
        <v>604</v>
      </c>
      <c r="I281" s="2" t="s">
        <v>604</v>
      </c>
      <c r="J281" s="2" t="s">
        <v>604</v>
      </c>
      <c r="M281" s="2" t="s">
        <v>604</v>
      </c>
      <c r="N281" s="2" t="s">
        <v>604</v>
      </c>
      <c r="O281" s="2" t="s">
        <v>604</v>
      </c>
      <c r="P281" s="2" t="s">
        <v>604</v>
      </c>
      <c r="Q281" s="2" t="s">
        <v>604</v>
      </c>
      <c r="R281" s="2" t="s">
        <v>604</v>
      </c>
    </row>
    <row r="282">
      <c r="A282" s="2" t="s">
        <v>238</v>
      </c>
      <c r="B282" s="2" t="s">
        <v>49</v>
      </c>
      <c r="C282" s="16" t="s">
        <v>501</v>
      </c>
      <c r="D282" s="10">
        <v>15.668006189961163</v>
      </c>
      <c r="E282" s="10">
        <v>995.7738292365619</v>
      </c>
      <c r="F282" s="10">
        <v>1082.0758850154996</v>
      </c>
      <c r="H282" s="2" t="s">
        <v>604</v>
      </c>
      <c r="I282" s="2" t="s">
        <v>604</v>
      </c>
      <c r="J282" s="2" t="s">
        <v>604</v>
      </c>
      <c r="M282" s="2" t="s">
        <v>604</v>
      </c>
      <c r="N282" s="2" t="s">
        <v>604</v>
      </c>
      <c r="O282" s="2" t="s">
        <v>604</v>
      </c>
      <c r="P282" s="2" t="s">
        <v>604</v>
      </c>
      <c r="Q282" s="2" t="s">
        <v>604</v>
      </c>
      <c r="R282" s="2" t="s">
        <v>604</v>
      </c>
    </row>
    <row r="283">
      <c r="A283" s="2" t="s">
        <v>31</v>
      </c>
      <c r="B283" s="2" t="s">
        <v>238</v>
      </c>
      <c r="C283" s="16" t="s">
        <v>439</v>
      </c>
      <c r="D283" s="10">
        <v>11.447582733717327</v>
      </c>
      <c r="E283" s="10">
        <v>996.7076395180419</v>
      </c>
      <c r="F283" s="10">
        <v>1011.4418354265231</v>
      </c>
      <c r="H283" s="2" t="s">
        <v>604</v>
      </c>
      <c r="I283" s="2" t="s">
        <v>604</v>
      </c>
      <c r="J283" s="2" t="s">
        <v>604</v>
      </c>
      <c r="M283" s="2" t="s">
        <v>604</v>
      </c>
      <c r="N283" s="2" t="s">
        <v>604</v>
      </c>
      <c r="O283" s="2" t="s">
        <v>604</v>
      </c>
      <c r="P283" s="2" t="s">
        <v>604</v>
      </c>
      <c r="Q283" s="2" t="s">
        <v>604</v>
      </c>
      <c r="R283" s="2" t="s">
        <v>604</v>
      </c>
    </row>
    <row r="284">
      <c r="A284" s="2" t="s">
        <v>65</v>
      </c>
      <c r="B284" s="2" t="s">
        <v>31</v>
      </c>
      <c r="C284" s="16" t="s">
        <v>433</v>
      </c>
      <c r="D284" s="10">
        <v>-35.067484635807304</v>
      </c>
      <c r="E284" s="10">
        <v>1064.382748556269</v>
      </c>
      <c r="F284" s="10">
        <v>1008.1552222517593</v>
      </c>
      <c r="H284" s="2" t="s">
        <v>604</v>
      </c>
      <c r="I284" s="2" t="s">
        <v>604</v>
      </c>
      <c r="J284" s="2" t="s">
        <v>604</v>
      </c>
      <c r="M284" s="2" t="s">
        <v>604</v>
      </c>
      <c r="N284" s="2" t="s">
        <v>604</v>
      </c>
      <c r="O284" s="2" t="s">
        <v>604</v>
      </c>
      <c r="P284" s="2" t="s">
        <v>604</v>
      </c>
      <c r="Q284" s="2" t="s">
        <v>604</v>
      </c>
      <c r="R284" s="2" t="s">
        <v>604</v>
      </c>
    </row>
    <row r="285">
      <c r="A285" s="2" t="s">
        <v>161</v>
      </c>
      <c r="B285" s="2" t="s">
        <v>31</v>
      </c>
      <c r="C285" s="16" t="s">
        <v>542</v>
      </c>
      <c r="D285" s="10">
        <v>9.711977237930618</v>
      </c>
      <c r="E285" s="10">
        <v>1009.6772971850409</v>
      </c>
      <c r="F285" s="10">
        <v>1043.2227068875666</v>
      </c>
      <c r="H285" s="2" t="s">
        <v>604</v>
      </c>
      <c r="I285" s="2" t="s">
        <v>604</v>
      </c>
      <c r="J285" s="2" t="s">
        <v>604</v>
      </c>
      <c r="M285" s="2" t="s">
        <v>604</v>
      </c>
      <c r="N285" s="2" t="s">
        <v>604</v>
      </c>
      <c r="O285" s="2" t="s">
        <v>604</v>
      </c>
      <c r="P285" s="2" t="s">
        <v>604</v>
      </c>
      <c r="Q285" s="2" t="s">
        <v>604</v>
      </c>
      <c r="R285" s="2" t="s">
        <v>604</v>
      </c>
    </row>
    <row r="286">
      <c r="A286" s="2" t="s">
        <v>236</v>
      </c>
      <c r="B286" s="2" t="s">
        <v>161</v>
      </c>
      <c r="C286" s="16" t="s">
        <v>433</v>
      </c>
      <c r="D286" s="10">
        <v>-28.145929359718494</v>
      </c>
      <c r="E286" s="10">
        <v>974.1958525023367</v>
      </c>
      <c r="F286" s="10">
        <v>1019.3892744229714</v>
      </c>
      <c r="H286" s="2" t="s">
        <v>604</v>
      </c>
      <c r="I286" s="2" t="s">
        <v>604</v>
      </c>
      <c r="J286" s="2" t="s">
        <v>604</v>
      </c>
      <c r="M286" s="2" t="s">
        <v>604</v>
      </c>
      <c r="N286" s="2" t="s">
        <v>604</v>
      </c>
      <c r="O286" s="2" t="s">
        <v>604</v>
      </c>
      <c r="P286" s="2" t="s">
        <v>604</v>
      </c>
      <c r="Q286" s="2" t="s">
        <v>604</v>
      </c>
      <c r="R286" s="2" t="s">
        <v>604</v>
      </c>
    </row>
    <row r="287">
      <c r="A287" s="2" t="s">
        <v>33</v>
      </c>
      <c r="B287" s="2" t="s">
        <v>161</v>
      </c>
      <c r="C287" s="16" t="s">
        <v>463</v>
      </c>
      <c r="D287" s="10">
        <v>6.945633912232118</v>
      </c>
      <c r="E287" s="10">
        <v>1050.401137438751</v>
      </c>
      <c r="F287" s="10">
        <v>1047.53520378269</v>
      </c>
      <c r="H287" s="2" t="s">
        <v>604</v>
      </c>
      <c r="I287" s="2" t="s">
        <v>604</v>
      </c>
      <c r="J287" s="2" t="s">
        <v>604</v>
      </c>
      <c r="M287" s="2" t="s">
        <v>604</v>
      </c>
      <c r="N287" s="2" t="s">
        <v>604</v>
      </c>
      <c r="O287" s="2" t="s">
        <v>604</v>
      </c>
      <c r="P287" s="2" t="s">
        <v>604</v>
      </c>
      <c r="Q287" s="2" t="s">
        <v>604</v>
      </c>
      <c r="R287" s="2" t="s">
        <v>604</v>
      </c>
    </row>
    <row r="288">
      <c r="A288" s="2" t="s">
        <v>36</v>
      </c>
      <c r="B288" s="2" t="s">
        <v>33</v>
      </c>
      <c r="C288" s="16" t="s">
        <v>444</v>
      </c>
      <c r="D288" s="10">
        <v>9.752323003016167</v>
      </c>
      <c r="E288" s="10">
        <v>1073.098507390787</v>
      </c>
      <c r="F288" s="10">
        <v>1057.346771350983</v>
      </c>
      <c r="H288" s="2" t="s">
        <v>604</v>
      </c>
      <c r="I288" s="2" t="s">
        <v>604</v>
      </c>
      <c r="J288" s="2" t="s">
        <v>604</v>
      </c>
      <c r="M288" s="2" t="s">
        <v>604</v>
      </c>
      <c r="N288" s="2" t="s">
        <v>604</v>
      </c>
      <c r="O288" s="2" t="s">
        <v>604</v>
      </c>
      <c r="P288" s="2" t="s">
        <v>604</v>
      </c>
      <c r="Q288" s="2" t="s">
        <v>604</v>
      </c>
      <c r="R288" s="2" t="s">
        <v>604</v>
      </c>
    </row>
    <row r="289">
      <c r="A289" s="2" t="s">
        <v>61</v>
      </c>
      <c r="B289" s="2" t="s">
        <v>236</v>
      </c>
      <c r="C289" s="16" t="s">
        <v>532</v>
      </c>
      <c r="D289" s="10">
        <v>6.8057579965570945</v>
      </c>
      <c r="E289" s="10">
        <v>1006.5951437796878</v>
      </c>
      <c r="F289" s="10">
        <v>946.0499231426182</v>
      </c>
      <c r="H289" s="2" t="s">
        <v>604</v>
      </c>
      <c r="I289" s="2" t="s">
        <v>604</v>
      </c>
      <c r="J289" s="2" t="s">
        <v>604</v>
      </c>
      <c r="M289" s="2" t="s">
        <v>604</v>
      </c>
      <c r="N289" s="2" t="s">
        <v>604</v>
      </c>
      <c r="O289" s="2" t="s">
        <v>604</v>
      </c>
      <c r="P289" s="2" t="s">
        <v>604</v>
      </c>
      <c r="Q289" s="2" t="s">
        <v>604</v>
      </c>
      <c r="R289" s="2" t="s">
        <v>604</v>
      </c>
    </row>
    <row r="290">
      <c r="A290" s="2" t="s">
        <v>33</v>
      </c>
      <c r="B290" s="2" t="s">
        <v>61</v>
      </c>
      <c r="C290" s="16" t="s">
        <v>515</v>
      </c>
      <c r="D290" s="10">
        <v>8.282344463632834</v>
      </c>
      <c r="E290" s="10">
        <v>1047.5944483479668</v>
      </c>
      <c r="F290" s="10">
        <v>1013.4009017762448</v>
      </c>
      <c r="H290" s="2" t="s">
        <v>604</v>
      </c>
      <c r="I290" s="2" t="s">
        <v>604</v>
      </c>
      <c r="J290" s="2" t="s">
        <v>604</v>
      </c>
      <c r="M290" s="2" t="s">
        <v>604</v>
      </c>
      <c r="N290" s="2" t="s">
        <v>604</v>
      </c>
      <c r="O290" s="2" t="s">
        <v>604</v>
      </c>
      <c r="P290" s="2" t="s">
        <v>604</v>
      </c>
      <c r="Q290" s="2" t="s">
        <v>604</v>
      </c>
      <c r="R290" s="2" t="s">
        <v>604</v>
      </c>
    </row>
    <row r="291">
      <c r="A291" s="2" t="s">
        <v>52</v>
      </c>
      <c r="B291" s="2" t="s">
        <v>33</v>
      </c>
      <c r="C291" s="16" t="s">
        <v>453</v>
      </c>
      <c r="D291" s="10">
        <v>13.768040819078045</v>
      </c>
      <c r="E291" s="10">
        <v>1013.412693752361</v>
      </c>
      <c r="F291" s="10">
        <v>1055.8767928115997</v>
      </c>
      <c r="H291" s="2" t="s">
        <v>604</v>
      </c>
      <c r="I291" s="2" t="s">
        <v>604</v>
      </c>
      <c r="J291" s="2" t="s">
        <v>604</v>
      </c>
      <c r="M291" s="2" t="s">
        <v>604</v>
      </c>
      <c r="N291" s="2" t="s">
        <v>604</v>
      </c>
      <c r="O291" s="2" t="s">
        <v>604</v>
      </c>
      <c r="P291" s="2" t="s">
        <v>604</v>
      </c>
      <c r="Q291" s="2" t="s">
        <v>604</v>
      </c>
      <c r="R291" s="2" t="s">
        <v>604</v>
      </c>
    </row>
    <row r="292">
      <c r="A292" s="2" t="s">
        <v>49</v>
      </c>
      <c r="B292" s="2" t="s">
        <v>52</v>
      </c>
      <c r="C292" s="16" t="s">
        <v>539</v>
      </c>
      <c r="D292" s="10">
        <v>8.23144088449767</v>
      </c>
      <c r="E292" s="10">
        <v>1066.4078788255385</v>
      </c>
      <c r="F292" s="10">
        <v>1027.180734571439</v>
      </c>
      <c r="H292" s="2" t="s">
        <v>604</v>
      </c>
      <c r="I292" s="2" t="s">
        <v>604</v>
      </c>
      <c r="J292" s="2" t="s">
        <v>604</v>
      </c>
      <c r="M292" s="2" t="s">
        <v>604</v>
      </c>
      <c r="N292" s="2" t="s">
        <v>604</v>
      </c>
      <c r="O292" s="2" t="s">
        <v>604</v>
      </c>
      <c r="P292" s="2" t="s">
        <v>604</v>
      </c>
      <c r="Q292" s="2" t="s">
        <v>604</v>
      </c>
      <c r="R292" s="2" t="s">
        <v>604</v>
      </c>
    </row>
    <row r="293">
      <c r="A293" s="2" t="s">
        <v>63</v>
      </c>
      <c r="B293" s="2" t="s">
        <v>49</v>
      </c>
      <c r="C293" s="16" t="s">
        <v>552</v>
      </c>
      <c r="D293" s="10">
        <v>12.591498964839396</v>
      </c>
      <c r="E293" s="10">
        <v>1037.5055127706657</v>
      </c>
      <c r="F293" s="10">
        <v>1074.6393197100363</v>
      </c>
      <c r="H293" s="2" t="s">
        <v>604</v>
      </c>
      <c r="I293" s="2" t="s">
        <v>604</v>
      </c>
      <c r="J293" s="2" t="s">
        <v>604</v>
      </c>
      <c r="M293" s="2" t="s">
        <v>604</v>
      </c>
      <c r="N293" s="2" t="s">
        <v>604</v>
      </c>
      <c r="O293" s="2" t="s">
        <v>604</v>
      </c>
      <c r="P293" s="2" t="s">
        <v>604</v>
      </c>
      <c r="Q293" s="2" t="s">
        <v>604</v>
      </c>
      <c r="R293" s="2" t="s">
        <v>604</v>
      </c>
    </row>
    <row r="294">
      <c r="A294" s="2" t="s">
        <v>31</v>
      </c>
      <c r="B294" s="2" t="s">
        <v>63</v>
      </c>
      <c r="C294" s="16" t="s">
        <v>468</v>
      </c>
      <c r="D294" s="10">
        <v>11.344618929447227</v>
      </c>
      <c r="E294" s="10">
        <v>1033.510729649636</v>
      </c>
      <c r="F294" s="10">
        <v>1050.0970117355052</v>
      </c>
      <c r="H294" s="2" t="s">
        <v>604</v>
      </c>
      <c r="I294" s="2" t="s">
        <v>604</v>
      </c>
      <c r="J294" s="2" t="s">
        <v>604</v>
      </c>
      <c r="M294" s="2" t="s">
        <v>604</v>
      </c>
      <c r="N294" s="2" t="s">
        <v>604</v>
      </c>
      <c r="O294" s="2" t="s">
        <v>604</v>
      </c>
      <c r="P294" s="2" t="s">
        <v>604</v>
      </c>
      <c r="Q294" s="2" t="s">
        <v>604</v>
      </c>
      <c r="R294" s="2" t="s">
        <v>604</v>
      </c>
    </row>
    <row r="295">
      <c r="A295" s="2" t="s">
        <v>163</v>
      </c>
      <c r="B295" s="2" t="s">
        <v>31</v>
      </c>
      <c r="C295" s="16" t="s">
        <v>531</v>
      </c>
      <c r="D295" s="10">
        <v>13.148999416285326</v>
      </c>
      <c r="E295" s="10">
        <v>1010.9687156509091</v>
      </c>
      <c r="F295" s="10">
        <v>1044.8553485790833</v>
      </c>
      <c r="H295" s="2" t="s">
        <v>604</v>
      </c>
      <c r="I295" s="2" t="s">
        <v>604</v>
      </c>
      <c r="J295" s="2" t="s">
        <v>604</v>
      </c>
      <c r="M295" s="2" t="s">
        <v>604</v>
      </c>
      <c r="N295" s="2" t="s">
        <v>604</v>
      </c>
      <c r="O295" s="2" t="s">
        <v>604</v>
      </c>
      <c r="P295" s="2" t="s">
        <v>604</v>
      </c>
      <c r="Q295" s="2" t="s">
        <v>604</v>
      </c>
      <c r="R295" s="2" t="s">
        <v>604</v>
      </c>
    </row>
    <row r="296">
      <c r="A296" s="2" t="s">
        <v>236</v>
      </c>
      <c r="B296" s="2" t="s">
        <v>163</v>
      </c>
      <c r="C296" s="16" t="s">
        <v>428</v>
      </c>
      <c r="D296" s="10">
        <v>17.88110118529961</v>
      </c>
      <c r="E296" s="10">
        <v>939.2441651460612</v>
      </c>
      <c r="F296" s="10">
        <v>1024.1177150671945</v>
      </c>
      <c r="H296" s="2" t="s">
        <v>604</v>
      </c>
      <c r="I296" s="2" t="s">
        <v>604</v>
      </c>
      <c r="J296" s="2" t="s">
        <v>604</v>
      </c>
      <c r="M296" s="2" t="s">
        <v>604</v>
      </c>
      <c r="N296" s="2" t="s">
        <v>604</v>
      </c>
      <c r="O296" s="2" t="s">
        <v>604</v>
      </c>
      <c r="P296" s="2" t="s">
        <v>604</v>
      </c>
      <c r="Q296" s="2" t="s">
        <v>604</v>
      </c>
      <c r="R296" s="2" t="s">
        <v>604</v>
      </c>
    </row>
    <row r="297">
      <c r="A297" s="2" t="s">
        <v>125</v>
      </c>
      <c r="B297" s="2" t="s">
        <v>236</v>
      </c>
      <c r="C297" s="16" t="s">
        <v>500</v>
      </c>
      <c r="D297" s="10">
        <v>2.9000102995614676</v>
      </c>
      <c r="E297" s="10">
        <v>1106.4843896987343</v>
      </c>
      <c r="F297" s="10">
        <v>957.1252663313608</v>
      </c>
      <c r="H297" s="2" t="s">
        <v>604</v>
      </c>
      <c r="I297" s="2" t="s">
        <v>604</v>
      </c>
      <c r="J297" s="2" t="s">
        <v>604</v>
      </c>
      <c r="M297" s="2" t="s">
        <v>604</v>
      </c>
      <c r="N297" s="2" t="s">
        <v>604</v>
      </c>
      <c r="O297" s="2" t="s">
        <v>604</v>
      </c>
      <c r="P297" s="2" t="s">
        <v>604</v>
      </c>
      <c r="Q297" s="2" t="s">
        <v>604</v>
      </c>
      <c r="R297" s="2" t="s">
        <v>604</v>
      </c>
    </row>
    <row r="298">
      <c r="A298" s="2" t="s">
        <v>33</v>
      </c>
      <c r="B298" s="2" t="s">
        <v>125</v>
      </c>
      <c r="C298" s="16" t="s">
        <v>428</v>
      </c>
      <c r="D298" s="10">
        <v>16.294712859128598</v>
      </c>
      <c r="E298" s="10">
        <v>1042.1087519925215</v>
      </c>
      <c r="F298" s="10">
        <v>1109.3843999982957</v>
      </c>
      <c r="H298" s="2" t="s">
        <v>604</v>
      </c>
      <c r="I298" s="2" t="s">
        <v>604</v>
      </c>
      <c r="J298" s="2" t="s">
        <v>604</v>
      </c>
      <c r="M298" s="2" t="s">
        <v>604</v>
      </c>
      <c r="N298" s="2" t="s">
        <v>604</v>
      </c>
      <c r="O298" s="2" t="s">
        <v>604</v>
      </c>
      <c r="P298" s="2" t="s">
        <v>604</v>
      </c>
      <c r="Q298" s="2" t="s">
        <v>604</v>
      </c>
      <c r="R298" s="2" t="s">
        <v>604</v>
      </c>
    </row>
    <row r="299">
      <c r="A299" s="2" t="s">
        <v>52</v>
      </c>
      <c r="B299" s="2" t="s">
        <v>33</v>
      </c>
      <c r="C299" s="16" t="s">
        <v>553</v>
      </c>
      <c r="D299" s="10">
        <v>13.015454675301392</v>
      </c>
      <c r="E299" s="10">
        <v>1018.9492936869412</v>
      </c>
      <c r="F299" s="10">
        <v>1058.4034648516501</v>
      </c>
      <c r="H299" s="2" t="s">
        <v>604</v>
      </c>
      <c r="I299" s="2" t="s">
        <v>604</v>
      </c>
      <c r="J299" s="2" t="s">
        <v>604</v>
      </c>
      <c r="M299" s="2" t="s">
        <v>604</v>
      </c>
      <c r="N299" s="2" t="s">
        <v>604</v>
      </c>
      <c r="O299" s="2" t="s">
        <v>604</v>
      </c>
      <c r="P299" s="2" t="s">
        <v>604</v>
      </c>
      <c r="Q299" s="2" t="s">
        <v>604</v>
      </c>
      <c r="R299" s="2" t="s">
        <v>604</v>
      </c>
    </row>
    <row r="300">
      <c r="A300" s="2" t="s">
        <v>49</v>
      </c>
      <c r="B300" s="2" t="s">
        <v>52</v>
      </c>
      <c r="C300" s="16" t="s">
        <v>545</v>
      </c>
      <c r="D300" s="10">
        <v>8.591612862015296</v>
      </c>
      <c r="E300" s="10">
        <v>1062.0478207451968</v>
      </c>
      <c r="F300" s="10">
        <v>1031.9647483622427</v>
      </c>
      <c r="H300" s="2" t="s">
        <v>604</v>
      </c>
      <c r="I300" s="2" t="s">
        <v>604</v>
      </c>
      <c r="J300" s="2" t="s">
        <v>604</v>
      </c>
      <c r="M300" s="2" t="s">
        <v>604</v>
      </c>
      <c r="N300" s="2" t="s">
        <v>604</v>
      </c>
      <c r="O300" s="2" t="s">
        <v>604</v>
      </c>
      <c r="P300" s="2" t="s">
        <v>604</v>
      </c>
      <c r="Q300" s="2" t="s">
        <v>604</v>
      </c>
      <c r="R300" s="2" t="s">
        <v>604</v>
      </c>
    </row>
    <row r="301">
      <c r="A301" s="2" t="s">
        <v>61</v>
      </c>
      <c r="B301" s="2" t="s">
        <v>49</v>
      </c>
      <c r="C301" s="16" t="s">
        <v>507</v>
      </c>
      <c r="D301" s="10">
        <v>16.094168905785686</v>
      </c>
      <c r="E301" s="10">
        <v>1005.118557312612</v>
      </c>
      <c r="F301" s="10">
        <v>1070.639433607212</v>
      </c>
      <c r="H301" s="2" t="s">
        <v>604</v>
      </c>
      <c r="I301" s="2" t="s">
        <v>604</v>
      </c>
      <c r="J301" s="2" t="s">
        <v>604</v>
      </c>
      <c r="M301" s="2" t="s">
        <v>604</v>
      </c>
      <c r="N301" s="2" t="s">
        <v>604</v>
      </c>
      <c r="O301" s="2" t="s">
        <v>604</v>
      </c>
      <c r="P301" s="2" t="s">
        <v>604</v>
      </c>
      <c r="Q301" s="2" t="s">
        <v>604</v>
      </c>
      <c r="R301" s="2" t="s">
        <v>604</v>
      </c>
    </row>
    <row r="302">
      <c r="A302" s="2" t="s">
        <v>31</v>
      </c>
      <c r="B302" s="2" t="s">
        <v>61</v>
      </c>
      <c r="C302" s="16" t="s">
        <v>532</v>
      </c>
      <c r="D302" s="10">
        <v>9.744796275402436</v>
      </c>
      <c r="E302" s="10">
        <v>1031.706349162798</v>
      </c>
      <c r="F302" s="10">
        <v>1021.2127262183977</v>
      </c>
      <c r="H302" s="2" t="s">
        <v>604</v>
      </c>
      <c r="I302" s="2" t="s">
        <v>604</v>
      </c>
      <c r="J302" s="2" t="s">
        <v>604</v>
      </c>
      <c r="M302" s="2" t="s">
        <v>604</v>
      </c>
      <c r="N302" s="2" t="s">
        <v>604</v>
      </c>
      <c r="O302" s="2" t="s">
        <v>604</v>
      </c>
      <c r="P302" s="2" t="s">
        <v>604</v>
      </c>
      <c r="Q302" s="2" t="s">
        <v>604</v>
      </c>
      <c r="R302" s="2" t="s">
        <v>604</v>
      </c>
    </row>
    <row r="303">
      <c r="A303" s="2" t="s">
        <v>63</v>
      </c>
      <c r="B303" s="2" t="s">
        <v>31</v>
      </c>
      <c r="C303" s="16" t="s">
        <v>433</v>
      </c>
      <c r="D303" s="10">
        <v>-31.440261709005203</v>
      </c>
      <c r="E303" s="10">
        <v>1038.752392806058</v>
      </c>
      <c r="F303" s="10">
        <v>1041.4511454382005</v>
      </c>
      <c r="H303" s="2" t="s">
        <v>604</v>
      </c>
      <c r="I303" s="2" t="s">
        <v>604</v>
      </c>
      <c r="J303" s="2" t="s">
        <v>604</v>
      </c>
      <c r="M303" s="2" t="s">
        <v>604</v>
      </c>
      <c r="N303" s="2" t="s">
        <v>604</v>
      </c>
      <c r="O303" s="2" t="s">
        <v>604</v>
      </c>
      <c r="P303" s="2" t="s">
        <v>604</v>
      </c>
      <c r="Q303" s="2" t="s">
        <v>604</v>
      </c>
      <c r="R303" s="2" t="s">
        <v>604</v>
      </c>
    </row>
    <row r="304">
      <c r="A304" s="2" t="s">
        <v>61</v>
      </c>
      <c r="B304" s="2" t="s">
        <v>97</v>
      </c>
      <c r="C304" s="16" t="s">
        <v>464</v>
      </c>
      <c r="D304" s="10">
        <v>8.686011274795222</v>
      </c>
      <c r="E304" s="26">
        <v>1011.4679299429953</v>
      </c>
      <c r="F304" s="10">
        <v>1000.0</v>
      </c>
      <c r="H304" s="2" t="s">
        <v>604</v>
      </c>
      <c r="I304" s="2" t="s">
        <v>604</v>
      </c>
      <c r="J304" s="2" t="s">
        <v>604</v>
      </c>
      <c r="M304" s="2" t="s">
        <v>604</v>
      </c>
      <c r="N304" s="2" t="s">
        <v>604</v>
      </c>
      <c r="O304" s="2" t="s">
        <v>604</v>
      </c>
      <c r="P304" s="2" t="s">
        <v>604</v>
      </c>
      <c r="Q304" s="2" t="s">
        <v>604</v>
      </c>
      <c r="R304" s="2" t="s">
        <v>604</v>
      </c>
    </row>
    <row r="305">
      <c r="A305" s="2" t="s">
        <v>398</v>
      </c>
      <c r="B305" s="2" t="s">
        <v>61</v>
      </c>
      <c r="C305" s="16" t="s">
        <v>442</v>
      </c>
      <c r="D305" s="10">
        <v>11.412050166213149</v>
      </c>
      <c r="E305" s="26">
        <v>1000.0</v>
      </c>
      <c r="F305" s="10">
        <v>1020.1539412177905</v>
      </c>
      <c r="H305" s="2" t="s">
        <v>604</v>
      </c>
      <c r="I305" s="2" t="s">
        <v>604</v>
      </c>
      <c r="J305" s="2" t="s">
        <v>604</v>
      </c>
      <c r="M305" s="2" t="s">
        <v>604</v>
      </c>
      <c r="N305" s="2" t="s">
        <v>604</v>
      </c>
      <c r="O305" s="2" t="s">
        <v>604</v>
      </c>
      <c r="P305" s="2" t="s">
        <v>604</v>
      </c>
      <c r="Q305" s="2" t="s">
        <v>604</v>
      </c>
      <c r="R305" s="2" t="s">
        <v>604</v>
      </c>
    </row>
    <row r="306">
      <c r="A306" s="2" t="s">
        <v>52</v>
      </c>
      <c r="B306" s="2" t="s">
        <v>398</v>
      </c>
      <c r="C306" s="16" t="s">
        <v>487</v>
      </c>
      <c r="D306" s="10">
        <v>9.363099044134243</v>
      </c>
      <c r="E306" s="26">
        <v>1023.3731355002275</v>
      </c>
      <c r="F306" s="10">
        <v>1011.4120501662131</v>
      </c>
      <c r="H306" s="2" t="s">
        <v>604</v>
      </c>
      <c r="I306" s="2" t="s">
        <v>604</v>
      </c>
      <c r="J306" s="2" t="s">
        <v>604</v>
      </c>
      <c r="M306" s="2" t="s">
        <v>604</v>
      </c>
      <c r="N306" s="2" t="s">
        <v>604</v>
      </c>
      <c r="O306" s="2" t="s">
        <v>604</v>
      </c>
      <c r="P306" s="2" t="s">
        <v>604</v>
      </c>
      <c r="Q306" s="2" t="s">
        <v>604</v>
      </c>
      <c r="R306" s="2" t="s">
        <v>604</v>
      </c>
    </row>
    <row r="307">
      <c r="A307" s="2" t="s">
        <v>130</v>
      </c>
      <c r="B307" s="2" t="s">
        <v>52</v>
      </c>
      <c r="C307" s="16" t="s">
        <v>437</v>
      </c>
      <c r="D307" s="10">
        <v>13.073689928104494</v>
      </c>
      <c r="E307" s="10">
        <v>1000.0</v>
      </c>
      <c r="F307" s="10">
        <v>1032.7362345443617</v>
      </c>
      <c r="H307" s="2" t="s">
        <v>604</v>
      </c>
      <c r="I307" s="2" t="s">
        <v>604</v>
      </c>
      <c r="J307" s="2" t="s">
        <v>604</v>
      </c>
      <c r="M307" s="2" t="s">
        <v>604</v>
      </c>
      <c r="N307" s="2" t="s">
        <v>604</v>
      </c>
      <c r="O307" s="2" t="s">
        <v>604</v>
      </c>
      <c r="P307" s="2" t="s">
        <v>604</v>
      </c>
      <c r="Q307" s="2" t="s">
        <v>604</v>
      </c>
      <c r="R307" s="2" t="s">
        <v>604</v>
      </c>
    </row>
    <row r="308">
      <c r="A308" s="2" t="s">
        <v>75</v>
      </c>
      <c r="B308" s="2" t="s">
        <v>130</v>
      </c>
      <c r="C308" s="16" t="s">
        <v>433</v>
      </c>
      <c r="D308" s="10">
        <v>-30.685653439288927</v>
      </c>
      <c r="E308" s="10">
        <v>1000.0</v>
      </c>
      <c r="F308" s="10">
        <v>1013.0736899281045</v>
      </c>
      <c r="H308" s="2" t="s">
        <v>604</v>
      </c>
      <c r="I308" s="2" t="s">
        <v>604</v>
      </c>
      <c r="J308" s="2" t="s">
        <v>604</v>
      </c>
      <c r="M308" s="2" t="s">
        <v>604</v>
      </c>
      <c r="N308" s="2" t="s">
        <v>604</v>
      </c>
      <c r="O308" s="2" t="s">
        <v>604</v>
      </c>
      <c r="P308" s="2" t="s">
        <v>604</v>
      </c>
      <c r="Q308" s="2" t="s">
        <v>604</v>
      </c>
      <c r="R308" s="2" t="s">
        <v>604</v>
      </c>
    </row>
    <row r="309">
      <c r="A309" s="2" t="s">
        <v>125</v>
      </c>
      <c r="B309" s="2" t="s">
        <v>130</v>
      </c>
      <c r="C309" s="16" t="s">
        <v>433</v>
      </c>
      <c r="D309" s="10">
        <v>-34.70090319732845</v>
      </c>
      <c r="E309" s="10">
        <v>1093.0896871391672</v>
      </c>
      <c r="F309" s="10">
        <v>1043.7593433673935</v>
      </c>
      <c r="H309" s="2" t="s">
        <v>604</v>
      </c>
      <c r="I309" s="2" t="s">
        <v>604</v>
      </c>
      <c r="J309" s="2" t="s">
        <v>604</v>
      </c>
      <c r="M309" s="2" t="s">
        <v>604</v>
      </c>
      <c r="N309" s="2" t="s">
        <v>604</v>
      </c>
      <c r="O309" s="2" t="s">
        <v>604</v>
      </c>
      <c r="P309" s="2" t="s">
        <v>604</v>
      </c>
      <c r="Q309" s="2" t="s">
        <v>604</v>
      </c>
      <c r="R309" s="2" t="s">
        <v>604</v>
      </c>
    </row>
    <row r="310">
      <c r="A310" s="2" t="s">
        <v>34</v>
      </c>
      <c r="B310" s="2" t="s">
        <v>130</v>
      </c>
      <c r="C310" s="16" t="s">
        <v>504</v>
      </c>
      <c r="D310" s="10">
        <v>13.355848537372717</v>
      </c>
      <c r="E310" s="10">
        <v>1000.0</v>
      </c>
      <c r="F310" s="10">
        <v>1078.460246564722</v>
      </c>
      <c r="H310" s="2" t="s">
        <v>604</v>
      </c>
      <c r="I310" s="2" t="s">
        <v>604</v>
      </c>
      <c r="J310" s="2" t="s">
        <v>604</v>
      </c>
      <c r="M310" s="2" t="s">
        <v>604</v>
      </c>
      <c r="N310" s="2" t="s">
        <v>604</v>
      </c>
      <c r="O310" s="2" t="s">
        <v>604</v>
      </c>
      <c r="P310" s="2" t="s">
        <v>604</v>
      </c>
      <c r="Q310" s="2" t="s">
        <v>604</v>
      </c>
      <c r="R310" s="2" t="s">
        <v>604</v>
      </c>
    </row>
    <row r="311">
      <c r="A311" s="2" t="s">
        <v>311</v>
      </c>
      <c r="B311" s="2" t="s">
        <v>34</v>
      </c>
      <c r="C311" s="16" t="s">
        <v>519</v>
      </c>
      <c r="D311" s="10">
        <v>11.010174682610915</v>
      </c>
      <c r="E311" s="10">
        <v>1000.0</v>
      </c>
      <c r="F311" s="10">
        <v>1013.3558485373727</v>
      </c>
      <c r="H311" s="2" t="s">
        <v>604</v>
      </c>
      <c r="I311" s="2" t="s">
        <v>604</v>
      </c>
      <c r="J311" s="2" t="s">
        <v>604</v>
      </c>
      <c r="M311" s="2" t="s">
        <v>604</v>
      </c>
      <c r="N311" s="2" t="s">
        <v>604</v>
      </c>
      <c r="O311" s="2" t="s">
        <v>604</v>
      </c>
      <c r="P311" s="2" t="s">
        <v>604</v>
      </c>
      <c r="Q311" s="2" t="s">
        <v>604</v>
      </c>
      <c r="R311" s="2" t="s">
        <v>604</v>
      </c>
    </row>
    <row r="312">
      <c r="A312" s="2" t="s">
        <v>336</v>
      </c>
      <c r="B312" s="2" t="s">
        <v>311</v>
      </c>
      <c r="C312" s="16" t="s">
        <v>433</v>
      </c>
      <c r="D312" s="10">
        <v>-30.838421180727153</v>
      </c>
      <c r="E312" s="10">
        <v>1000.0</v>
      </c>
      <c r="F312" s="10">
        <v>1011.0101746826109</v>
      </c>
      <c r="H312" s="2" t="s">
        <v>604</v>
      </c>
      <c r="I312" s="2" t="s">
        <v>604</v>
      </c>
      <c r="J312" s="2" t="s">
        <v>604</v>
      </c>
      <c r="M312" s="2" t="s">
        <v>604</v>
      </c>
      <c r="N312" s="2" t="s">
        <v>604</v>
      </c>
      <c r="O312" s="2" t="s">
        <v>604</v>
      </c>
      <c r="P312" s="2" t="s">
        <v>604</v>
      </c>
      <c r="Q312" s="2" t="s">
        <v>604</v>
      </c>
      <c r="R312" s="2" t="s">
        <v>604</v>
      </c>
    </row>
    <row r="313">
      <c r="A313" s="2" t="s">
        <v>52</v>
      </c>
      <c r="B313" s="2" t="s">
        <v>311</v>
      </c>
      <c r="C313" s="16" t="s">
        <v>466</v>
      </c>
      <c r="D313" s="10">
        <v>9.329986245912107</v>
      </c>
      <c r="E313" s="10">
        <v>1019.6625446162572</v>
      </c>
      <c r="F313" s="10">
        <v>1041.848595863338</v>
      </c>
      <c r="H313" s="2" t="s">
        <v>604</v>
      </c>
      <c r="I313" s="2" t="s">
        <v>604</v>
      </c>
      <c r="J313" s="2" t="s">
        <v>604</v>
      </c>
      <c r="M313" s="2" t="s">
        <v>604</v>
      </c>
      <c r="N313" s="2" t="s">
        <v>604</v>
      </c>
      <c r="O313" s="2" t="s">
        <v>604</v>
      </c>
      <c r="P313" s="2" t="s">
        <v>604</v>
      </c>
      <c r="Q313" s="2" t="s">
        <v>604</v>
      </c>
      <c r="R313" s="2" t="s">
        <v>604</v>
      </c>
    </row>
    <row r="314">
      <c r="A314" s="2" t="s">
        <v>134</v>
      </c>
      <c r="B314" s="2" t="s">
        <v>52</v>
      </c>
      <c r="C314" s="16" t="s">
        <v>523</v>
      </c>
      <c r="D314" s="10">
        <v>12.518519924419088</v>
      </c>
      <c r="E314" s="26">
        <v>1000.0</v>
      </c>
      <c r="F314" s="10">
        <v>1028.9925308621691</v>
      </c>
      <c r="H314" s="2" t="s">
        <v>604</v>
      </c>
      <c r="I314" s="2" t="s">
        <v>604</v>
      </c>
      <c r="J314" s="2" t="s">
        <v>604</v>
      </c>
      <c r="M314" s="2" t="s">
        <v>604</v>
      </c>
      <c r="N314" s="2" t="s">
        <v>604</v>
      </c>
      <c r="O314" s="2" t="s">
        <v>604</v>
      </c>
      <c r="P314" s="2" t="s">
        <v>604</v>
      </c>
      <c r="Q314" s="2" t="s">
        <v>604</v>
      </c>
      <c r="R314" s="2" t="s">
        <v>604</v>
      </c>
    </row>
    <row r="315">
      <c r="A315" s="2" t="s">
        <v>61</v>
      </c>
      <c r="B315" s="2" t="s">
        <v>134</v>
      </c>
      <c r="C315" s="16" t="s">
        <v>543</v>
      </c>
      <c r="D315" s="10">
        <v>10.505552014128273</v>
      </c>
      <c r="E315" s="10">
        <v>1008.7418910515773</v>
      </c>
      <c r="F315" s="10">
        <v>1012.5185199244191</v>
      </c>
      <c r="H315" s="2" t="s">
        <v>604</v>
      </c>
      <c r="I315" s="2" t="s">
        <v>604</v>
      </c>
      <c r="J315" s="2" t="s">
        <v>604</v>
      </c>
      <c r="M315" s="2" t="s">
        <v>604</v>
      </c>
      <c r="N315" s="2" t="s">
        <v>604</v>
      </c>
      <c r="O315" s="2" t="s">
        <v>604</v>
      </c>
      <c r="P315" s="2" t="s">
        <v>604</v>
      </c>
      <c r="Q315" s="2" t="s">
        <v>604</v>
      </c>
      <c r="R315" s="2" t="s">
        <v>604</v>
      </c>
    </row>
    <row r="316">
      <c r="A316" s="2" t="s">
        <v>242</v>
      </c>
      <c r="B316" s="2" t="s">
        <v>61</v>
      </c>
      <c r="C316" s="16" t="s">
        <v>554</v>
      </c>
      <c r="D316" s="10">
        <v>12.166996138604407</v>
      </c>
      <c r="E316" s="10">
        <v>1000.0</v>
      </c>
      <c r="F316" s="10">
        <v>1019.2474430657056</v>
      </c>
      <c r="H316" s="2" t="s">
        <v>604</v>
      </c>
      <c r="I316" s="2" t="s">
        <v>604</v>
      </c>
      <c r="J316" s="2" t="s">
        <v>604</v>
      </c>
      <c r="M316" s="2" t="s">
        <v>604</v>
      </c>
      <c r="N316" s="2" t="s">
        <v>604</v>
      </c>
      <c r="O316" s="2" t="s">
        <v>604</v>
      </c>
      <c r="P316" s="2" t="s">
        <v>604</v>
      </c>
      <c r="Q316" s="2" t="s">
        <v>604</v>
      </c>
      <c r="R316" s="2" t="s">
        <v>604</v>
      </c>
    </row>
    <row r="317">
      <c r="A317" s="2" t="s">
        <v>227</v>
      </c>
      <c r="B317" s="2" t="s">
        <v>41</v>
      </c>
      <c r="C317" s="16" t="s">
        <v>433</v>
      </c>
      <c r="D317" s="10">
        <v>-31.63098116151196</v>
      </c>
      <c r="E317" s="10">
        <v>1000.0</v>
      </c>
      <c r="F317" s="10">
        <v>1000.0</v>
      </c>
      <c r="H317" s="2" t="s">
        <v>604</v>
      </c>
      <c r="I317" s="2" t="s">
        <v>604</v>
      </c>
      <c r="J317" s="2" t="s">
        <v>604</v>
      </c>
      <c r="M317" s="2" t="s">
        <v>604</v>
      </c>
      <c r="N317" s="2" t="s">
        <v>604</v>
      </c>
      <c r="O317" s="2" t="s">
        <v>604</v>
      </c>
      <c r="P317" s="2" t="s">
        <v>604</v>
      </c>
      <c r="Q317" s="2" t="s">
        <v>604</v>
      </c>
      <c r="R317" s="2" t="s">
        <v>604</v>
      </c>
    </row>
    <row r="318">
      <c r="A318" s="2" t="s">
        <v>407</v>
      </c>
      <c r="B318" s="2" t="s">
        <v>41</v>
      </c>
      <c r="C318" s="16" t="s">
        <v>433</v>
      </c>
      <c r="D318" s="10">
        <v>-29.25410500931837</v>
      </c>
      <c r="E318" s="10">
        <v>1000.0</v>
      </c>
      <c r="F318" s="10">
        <v>1031.630981161512</v>
      </c>
      <c r="H318" s="2" t="s">
        <v>604</v>
      </c>
      <c r="I318" s="2" t="s">
        <v>604</v>
      </c>
      <c r="J318" s="2" t="s">
        <v>604</v>
      </c>
      <c r="M318" s="2" t="s">
        <v>604</v>
      </c>
      <c r="N318" s="2" t="s">
        <v>604</v>
      </c>
      <c r="O318" s="2" t="s">
        <v>604</v>
      </c>
      <c r="P318" s="2" t="s">
        <v>604</v>
      </c>
      <c r="Q318" s="2" t="s">
        <v>604</v>
      </c>
      <c r="R318" s="2" t="s">
        <v>604</v>
      </c>
    </row>
    <row r="319">
      <c r="A319" s="2" t="s">
        <v>337</v>
      </c>
      <c r="B319" s="2" t="s">
        <v>41</v>
      </c>
      <c r="C319" s="16" t="s">
        <v>433</v>
      </c>
      <c r="D319" s="10">
        <v>-33.50701827455153</v>
      </c>
      <c r="E319" s="10">
        <v>1000.0</v>
      </c>
      <c r="F319" s="10">
        <v>1060.8850861708304</v>
      </c>
      <c r="H319" s="2" t="s">
        <v>604</v>
      </c>
      <c r="I319" s="2" t="s">
        <v>604</v>
      </c>
      <c r="J319" s="2" t="s">
        <v>604</v>
      </c>
      <c r="M319" s="2" t="s">
        <v>604</v>
      </c>
      <c r="N319" s="2" t="s">
        <v>604</v>
      </c>
      <c r="O319" s="2" t="s">
        <v>604</v>
      </c>
      <c r="P319" s="2" t="s">
        <v>604</v>
      </c>
      <c r="Q319" s="2" t="s">
        <v>604</v>
      </c>
      <c r="R319" s="2" t="s">
        <v>604</v>
      </c>
    </row>
    <row r="320">
      <c r="A320" s="2" t="s">
        <v>153</v>
      </c>
      <c r="B320" s="2" t="s">
        <v>41</v>
      </c>
      <c r="C320" s="16" t="s">
        <v>555</v>
      </c>
      <c r="D320" s="10">
        <v>11.619877721792585</v>
      </c>
      <c r="E320" s="26">
        <v>1000.0</v>
      </c>
      <c r="F320" s="10">
        <v>1094.3921044453818</v>
      </c>
      <c r="H320" s="2" t="s">
        <v>604</v>
      </c>
      <c r="I320" s="2" t="s">
        <v>604</v>
      </c>
      <c r="J320" s="2" t="s">
        <v>604</v>
      </c>
      <c r="M320" s="2" t="s">
        <v>604</v>
      </c>
      <c r="N320" s="2" t="s">
        <v>604</v>
      </c>
      <c r="O320" s="2" t="s">
        <v>604</v>
      </c>
      <c r="P320" s="2" t="s">
        <v>604</v>
      </c>
      <c r="Q320" s="2" t="s">
        <v>604</v>
      </c>
      <c r="R320" s="2" t="s">
        <v>604</v>
      </c>
    </row>
    <row r="321">
      <c r="A321" s="2" t="s">
        <v>388</v>
      </c>
      <c r="B321" s="2" t="s">
        <v>153</v>
      </c>
      <c r="C321" s="16" t="s">
        <v>543</v>
      </c>
      <c r="D321" s="10">
        <v>11.075572438002364</v>
      </c>
      <c r="E321" s="10">
        <v>1000.0</v>
      </c>
      <c r="F321" s="10">
        <v>1011.6198777217926</v>
      </c>
      <c r="H321" s="2" t="s">
        <v>604</v>
      </c>
      <c r="I321" s="2" t="s">
        <v>604</v>
      </c>
      <c r="J321" s="2" t="s">
        <v>604</v>
      </c>
      <c r="M321" s="2" t="s">
        <v>604</v>
      </c>
      <c r="N321" s="2" t="s">
        <v>604</v>
      </c>
      <c r="O321" s="2" t="s">
        <v>604</v>
      </c>
      <c r="P321" s="2" t="s">
        <v>604</v>
      </c>
      <c r="Q321" s="2" t="s">
        <v>604</v>
      </c>
      <c r="R321" s="2" t="s">
        <v>604</v>
      </c>
    </row>
    <row r="322">
      <c r="A322" s="2" t="s">
        <v>91</v>
      </c>
      <c r="B322" s="2" t="s">
        <v>388</v>
      </c>
      <c r="C322" s="16" t="s">
        <v>480</v>
      </c>
      <c r="D322" s="10">
        <v>11.05949057251691</v>
      </c>
      <c r="E322" s="10">
        <v>1000.0</v>
      </c>
      <c r="F322" s="10">
        <v>1011.0755724380024</v>
      </c>
      <c r="H322" s="2" t="s">
        <v>604</v>
      </c>
      <c r="I322" s="2" t="s">
        <v>604</v>
      </c>
      <c r="J322" s="2" t="s">
        <v>604</v>
      </c>
      <c r="M322" s="2" t="s">
        <v>604</v>
      </c>
      <c r="N322" s="2" t="s">
        <v>604</v>
      </c>
      <c r="O322" s="2" t="s">
        <v>604</v>
      </c>
      <c r="P322" s="2" t="s">
        <v>604</v>
      </c>
      <c r="Q322" s="2" t="s">
        <v>604</v>
      </c>
      <c r="R322" s="2" t="s">
        <v>604</v>
      </c>
    </row>
    <row r="323">
      <c r="A323" s="2" t="s">
        <v>174</v>
      </c>
      <c r="B323" s="2" t="s">
        <v>91</v>
      </c>
      <c r="C323" s="16" t="s">
        <v>453</v>
      </c>
      <c r="D323" s="10">
        <v>11.306141007076226</v>
      </c>
      <c r="E323" s="10">
        <v>1000.0</v>
      </c>
      <c r="F323" s="10">
        <v>1011.0594905725169</v>
      </c>
      <c r="H323" s="2" t="s">
        <v>604</v>
      </c>
      <c r="I323" s="2" t="s">
        <v>604</v>
      </c>
      <c r="J323" s="2" t="s">
        <v>604</v>
      </c>
      <c r="M323" s="2" t="s">
        <v>604</v>
      </c>
      <c r="N323" s="2" t="s">
        <v>604</v>
      </c>
      <c r="O323" s="2" t="s">
        <v>604</v>
      </c>
      <c r="P323" s="2" t="s">
        <v>604</v>
      </c>
      <c r="Q323" s="2" t="s">
        <v>604</v>
      </c>
      <c r="R323" s="2" t="s">
        <v>604</v>
      </c>
    </row>
    <row r="324">
      <c r="A324" s="2" t="s">
        <v>399</v>
      </c>
      <c r="B324" s="2" t="s">
        <v>174</v>
      </c>
      <c r="C324" s="16" t="s">
        <v>433</v>
      </c>
      <c r="D324" s="10">
        <v>-30.816591009378364</v>
      </c>
      <c r="E324" s="10">
        <v>1000.0</v>
      </c>
      <c r="F324" s="10">
        <v>1011.3061410070762</v>
      </c>
      <c r="H324" s="2" t="s">
        <v>604</v>
      </c>
      <c r="I324" s="2" t="s">
        <v>604</v>
      </c>
      <c r="J324" s="2" t="s">
        <v>604</v>
      </c>
      <c r="M324" s="2" t="s">
        <v>604</v>
      </c>
      <c r="N324" s="2" t="s">
        <v>604</v>
      </c>
      <c r="O324" s="2" t="s">
        <v>604</v>
      </c>
      <c r="P324" s="2" t="s">
        <v>604</v>
      </c>
      <c r="Q324" s="2" t="s">
        <v>604</v>
      </c>
      <c r="R324" s="2" t="s">
        <v>604</v>
      </c>
    </row>
    <row r="325">
      <c r="A325" s="2" t="s">
        <v>227</v>
      </c>
      <c r="B325" s="2" t="s">
        <v>174</v>
      </c>
      <c r="C325" s="16" t="s">
        <v>498</v>
      </c>
      <c r="D325" s="10">
        <v>14.037013493562384</v>
      </c>
      <c r="E325" s="10">
        <v>968.369018838488</v>
      </c>
      <c r="F325" s="10">
        <v>1042.1227320164546</v>
      </c>
      <c r="H325" s="2" t="s">
        <v>604</v>
      </c>
      <c r="I325" s="2" t="s">
        <v>604</v>
      </c>
      <c r="J325" s="2" t="s">
        <v>604</v>
      </c>
      <c r="M325" s="2" t="s">
        <v>604</v>
      </c>
      <c r="N325" s="2" t="s">
        <v>604</v>
      </c>
      <c r="O325" s="2" t="s">
        <v>604</v>
      </c>
      <c r="P325" s="2" t="s">
        <v>604</v>
      </c>
      <c r="Q325" s="2" t="s">
        <v>604</v>
      </c>
      <c r="R325" s="2" t="s">
        <v>604</v>
      </c>
    </row>
    <row r="326">
      <c r="A326" s="2" t="s">
        <v>316</v>
      </c>
      <c r="B326" s="2" t="s">
        <v>227</v>
      </c>
      <c r="C326" s="16" t="s">
        <v>556</v>
      </c>
      <c r="D326" s="10">
        <v>8.485809807724127</v>
      </c>
      <c r="E326" s="10">
        <v>1000.0</v>
      </c>
      <c r="F326" s="10">
        <v>982.4060323320504</v>
      </c>
      <c r="H326" s="2" t="s">
        <v>604</v>
      </c>
      <c r="I326" s="2" t="s">
        <v>604</v>
      </c>
      <c r="J326" s="2" t="s">
        <v>604</v>
      </c>
      <c r="M326" s="2" t="s">
        <v>604</v>
      </c>
      <c r="N326" s="2" t="s">
        <v>604</v>
      </c>
      <c r="O326" s="2" t="s">
        <v>604</v>
      </c>
      <c r="P326" s="2" t="s">
        <v>604</v>
      </c>
      <c r="Q326" s="2" t="s">
        <v>604</v>
      </c>
      <c r="R326" s="2" t="s">
        <v>604</v>
      </c>
    </row>
    <row r="327">
      <c r="A327" s="2" t="s">
        <v>337</v>
      </c>
      <c r="B327" s="2" t="s">
        <v>316</v>
      </c>
      <c r="C327" s="16" t="s">
        <v>549</v>
      </c>
      <c r="D327" s="10">
        <v>12.960677738620054</v>
      </c>
      <c r="E327" s="10">
        <v>966.4929817254484</v>
      </c>
      <c r="F327" s="10">
        <v>1008.4858098077242</v>
      </c>
      <c r="H327" s="2" t="s">
        <v>604</v>
      </c>
      <c r="I327" s="2" t="s">
        <v>604</v>
      </c>
      <c r="J327" s="2" t="s">
        <v>604</v>
      </c>
      <c r="M327" s="2" t="s">
        <v>604</v>
      </c>
      <c r="N327" s="2" t="s">
        <v>604</v>
      </c>
      <c r="O327" s="2" t="s">
        <v>604</v>
      </c>
      <c r="P327" s="2" t="s">
        <v>604</v>
      </c>
      <c r="Q327" s="2" t="s">
        <v>604</v>
      </c>
      <c r="R327" s="2" t="s">
        <v>604</v>
      </c>
    </row>
    <row r="328">
      <c r="A328" s="2" t="s">
        <v>103</v>
      </c>
      <c r="B328" s="2" t="s">
        <v>337</v>
      </c>
      <c r="C328" s="16" t="s">
        <v>457</v>
      </c>
      <c r="D328" s="10">
        <v>8.231310159940676</v>
      </c>
      <c r="E328" s="10">
        <v>1000.0</v>
      </c>
      <c r="F328" s="10">
        <v>979.4536594640686</v>
      </c>
      <c r="H328" s="2" t="s">
        <v>604</v>
      </c>
      <c r="I328" s="2" t="s">
        <v>604</v>
      </c>
      <c r="J328" s="2" t="s">
        <v>604</v>
      </c>
      <c r="M328" s="2" t="s">
        <v>604</v>
      </c>
      <c r="N328" s="2" t="s">
        <v>604</v>
      </c>
      <c r="O328" s="2" t="s">
        <v>604</v>
      </c>
      <c r="P328" s="2" t="s">
        <v>604</v>
      </c>
      <c r="Q328" s="2" t="s">
        <v>604</v>
      </c>
      <c r="R328" s="2" t="s">
        <v>604</v>
      </c>
    </row>
    <row r="329">
      <c r="A329" s="2" t="s">
        <v>311</v>
      </c>
      <c r="B329" s="2" t="s">
        <v>91</v>
      </c>
      <c r="C329" s="16" t="s">
        <v>433</v>
      </c>
      <c r="D329" s="10">
        <v>-33.75830809667171</v>
      </c>
      <c r="E329" s="10">
        <v>1032.518609617426</v>
      </c>
      <c r="F329" s="10">
        <v>999.7533495654407</v>
      </c>
      <c r="H329" s="2" t="s">
        <v>604</v>
      </c>
      <c r="I329" s="2" t="s">
        <v>604</v>
      </c>
      <c r="J329" s="2" t="s">
        <v>604</v>
      </c>
      <c r="M329" s="2" t="s">
        <v>604</v>
      </c>
      <c r="N329" s="2" t="s">
        <v>604</v>
      </c>
      <c r="O329" s="2" t="s">
        <v>604</v>
      </c>
      <c r="P329" s="2" t="s">
        <v>604</v>
      </c>
      <c r="Q329" s="2" t="s">
        <v>604</v>
      </c>
      <c r="R329" s="2" t="s">
        <v>604</v>
      </c>
    </row>
    <row r="330">
      <c r="A330" s="2" t="s">
        <v>134</v>
      </c>
      <c r="B330" s="2" t="s">
        <v>91</v>
      </c>
      <c r="C330" s="16" t="s">
        <v>553</v>
      </c>
      <c r="D330" s="10">
        <v>10.030531060556735</v>
      </c>
      <c r="E330" s="26">
        <v>1002.0129679102909</v>
      </c>
      <c r="F330" s="10">
        <v>1033.5116576621124</v>
      </c>
      <c r="H330" s="2" t="s">
        <v>604</v>
      </c>
      <c r="I330" s="2" t="s">
        <v>604</v>
      </c>
      <c r="J330" s="2" t="s">
        <v>604</v>
      </c>
      <c r="M330" s="2" t="s">
        <v>604</v>
      </c>
      <c r="N330" s="2" t="s">
        <v>604</v>
      </c>
      <c r="O330" s="2" t="s">
        <v>604</v>
      </c>
      <c r="P330" s="2" t="s">
        <v>604</v>
      </c>
      <c r="Q330" s="2" t="s">
        <v>604</v>
      </c>
      <c r="R330" s="2" t="s">
        <v>604</v>
      </c>
    </row>
    <row r="331">
      <c r="A331" s="2" t="s">
        <v>153</v>
      </c>
      <c r="B331" s="2" t="s">
        <v>134</v>
      </c>
      <c r="C331" s="16" t="s">
        <v>433</v>
      </c>
      <c r="D331" s="10">
        <v>-30.802336992972986</v>
      </c>
      <c r="E331" s="10">
        <v>1000.5443052837902</v>
      </c>
      <c r="F331" s="10">
        <v>1012.0434989708475</v>
      </c>
      <c r="H331" s="2" t="s">
        <v>604</v>
      </c>
      <c r="I331" s="2" t="s">
        <v>604</v>
      </c>
      <c r="J331" s="2" t="s">
        <v>604</v>
      </c>
      <c r="M331" s="2" t="s">
        <v>604</v>
      </c>
      <c r="N331" s="2" t="s">
        <v>604</v>
      </c>
      <c r="O331" s="2" t="s">
        <v>604</v>
      </c>
      <c r="P331" s="2" t="s">
        <v>604</v>
      </c>
      <c r="Q331" s="2" t="s">
        <v>604</v>
      </c>
      <c r="R331" s="2" t="s">
        <v>604</v>
      </c>
    </row>
    <row r="332">
      <c r="A332" s="2" t="s">
        <v>399</v>
      </c>
      <c r="B332" s="2" t="s">
        <v>134</v>
      </c>
      <c r="C332" s="16" t="s">
        <v>486</v>
      </c>
      <c r="D332" s="10">
        <v>14.049669266978748</v>
      </c>
      <c r="E332" s="10">
        <v>969.1834089906216</v>
      </c>
      <c r="F332" s="10">
        <v>1042.8458359638205</v>
      </c>
      <c r="H332" s="2" t="s">
        <v>604</v>
      </c>
      <c r="I332" s="2" t="s">
        <v>604</v>
      </c>
      <c r="J332" s="2" t="s">
        <v>604</v>
      </c>
      <c r="M332" s="2" t="s">
        <v>604</v>
      </c>
      <c r="N332" s="2" t="s">
        <v>604</v>
      </c>
      <c r="O332" s="2" t="s">
        <v>604</v>
      </c>
      <c r="P332" s="2" t="s">
        <v>604</v>
      </c>
      <c r="Q332" s="2" t="s">
        <v>604</v>
      </c>
      <c r="R332" s="2" t="s">
        <v>604</v>
      </c>
    </row>
    <row r="333">
      <c r="A333" s="2" t="s">
        <v>242</v>
      </c>
      <c r="B333" s="2" t="s">
        <v>399</v>
      </c>
      <c r="C333" s="16" t="s">
        <v>541</v>
      </c>
      <c r="D333" s="10">
        <v>8.552669234399014</v>
      </c>
      <c r="E333" s="10">
        <v>1012.1669961386044</v>
      </c>
      <c r="F333" s="10">
        <v>983.2330782576004</v>
      </c>
      <c r="H333" s="2" t="s">
        <v>604</v>
      </c>
      <c r="I333" s="2" t="s">
        <v>604</v>
      </c>
      <c r="J333" s="2" t="s">
        <v>604</v>
      </c>
      <c r="M333" s="2" t="s">
        <v>604</v>
      </c>
      <c r="N333" s="2" t="s">
        <v>604</v>
      </c>
      <c r="O333" s="2" t="s">
        <v>604</v>
      </c>
      <c r="P333" s="2" t="s">
        <v>604</v>
      </c>
      <c r="Q333" s="2" t="s">
        <v>604</v>
      </c>
      <c r="R333" s="2" t="s">
        <v>604</v>
      </c>
    </row>
    <row r="334">
      <c r="A334" s="2" t="s">
        <v>407</v>
      </c>
      <c r="B334" s="2" t="s">
        <v>242</v>
      </c>
      <c r="C334" s="16" t="s">
        <v>433</v>
      </c>
      <c r="D334" s="10">
        <v>-27.743860580939653</v>
      </c>
      <c r="E334" s="10">
        <v>970.7458949906817</v>
      </c>
      <c r="F334" s="10">
        <v>1020.7196653730034</v>
      </c>
      <c r="H334" s="2" t="s">
        <v>604</v>
      </c>
      <c r="I334" s="2" t="s">
        <v>604</v>
      </c>
      <c r="J334" s="2" t="s">
        <v>604</v>
      </c>
      <c r="M334" s="2" t="s">
        <v>604</v>
      </c>
      <c r="N334" s="2" t="s">
        <v>604</v>
      </c>
      <c r="O334" s="2" t="s">
        <v>604</v>
      </c>
      <c r="P334" s="2" t="s">
        <v>604</v>
      </c>
      <c r="Q334" s="2" t="s">
        <v>604</v>
      </c>
      <c r="R334" s="2" t="s">
        <v>604</v>
      </c>
    </row>
    <row r="335">
      <c r="A335" s="2" t="s">
        <v>227</v>
      </c>
      <c r="B335" s="2" t="s">
        <v>242</v>
      </c>
      <c r="C335" s="16" t="s">
        <v>470</v>
      </c>
      <c r="D335" s="10">
        <v>14.23808758982384</v>
      </c>
      <c r="E335" s="10">
        <v>973.9202225243262</v>
      </c>
      <c r="F335" s="10">
        <v>1048.463525953943</v>
      </c>
      <c r="H335" s="2" t="s">
        <v>604</v>
      </c>
      <c r="I335" s="2" t="s">
        <v>604</v>
      </c>
      <c r="J335" s="2" t="s">
        <v>604</v>
      </c>
      <c r="M335" s="2" t="s">
        <v>604</v>
      </c>
      <c r="N335" s="2" t="s">
        <v>604</v>
      </c>
      <c r="O335" s="2" t="s">
        <v>604</v>
      </c>
      <c r="P335" s="2" t="s">
        <v>604</v>
      </c>
      <c r="Q335" s="2" t="s">
        <v>604</v>
      </c>
      <c r="R335" s="2" t="s">
        <v>604</v>
      </c>
    </row>
    <row r="336">
      <c r="A336" s="2" t="s">
        <v>398</v>
      </c>
      <c r="B336" s="2" t="s">
        <v>227</v>
      </c>
      <c r="C336" s="16" t="s">
        <v>433</v>
      </c>
      <c r="D336" s="10">
        <v>-32.57554283212528</v>
      </c>
      <c r="E336" s="10">
        <v>1002.0489511220788</v>
      </c>
      <c r="F336" s="10">
        <v>988.15831011415</v>
      </c>
      <c r="H336" s="2" t="s">
        <v>604</v>
      </c>
      <c r="I336" s="2" t="s">
        <v>604</v>
      </c>
      <c r="J336" s="2" t="s">
        <v>604</v>
      </c>
      <c r="M336" s="2" t="s">
        <v>604</v>
      </c>
      <c r="N336" s="2" t="s">
        <v>604</v>
      </c>
      <c r="O336" s="2" t="s">
        <v>604</v>
      </c>
      <c r="P336" s="2" t="s">
        <v>604</v>
      </c>
      <c r="Q336" s="2" t="s">
        <v>604</v>
      </c>
      <c r="R336" s="2" t="s">
        <v>604</v>
      </c>
    </row>
    <row r="337">
      <c r="A337" s="2" t="s">
        <v>130</v>
      </c>
      <c r="B337" s="2" t="s">
        <v>227</v>
      </c>
      <c r="C337" s="16" t="s">
        <v>433</v>
      </c>
      <c r="D337" s="10">
        <v>-34.427946444261075</v>
      </c>
      <c r="E337" s="10">
        <v>1065.1043980273494</v>
      </c>
      <c r="F337" s="10">
        <v>1020.7338529462753</v>
      </c>
      <c r="H337" s="2" t="s">
        <v>604</v>
      </c>
      <c r="I337" s="2" t="s">
        <v>604</v>
      </c>
      <c r="J337" s="2" t="s">
        <v>604</v>
      </c>
      <c r="M337" s="2" t="s">
        <v>604</v>
      </c>
      <c r="N337" s="2" t="s">
        <v>604</v>
      </c>
      <c r="O337" s="2" t="s">
        <v>604</v>
      </c>
      <c r="P337" s="2" t="s">
        <v>604</v>
      </c>
      <c r="Q337" s="2" t="s">
        <v>604</v>
      </c>
      <c r="R337" s="2" t="s">
        <v>604</v>
      </c>
    </row>
    <row r="338">
      <c r="A338" s="2" t="s">
        <v>97</v>
      </c>
      <c r="B338" s="2" t="s">
        <v>227</v>
      </c>
      <c r="C338" s="16" t="s">
        <v>451</v>
      </c>
      <c r="D338" s="10">
        <v>11.175421326537682</v>
      </c>
      <c r="E338" s="10">
        <v>991.3139887252048</v>
      </c>
      <c r="F338" s="10">
        <v>1055.1617993905363</v>
      </c>
      <c r="H338" s="2" t="s">
        <v>604</v>
      </c>
      <c r="I338" s="2" t="s">
        <v>604</v>
      </c>
      <c r="J338" s="2" t="s">
        <v>604</v>
      </c>
      <c r="M338" s="2" t="s">
        <v>604</v>
      </c>
      <c r="N338" s="2" t="s">
        <v>604</v>
      </c>
      <c r="O338" s="2" t="s">
        <v>604</v>
      </c>
      <c r="P338" s="2" t="s">
        <v>604</v>
      </c>
      <c r="Q338" s="2" t="s">
        <v>604</v>
      </c>
      <c r="R338" s="2" t="s">
        <v>604</v>
      </c>
    </row>
    <row r="339">
      <c r="A339" s="2" t="s">
        <v>337</v>
      </c>
      <c r="B339" s="2" t="s">
        <v>97</v>
      </c>
      <c r="C339" s="16" t="s">
        <v>433</v>
      </c>
      <c r="D339" s="10">
        <v>-29.283145926642504</v>
      </c>
      <c r="E339" s="10">
        <v>971.2223493041279</v>
      </c>
      <c r="F339" s="10">
        <v>1002.4894100517424</v>
      </c>
      <c r="H339" s="2" t="s">
        <v>604</v>
      </c>
      <c r="I339" s="2" t="s">
        <v>604</v>
      </c>
      <c r="J339" s="2" t="s">
        <v>604</v>
      </c>
      <c r="M339" s="2" t="s">
        <v>604</v>
      </c>
      <c r="N339" s="2" t="s">
        <v>604</v>
      </c>
      <c r="O339" s="2" t="s">
        <v>604</v>
      </c>
      <c r="P339" s="2" t="s">
        <v>604</v>
      </c>
      <c r="Q339" s="2" t="s">
        <v>604</v>
      </c>
      <c r="R339" s="2" t="s">
        <v>604</v>
      </c>
    </row>
    <row r="340">
      <c r="A340" s="2" t="s">
        <v>91</v>
      </c>
      <c r="B340" s="2" t="s">
        <v>97</v>
      </c>
      <c r="C340" s="16" t="s">
        <v>507</v>
      </c>
      <c r="D340" s="10">
        <v>8.972456242658467</v>
      </c>
      <c r="E340" s="10">
        <v>1023.4811266015557</v>
      </c>
      <c r="F340" s="10">
        <v>1031.7725559783848</v>
      </c>
      <c r="H340" s="2" t="s">
        <v>604</v>
      </c>
      <c r="I340" s="2" t="s">
        <v>604</v>
      </c>
      <c r="J340" s="2" t="s">
        <v>604</v>
      </c>
      <c r="M340" s="2" t="s">
        <v>604</v>
      </c>
      <c r="N340" s="2" t="s">
        <v>604</v>
      </c>
      <c r="O340" s="2" t="s">
        <v>604</v>
      </c>
      <c r="P340" s="2" t="s">
        <v>604</v>
      </c>
      <c r="Q340" s="2" t="s">
        <v>604</v>
      </c>
      <c r="R340" s="2" t="s">
        <v>604</v>
      </c>
    </row>
    <row r="341">
      <c r="A341" s="2" t="s">
        <v>134</v>
      </c>
      <c r="B341" s="2" t="s">
        <v>91</v>
      </c>
      <c r="C341" s="16" t="s">
        <v>555</v>
      </c>
      <c r="D341" s="10">
        <v>9.734897465390882</v>
      </c>
      <c r="E341" s="10">
        <v>1028.7961666968417</v>
      </c>
      <c r="F341" s="10">
        <v>1032.453582844214</v>
      </c>
      <c r="H341" s="2" t="s">
        <v>604</v>
      </c>
      <c r="I341" s="2" t="s">
        <v>604</v>
      </c>
      <c r="J341" s="2" t="s">
        <v>604</v>
      </c>
      <c r="M341" s="2" t="s">
        <v>604</v>
      </c>
      <c r="N341" s="2" t="s">
        <v>604</v>
      </c>
      <c r="O341" s="2" t="s">
        <v>604</v>
      </c>
      <c r="P341" s="2" t="s">
        <v>604</v>
      </c>
      <c r="Q341" s="2" t="s">
        <v>604</v>
      </c>
      <c r="R341" s="2" t="s">
        <v>604</v>
      </c>
    </row>
    <row r="342">
      <c r="A342" s="2" t="s">
        <v>153</v>
      </c>
      <c r="B342" s="2" t="s">
        <v>134</v>
      </c>
      <c r="C342" s="16" t="s">
        <v>488</v>
      </c>
      <c r="D342" s="10">
        <v>15.712822692765084</v>
      </c>
      <c r="E342" s="10">
        <v>969.7419682908172</v>
      </c>
      <c r="F342" s="10">
        <v>1038.5310641622327</v>
      </c>
      <c r="H342" s="2" t="s">
        <v>604</v>
      </c>
      <c r="I342" s="2" t="s">
        <v>604</v>
      </c>
      <c r="J342" s="2" t="s">
        <v>604</v>
      </c>
      <c r="M342" s="2" t="s">
        <v>604</v>
      </c>
      <c r="N342" s="2" t="s">
        <v>604</v>
      </c>
      <c r="O342" s="2" t="s">
        <v>604</v>
      </c>
      <c r="P342" s="2" t="s">
        <v>604</v>
      </c>
      <c r="Q342" s="2" t="s">
        <v>604</v>
      </c>
      <c r="R342" s="2" t="s">
        <v>604</v>
      </c>
    </row>
    <row r="343">
      <c r="A343" s="2" t="s">
        <v>242</v>
      </c>
      <c r="B343" s="2" t="s">
        <v>153</v>
      </c>
      <c r="C343" s="16" t="s">
        <v>557</v>
      </c>
      <c r="D343" s="10">
        <v>7.366635566040374</v>
      </c>
      <c r="E343" s="10">
        <v>1034.225438364119</v>
      </c>
      <c r="F343" s="10">
        <v>985.4547909835824</v>
      </c>
      <c r="H343" s="2" t="s">
        <v>604</v>
      </c>
      <c r="I343" s="2" t="s">
        <v>604</v>
      </c>
      <c r="J343" s="2" t="s">
        <v>604</v>
      </c>
      <c r="M343" s="2" t="s">
        <v>604</v>
      </c>
      <c r="N343" s="2" t="s">
        <v>604</v>
      </c>
      <c r="O343" s="2" t="s">
        <v>604</v>
      </c>
      <c r="P343" s="2" t="s">
        <v>604</v>
      </c>
      <c r="Q343" s="2" t="s">
        <v>604</v>
      </c>
      <c r="R343" s="2" t="s">
        <v>604</v>
      </c>
    </row>
    <row r="344">
      <c r="A344" s="2" t="s">
        <v>227</v>
      </c>
      <c r="B344" s="2" t="s">
        <v>242</v>
      </c>
      <c r="C344" s="16" t="s">
        <v>433</v>
      </c>
      <c r="D344" s="10">
        <v>-31.798235909755487</v>
      </c>
      <c r="E344" s="10">
        <v>1043.9863780639987</v>
      </c>
      <c r="F344" s="10">
        <v>1041.5920739301594</v>
      </c>
      <c r="H344" s="2" t="s">
        <v>604</v>
      </c>
      <c r="I344" s="2" t="s">
        <v>604</v>
      </c>
      <c r="J344" s="2" t="s">
        <v>604</v>
      </c>
      <c r="M344" s="2" t="s">
        <v>604</v>
      </c>
      <c r="N344" s="2" t="s">
        <v>604</v>
      </c>
      <c r="O344" s="2" t="s">
        <v>604</v>
      </c>
      <c r="P344" s="2" t="s">
        <v>604</v>
      </c>
      <c r="Q344" s="2" t="s">
        <v>604</v>
      </c>
      <c r="R344" s="2" t="s">
        <v>604</v>
      </c>
    </row>
    <row r="345">
      <c r="A345" s="2" t="s">
        <v>61</v>
      </c>
      <c r="B345" s="2" t="s">
        <v>41</v>
      </c>
      <c r="C345" s="16" t="s">
        <v>433</v>
      </c>
      <c r="D345" s="10">
        <v>-25.4918739303878</v>
      </c>
      <c r="E345" s="10">
        <v>1007.0804469271012</v>
      </c>
      <c r="F345" s="10">
        <v>1082.7722267235893</v>
      </c>
      <c r="H345" s="2" t="s">
        <v>604</v>
      </c>
      <c r="I345" s="2" t="s">
        <v>604</v>
      </c>
      <c r="J345" s="2" t="s">
        <v>604</v>
      </c>
      <c r="M345" s="2" t="s">
        <v>604</v>
      </c>
      <c r="N345" s="2" t="s">
        <v>604</v>
      </c>
      <c r="O345" s="2" t="s">
        <v>604</v>
      </c>
      <c r="P345" s="2" t="s">
        <v>604</v>
      </c>
      <c r="Q345" s="2" t="s">
        <v>604</v>
      </c>
      <c r="R345" s="2" t="s">
        <v>604</v>
      </c>
    </row>
    <row r="346">
      <c r="A346" s="2" t="s">
        <v>52</v>
      </c>
      <c r="B346" s="2" t="s">
        <v>41</v>
      </c>
      <c r="C346" s="16" t="s">
        <v>494</v>
      </c>
      <c r="D346" s="10">
        <v>15.987824727987352</v>
      </c>
      <c r="E346" s="10">
        <v>1016.47401093775</v>
      </c>
      <c r="F346" s="10">
        <v>1108.264100653977</v>
      </c>
      <c r="H346" s="2" t="s">
        <v>604</v>
      </c>
      <c r="I346" s="2" t="s">
        <v>604</v>
      </c>
      <c r="J346" s="2" t="s">
        <v>604</v>
      </c>
      <c r="M346" s="2" t="s">
        <v>604</v>
      </c>
      <c r="N346" s="2" t="s">
        <v>604</v>
      </c>
      <c r="O346" s="2" t="s">
        <v>604</v>
      </c>
      <c r="P346" s="2" t="s">
        <v>604</v>
      </c>
      <c r="Q346" s="2" t="s">
        <v>604</v>
      </c>
      <c r="R346" s="2" t="s">
        <v>604</v>
      </c>
    </row>
    <row r="347">
      <c r="A347" s="2" t="s">
        <v>388</v>
      </c>
      <c r="B347" s="2" t="s">
        <v>52</v>
      </c>
      <c r="C347" s="16" t="s">
        <v>433</v>
      </c>
      <c r="D347" s="10">
        <v>-29.188950570096637</v>
      </c>
      <c r="E347" s="10">
        <v>1000.0160818654855</v>
      </c>
      <c r="F347" s="10">
        <v>1032.4618356657375</v>
      </c>
      <c r="H347" s="2" t="s">
        <v>604</v>
      </c>
      <c r="I347" s="2" t="s">
        <v>604</v>
      </c>
      <c r="J347" s="2" t="s">
        <v>604</v>
      </c>
      <c r="M347" s="2" t="s">
        <v>604</v>
      </c>
      <c r="N347" s="2" t="s">
        <v>604</v>
      </c>
      <c r="O347" s="2" t="s">
        <v>604</v>
      </c>
      <c r="P347" s="2" t="s">
        <v>604</v>
      </c>
      <c r="Q347" s="2" t="s">
        <v>604</v>
      </c>
      <c r="R347" s="2" t="s">
        <v>604</v>
      </c>
    </row>
    <row r="348">
      <c r="A348" s="2" t="s">
        <v>76</v>
      </c>
      <c r="B348" s="2" t="s">
        <v>52</v>
      </c>
      <c r="C348" s="16" t="s">
        <v>433</v>
      </c>
      <c r="D348" s="10">
        <v>-26.738763921450662</v>
      </c>
      <c r="E348" s="10">
        <v>1000.0</v>
      </c>
      <c r="F348" s="10">
        <v>1061.6507862358342</v>
      </c>
      <c r="H348" s="2" t="s">
        <v>604</v>
      </c>
      <c r="I348" s="2" t="s">
        <v>604</v>
      </c>
      <c r="J348" s="2" t="s">
        <v>604</v>
      </c>
      <c r="M348" s="2" t="s">
        <v>604</v>
      </c>
      <c r="N348" s="2" t="s">
        <v>604</v>
      </c>
      <c r="O348" s="2" t="s">
        <v>604</v>
      </c>
      <c r="P348" s="2" t="s">
        <v>604</v>
      </c>
      <c r="Q348" s="2" t="s">
        <v>604</v>
      </c>
      <c r="R348" s="2" t="s">
        <v>604</v>
      </c>
    </row>
    <row r="349">
      <c r="A349" s="2" t="s">
        <v>174</v>
      </c>
      <c r="B349" s="2" t="s">
        <v>52</v>
      </c>
      <c r="C349" s="16" t="s">
        <v>432</v>
      </c>
      <c r="D349" s="10">
        <v>10.764501529364983</v>
      </c>
      <c r="E349" s="10">
        <v>1028.0857185228922</v>
      </c>
      <c r="F349" s="10">
        <v>1088.389550157285</v>
      </c>
      <c r="H349" s="2" t="s">
        <v>604</v>
      </c>
      <c r="I349" s="2" t="s">
        <v>604</v>
      </c>
      <c r="J349" s="2" t="s">
        <v>604</v>
      </c>
      <c r="M349" s="2" t="s">
        <v>604</v>
      </c>
      <c r="N349" s="2" t="s">
        <v>604</v>
      </c>
      <c r="O349" s="2" t="s">
        <v>604</v>
      </c>
      <c r="P349" s="2" t="s">
        <v>604</v>
      </c>
      <c r="Q349" s="2" t="s">
        <v>604</v>
      </c>
      <c r="R349" s="2" t="s">
        <v>604</v>
      </c>
    </row>
    <row r="350">
      <c r="A350" s="2" t="s">
        <v>125</v>
      </c>
      <c r="B350" s="2" t="s">
        <v>174</v>
      </c>
      <c r="C350" s="16" t="s">
        <v>558</v>
      </c>
      <c r="D350" s="10">
        <v>9.573949362789158</v>
      </c>
      <c r="E350" s="10">
        <v>1058.3887839418387</v>
      </c>
      <c r="F350" s="10">
        <v>1038.850220052257</v>
      </c>
      <c r="H350" s="2" t="s">
        <v>604</v>
      </c>
      <c r="I350" s="2" t="s">
        <v>604</v>
      </c>
      <c r="J350" s="2" t="s">
        <v>604</v>
      </c>
      <c r="M350" s="2" t="s">
        <v>604</v>
      </c>
      <c r="N350" s="2" t="s">
        <v>604</v>
      </c>
      <c r="O350" s="2" t="s">
        <v>604</v>
      </c>
      <c r="P350" s="2" t="s">
        <v>604</v>
      </c>
      <c r="Q350" s="2" t="s">
        <v>604</v>
      </c>
      <c r="R350" s="2" t="s">
        <v>604</v>
      </c>
    </row>
    <row r="351">
      <c r="A351" s="2" t="s">
        <v>316</v>
      </c>
      <c r="B351" s="2" t="s">
        <v>125</v>
      </c>
      <c r="C351" s="16" t="s">
        <v>433</v>
      </c>
      <c r="D351" s="10">
        <v>-25.784207753503775</v>
      </c>
      <c r="E351" s="10">
        <v>995.5251320691041</v>
      </c>
      <c r="F351" s="10">
        <v>1067.9627333046278</v>
      </c>
      <c r="H351" s="2" t="s">
        <v>604</v>
      </c>
      <c r="I351" s="2" t="s">
        <v>604</v>
      </c>
      <c r="J351" s="2" t="s">
        <v>604</v>
      </c>
      <c r="M351" s="2" t="s">
        <v>604</v>
      </c>
      <c r="N351" s="2" t="s">
        <v>604</v>
      </c>
      <c r="O351" s="2" t="s">
        <v>604</v>
      </c>
      <c r="P351" s="2" t="s">
        <v>604</v>
      </c>
      <c r="Q351" s="2" t="s">
        <v>604</v>
      </c>
      <c r="R351" s="2" t="s">
        <v>604</v>
      </c>
    </row>
    <row r="352">
      <c r="A352" s="2" t="s">
        <v>103</v>
      </c>
      <c r="B352" s="2" t="s">
        <v>125</v>
      </c>
      <c r="C352" s="16" t="s">
        <v>453</v>
      </c>
      <c r="D352" s="10">
        <v>15.57435326555611</v>
      </c>
      <c r="E352" s="10">
        <v>1008.2313101599407</v>
      </c>
      <c r="F352" s="10">
        <v>1093.7469410581316</v>
      </c>
      <c r="H352" s="2" t="s">
        <v>604</v>
      </c>
      <c r="I352" s="2" t="s">
        <v>604</v>
      </c>
      <c r="J352" s="2" t="s">
        <v>604</v>
      </c>
      <c r="M352" s="2" t="s">
        <v>604</v>
      </c>
      <c r="N352" s="2" t="s">
        <v>604</v>
      </c>
      <c r="O352" s="2" t="s">
        <v>604</v>
      </c>
      <c r="P352" s="2" t="s">
        <v>604</v>
      </c>
      <c r="Q352" s="2" t="s">
        <v>604</v>
      </c>
      <c r="R352" s="2" t="s">
        <v>604</v>
      </c>
    </row>
    <row r="353">
      <c r="A353" s="2" t="s">
        <v>75</v>
      </c>
      <c r="B353" s="2" t="s">
        <v>103</v>
      </c>
      <c r="C353" s="16" t="s">
        <v>433</v>
      </c>
      <c r="D353" s="10">
        <v>-27.35875436719288</v>
      </c>
      <c r="E353" s="10">
        <v>969.3143465607111</v>
      </c>
      <c r="F353" s="10">
        <v>1023.8056634254968</v>
      </c>
      <c r="H353" s="2" t="s">
        <v>604</v>
      </c>
      <c r="I353" s="2" t="s">
        <v>604</v>
      </c>
      <c r="J353" s="2" t="s">
        <v>604</v>
      </c>
      <c r="M353" s="2" t="s">
        <v>604</v>
      </c>
      <c r="N353" s="2" t="s">
        <v>604</v>
      </c>
      <c r="O353" s="2" t="s">
        <v>604</v>
      </c>
      <c r="P353" s="2" t="s">
        <v>604</v>
      </c>
      <c r="Q353" s="2" t="s">
        <v>604</v>
      </c>
      <c r="R353" s="2" t="s">
        <v>604</v>
      </c>
    </row>
    <row r="354">
      <c r="A354" s="2" t="s">
        <v>34</v>
      </c>
      <c r="B354" s="2" t="s">
        <v>103</v>
      </c>
      <c r="C354" s="16" t="s">
        <v>500</v>
      </c>
      <c r="D354" s="10">
        <v>11.521426866791243</v>
      </c>
      <c r="E354" s="26">
        <v>1002.3456738547618</v>
      </c>
      <c r="F354" s="10">
        <v>1051.1644177926896</v>
      </c>
      <c r="H354" s="2" t="s">
        <v>604</v>
      </c>
      <c r="I354" s="2" t="s">
        <v>604</v>
      </c>
      <c r="J354" s="2" t="s">
        <v>604</v>
      </c>
      <c r="M354" s="2" t="s">
        <v>604</v>
      </c>
      <c r="N354" s="2" t="s">
        <v>604</v>
      </c>
      <c r="O354" s="2" t="s">
        <v>604</v>
      </c>
      <c r="P354" s="2" t="s">
        <v>604</v>
      </c>
      <c r="Q354" s="2" t="s">
        <v>604</v>
      </c>
      <c r="R354" s="2" t="s">
        <v>604</v>
      </c>
    </row>
    <row r="355">
      <c r="A355" s="2" t="s">
        <v>41</v>
      </c>
      <c r="B355" s="2" t="s">
        <v>34</v>
      </c>
      <c r="C355" s="16" t="s">
        <v>504</v>
      </c>
      <c r="D355" s="10">
        <v>6.4896295731450415</v>
      </c>
      <c r="E355" s="10">
        <v>1092.2762759259897</v>
      </c>
      <c r="F355" s="10">
        <v>1013.867100721553</v>
      </c>
      <c r="H355" s="2" t="s">
        <v>604</v>
      </c>
      <c r="I355" s="2" t="s">
        <v>604</v>
      </c>
      <c r="J355" s="2" t="s">
        <v>604</v>
      </c>
      <c r="M355" s="2" t="s">
        <v>604</v>
      </c>
      <c r="N355" s="2" t="s">
        <v>604</v>
      </c>
      <c r="O355" s="2" t="s">
        <v>604</v>
      </c>
      <c r="P355" s="2" t="s">
        <v>604</v>
      </c>
      <c r="Q355" s="2" t="s">
        <v>604</v>
      </c>
      <c r="R355" s="2" t="s">
        <v>604</v>
      </c>
    </row>
    <row r="356">
      <c r="A356" s="2" t="s">
        <v>61</v>
      </c>
      <c r="B356" s="2" t="s">
        <v>41</v>
      </c>
      <c r="C356" s="16" t="s">
        <v>480</v>
      </c>
      <c r="D356" s="10">
        <v>20.248946418074034</v>
      </c>
      <c r="E356" s="10">
        <v>981.5885729967134</v>
      </c>
      <c r="F356" s="10">
        <v>1098.7659054991348</v>
      </c>
      <c r="H356" s="2" t="s">
        <v>604</v>
      </c>
      <c r="I356" s="2" t="s">
        <v>604</v>
      </c>
      <c r="J356" s="2" t="s">
        <v>604</v>
      </c>
      <c r="M356" s="2" t="s">
        <v>604</v>
      </c>
      <c r="N356" s="2" t="s">
        <v>604</v>
      </c>
      <c r="O356" s="2" t="s">
        <v>604</v>
      </c>
      <c r="P356" s="2" t="s">
        <v>604</v>
      </c>
      <c r="Q356" s="2" t="s">
        <v>604</v>
      </c>
      <c r="R356" s="2" t="s">
        <v>604</v>
      </c>
    </row>
    <row r="357">
      <c r="A357" s="2" t="s">
        <v>388</v>
      </c>
      <c r="B357" s="2" t="s">
        <v>61</v>
      </c>
      <c r="C357" s="16" t="s">
        <v>433</v>
      </c>
      <c r="D357" s="10">
        <v>-29.3036059217883</v>
      </c>
      <c r="E357" s="10">
        <v>970.8271312953889</v>
      </c>
      <c r="F357" s="10">
        <v>1001.8375194147875</v>
      </c>
      <c r="H357" s="2" t="s">
        <v>604</v>
      </c>
      <c r="I357" s="2" t="s">
        <v>604</v>
      </c>
      <c r="J357" s="2" t="s">
        <v>604</v>
      </c>
      <c r="M357" s="2" t="s">
        <v>604</v>
      </c>
      <c r="N357" s="2" t="s">
        <v>604</v>
      </c>
      <c r="O357" s="2" t="s">
        <v>604</v>
      </c>
      <c r="P357" s="2" t="s">
        <v>604</v>
      </c>
      <c r="Q357" s="2" t="s">
        <v>604</v>
      </c>
      <c r="R357" s="2" t="s">
        <v>604</v>
      </c>
    </row>
    <row r="358">
      <c r="A358" s="2" t="s">
        <v>174</v>
      </c>
      <c r="B358" s="2" t="s">
        <v>61</v>
      </c>
      <c r="C358" s="16" t="s">
        <v>529</v>
      </c>
      <c r="D358" s="10">
        <v>7.526823507034897</v>
      </c>
      <c r="E358" s="10">
        <v>1029.276270689468</v>
      </c>
      <c r="F358" s="10">
        <v>1031.141125336576</v>
      </c>
      <c r="H358" s="2" t="s">
        <v>604</v>
      </c>
      <c r="I358" s="2" t="s">
        <v>604</v>
      </c>
      <c r="J358" s="2" t="s">
        <v>604</v>
      </c>
      <c r="M358" s="2" t="s">
        <v>604</v>
      </c>
      <c r="N358" s="2" t="s">
        <v>604</v>
      </c>
      <c r="O358" s="2" t="s">
        <v>604</v>
      </c>
      <c r="P358" s="2" t="s">
        <v>604</v>
      </c>
      <c r="Q358" s="2" t="s">
        <v>604</v>
      </c>
      <c r="R358" s="2" t="s">
        <v>604</v>
      </c>
    </row>
    <row r="359">
      <c r="A359" s="2" t="s">
        <v>125</v>
      </c>
      <c r="B359" s="2" t="s">
        <v>174</v>
      </c>
      <c r="C359" s="16" t="s">
        <v>433</v>
      </c>
      <c r="D359" s="10">
        <v>-34.25895594348158</v>
      </c>
      <c r="E359" s="10">
        <v>1078.1725877925755</v>
      </c>
      <c r="F359" s="10">
        <v>1036.803094196503</v>
      </c>
      <c r="H359" s="2" t="s">
        <v>604</v>
      </c>
      <c r="I359" s="2" t="s">
        <v>604</v>
      </c>
      <c r="J359" s="2" t="s">
        <v>604</v>
      </c>
      <c r="M359" s="2" t="s">
        <v>604</v>
      </c>
      <c r="N359" s="2" t="s">
        <v>604</v>
      </c>
      <c r="O359" s="2" t="s">
        <v>604</v>
      </c>
      <c r="P359" s="2" t="s">
        <v>604</v>
      </c>
      <c r="Q359" s="2" t="s">
        <v>604</v>
      </c>
      <c r="R359" s="2" t="s">
        <v>604</v>
      </c>
    </row>
    <row r="360">
      <c r="A360" s="2" t="s">
        <v>52</v>
      </c>
      <c r="B360" s="2" t="s">
        <v>174</v>
      </c>
      <c r="C360" s="16" t="s">
        <v>494</v>
      </c>
      <c r="D360" s="10">
        <v>7.278516842516155</v>
      </c>
      <c r="E360" s="26">
        <v>1077.62504862792</v>
      </c>
      <c r="F360" s="10">
        <v>1071.0620501399846</v>
      </c>
      <c r="H360" s="2" t="s">
        <v>604</v>
      </c>
      <c r="I360" s="2" t="s">
        <v>604</v>
      </c>
      <c r="J360" s="2" t="s">
        <v>604</v>
      </c>
      <c r="M360" s="2" t="s">
        <v>604</v>
      </c>
      <c r="N360" s="2" t="s">
        <v>604</v>
      </c>
      <c r="O360" s="2" t="s">
        <v>604</v>
      </c>
      <c r="P360" s="2" t="s">
        <v>604</v>
      </c>
      <c r="Q360" s="2" t="s">
        <v>604</v>
      </c>
      <c r="R360" s="2" t="s">
        <v>604</v>
      </c>
    </row>
    <row r="361">
      <c r="A361" s="2" t="s">
        <v>311</v>
      </c>
      <c r="B361" s="2" t="s">
        <v>76</v>
      </c>
      <c r="C361" s="16" t="s">
        <v>473</v>
      </c>
      <c r="D361" s="10">
        <v>8.01324003656968</v>
      </c>
      <c r="E361" s="10">
        <v>998.7603015207542</v>
      </c>
      <c r="F361" s="10">
        <v>973.2612360785494</v>
      </c>
      <c r="H361" s="2" t="s">
        <v>604</v>
      </c>
      <c r="I361" s="2" t="s">
        <v>604</v>
      </c>
      <c r="J361" s="2" t="s">
        <v>604</v>
      </c>
      <c r="M361" s="2" t="s">
        <v>604</v>
      </c>
      <c r="N361" s="2" t="s">
        <v>604</v>
      </c>
      <c r="O361" s="2" t="s">
        <v>604</v>
      </c>
      <c r="P361" s="2" t="s">
        <v>604</v>
      </c>
      <c r="Q361" s="2" t="s">
        <v>604</v>
      </c>
      <c r="R361" s="2" t="s">
        <v>604</v>
      </c>
    </row>
    <row r="362">
      <c r="A362" s="2" t="s">
        <v>41</v>
      </c>
      <c r="B362" s="2" t="s">
        <v>311</v>
      </c>
      <c r="C362" s="16" t="s">
        <v>559</v>
      </c>
      <c r="D362" s="10">
        <v>5.907924866261554</v>
      </c>
      <c r="E362" s="10">
        <v>1078.5169590810608</v>
      </c>
      <c r="F362" s="10">
        <v>1006.7735415573239</v>
      </c>
      <c r="H362" s="2" t="s">
        <v>604</v>
      </c>
      <c r="I362" s="2" t="s">
        <v>604</v>
      </c>
      <c r="J362" s="2" t="s">
        <v>604</v>
      </c>
      <c r="M362" s="2" t="s">
        <v>604</v>
      </c>
      <c r="N362" s="2" t="s">
        <v>604</v>
      </c>
      <c r="O362" s="2" t="s">
        <v>604</v>
      </c>
      <c r="P362" s="2" t="s">
        <v>604</v>
      </c>
      <c r="Q362" s="2" t="s">
        <v>604</v>
      </c>
      <c r="R362" s="2" t="s">
        <v>604</v>
      </c>
    </row>
    <row r="363">
      <c r="A363" s="2" t="s">
        <v>134</v>
      </c>
      <c r="B363" s="2" t="s">
        <v>41</v>
      </c>
      <c r="C363" s="16" t="s">
        <v>560</v>
      </c>
      <c r="D363" s="10">
        <v>16.060680711648637</v>
      </c>
      <c r="E363" s="10">
        <v>1022.8182414694676</v>
      </c>
      <c r="F363" s="10">
        <v>1084.4248839473223</v>
      </c>
      <c r="H363" s="2" t="s">
        <v>604</v>
      </c>
      <c r="I363" s="2" t="s">
        <v>604</v>
      </c>
      <c r="J363" s="2" t="s">
        <v>604</v>
      </c>
      <c r="M363" s="2" t="s">
        <v>604</v>
      </c>
      <c r="N363" s="2" t="s">
        <v>604</v>
      </c>
      <c r="O363" s="2" t="s">
        <v>604</v>
      </c>
      <c r="P363" s="2" t="s">
        <v>604</v>
      </c>
      <c r="Q363" s="2" t="s">
        <v>604</v>
      </c>
      <c r="R363" s="2" t="s">
        <v>604</v>
      </c>
    </row>
    <row r="364">
      <c r="A364" s="2" t="s">
        <v>174</v>
      </c>
      <c r="B364" s="2" t="s">
        <v>134</v>
      </c>
      <c r="C364" s="16" t="s">
        <v>466</v>
      </c>
      <c r="D364" s="10">
        <v>8.445229081961466</v>
      </c>
      <c r="E364" s="26">
        <v>1063.7835332974685</v>
      </c>
      <c r="F364" s="10">
        <v>1038.8789221811162</v>
      </c>
      <c r="H364" s="2" t="s">
        <v>604</v>
      </c>
      <c r="I364" s="2" t="s">
        <v>604</v>
      </c>
      <c r="J364" s="2" t="s">
        <v>604</v>
      </c>
      <c r="M364" s="2" t="s">
        <v>604</v>
      </c>
      <c r="N364" s="2" t="s">
        <v>604</v>
      </c>
      <c r="O364" s="2" t="s">
        <v>604</v>
      </c>
      <c r="P364" s="2" t="s">
        <v>604</v>
      </c>
      <c r="Q364" s="2" t="s">
        <v>604</v>
      </c>
      <c r="R364" s="2" t="s">
        <v>604</v>
      </c>
    </row>
    <row r="365">
      <c r="A365" s="2" t="s">
        <v>97</v>
      </c>
      <c r="B365" s="2" t="s">
        <v>174</v>
      </c>
      <c r="C365" s="16" t="s">
        <v>561</v>
      </c>
      <c r="D365" s="10">
        <v>13.379914902162236</v>
      </c>
      <c r="E365" s="10">
        <v>1022.8000997357263</v>
      </c>
      <c r="F365" s="10">
        <v>1072.2287623794298</v>
      </c>
      <c r="H365" s="2" t="s">
        <v>604</v>
      </c>
      <c r="I365" s="2" t="s">
        <v>604</v>
      </c>
      <c r="J365" s="2" t="s">
        <v>604</v>
      </c>
      <c r="M365" s="2" t="s">
        <v>604</v>
      </c>
      <c r="N365" s="2" t="s">
        <v>604</v>
      </c>
      <c r="O365" s="2" t="s">
        <v>604</v>
      </c>
      <c r="P365" s="2" t="s">
        <v>604</v>
      </c>
      <c r="Q365" s="2" t="s">
        <v>604</v>
      </c>
      <c r="R365" s="2" t="s">
        <v>604</v>
      </c>
    </row>
    <row r="366">
      <c r="A366" s="2" t="s">
        <v>316</v>
      </c>
      <c r="B366" s="2" t="s">
        <v>97</v>
      </c>
      <c r="C366" s="16" t="s">
        <v>439</v>
      </c>
      <c r="D366" s="10">
        <v>15.691443669287203</v>
      </c>
      <c r="E366" s="10">
        <v>969.7409243156003</v>
      </c>
      <c r="F366" s="10">
        <v>1036.1800146378887</v>
      </c>
      <c r="H366" s="2" t="s">
        <v>604</v>
      </c>
      <c r="I366" s="2" t="s">
        <v>604</v>
      </c>
      <c r="J366" s="2" t="s">
        <v>604</v>
      </c>
      <c r="M366" s="2" t="s">
        <v>604</v>
      </c>
      <c r="N366" s="2" t="s">
        <v>604</v>
      </c>
      <c r="O366" s="2" t="s">
        <v>604</v>
      </c>
      <c r="P366" s="2" t="s">
        <v>604</v>
      </c>
      <c r="Q366" s="2" t="s">
        <v>604</v>
      </c>
      <c r="R366" s="2" t="s">
        <v>604</v>
      </c>
    </row>
    <row r="367">
      <c r="A367" s="2" t="s">
        <v>398</v>
      </c>
      <c r="B367" s="2" t="s">
        <v>316</v>
      </c>
      <c r="C367" s="16" t="s">
        <v>562</v>
      </c>
      <c r="D367" s="10">
        <v>10.839527956422415</v>
      </c>
      <c r="E367" s="10">
        <v>969.4734082899536</v>
      </c>
      <c r="F367" s="10">
        <v>985.4323679848875</v>
      </c>
      <c r="H367" s="2" t="s">
        <v>604</v>
      </c>
      <c r="I367" s="2" t="s">
        <v>604</v>
      </c>
      <c r="J367" s="2" t="s">
        <v>604</v>
      </c>
      <c r="M367" s="2" t="s">
        <v>604</v>
      </c>
      <c r="N367" s="2" t="s">
        <v>604</v>
      </c>
      <c r="O367" s="2" t="s">
        <v>604</v>
      </c>
      <c r="P367" s="2" t="s">
        <v>604</v>
      </c>
      <c r="Q367" s="2" t="s">
        <v>604</v>
      </c>
      <c r="R367" s="2" t="s">
        <v>604</v>
      </c>
    </row>
    <row r="368">
      <c r="A368" s="2" t="s">
        <v>103</v>
      </c>
      <c r="B368" s="2" t="s">
        <v>398</v>
      </c>
      <c r="C368" s="16" t="s">
        <v>521</v>
      </c>
      <c r="D368" s="10">
        <v>5.820033414166939</v>
      </c>
      <c r="E368" s="10">
        <v>1039.6429909258984</v>
      </c>
      <c r="F368" s="10">
        <v>980.312936246376</v>
      </c>
      <c r="H368" s="2" t="s">
        <v>604</v>
      </c>
      <c r="I368" s="2" t="s">
        <v>604</v>
      </c>
      <c r="J368" s="2" t="s">
        <v>604</v>
      </c>
      <c r="M368" s="2" t="s">
        <v>604</v>
      </c>
      <c r="N368" s="2" t="s">
        <v>604</v>
      </c>
      <c r="O368" s="2" t="s">
        <v>604</v>
      </c>
      <c r="P368" s="2" t="s">
        <v>604</v>
      </c>
      <c r="Q368" s="2" t="s">
        <v>604</v>
      </c>
      <c r="R368" s="2" t="s">
        <v>604</v>
      </c>
    </row>
    <row r="369">
      <c r="A369" s="2" t="s">
        <v>242</v>
      </c>
      <c r="B369" s="2" t="s">
        <v>103</v>
      </c>
      <c r="C369" s="16" t="s">
        <v>563</v>
      </c>
      <c r="D369" s="10">
        <v>7.764673883455813</v>
      </c>
      <c r="E369" s="10">
        <v>1073.3903098399148</v>
      </c>
      <c r="F369" s="10">
        <v>1045.4630243400654</v>
      </c>
      <c r="H369" s="2" t="s">
        <v>604</v>
      </c>
      <c r="I369" s="2" t="s">
        <v>604</v>
      </c>
      <c r="J369" s="2" t="s">
        <v>604</v>
      </c>
      <c r="M369" s="2" t="s">
        <v>604</v>
      </c>
      <c r="N369" s="2" t="s">
        <v>604</v>
      </c>
      <c r="O369" s="2" t="s">
        <v>604</v>
      </c>
      <c r="P369" s="2" t="s">
        <v>604</v>
      </c>
      <c r="Q369" s="2" t="s">
        <v>604</v>
      </c>
      <c r="R369" s="2" t="s">
        <v>604</v>
      </c>
    </row>
    <row r="370">
      <c r="A370" s="2" t="s">
        <v>76</v>
      </c>
      <c r="B370" s="2" t="s">
        <v>242</v>
      </c>
      <c r="C370" s="16" t="s">
        <v>564</v>
      </c>
      <c r="D370" s="10">
        <v>19.572982355223626</v>
      </c>
      <c r="E370" s="10">
        <v>965.2479960419796</v>
      </c>
      <c r="F370" s="10">
        <v>1081.1549837233706</v>
      </c>
      <c r="H370" s="2" t="s">
        <v>604</v>
      </c>
      <c r="I370" s="2" t="s">
        <v>604</v>
      </c>
      <c r="J370" s="2" t="s">
        <v>604</v>
      </c>
      <c r="M370" s="2" t="s">
        <v>604</v>
      </c>
      <c r="N370" s="2" t="s">
        <v>604</v>
      </c>
      <c r="O370" s="2" t="s">
        <v>604</v>
      </c>
      <c r="P370" s="2" t="s">
        <v>604</v>
      </c>
      <c r="Q370" s="2" t="s">
        <v>604</v>
      </c>
      <c r="R370" s="2" t="s">
        <v>604</v>
      </c>
    </row>
    <row r="371">
      <c r="A371" s="2" t="s">
        <v>130</v>
      </c>
      <c r="B371" s="2" t="s">
        <v>76</v>
      </c>
      <c r="C371" s="16" t="s">
        <v>449</v>
      </c>
      <c r="D371" s="10">
        <v>7.763964842164255</v>
      </c>
      <c r="E371" s="10">
        <v>1030.6764515830882</v>
      </c>
      <c r="F371" s="10">
        <v>984.8209783972032</v>
      </c>
      <c r="H371" s="2" t="s">
        <v>604</v>
      </c>
      <c r="I371" s="2" t="s">
        <v>604</v>
      </c>
      <c r="J371" s="2" t="s">
        <v>604</v>
      </c>
      <c r="M371" s="2" t="s">
        <v>604</v>
      </c>
      <c r="N371" s="2" t="s">
        <v>604</v>
      </c>
      <c r="O371" s="2" t="s">
        <v>604</v>
      </c>
      <c r="P371" s="2" t="s">
        <v>604</v>
      </c>
      <c r="Q371" s="2" t="s">
        <v>604</v>
      </c>
      <c r="R371" s="2" t="s">
        <v>604</v>
      </c>
    </row>
    <row r="372">
      <c r="A372" s="2" t="s">
        <v>41</v>
      </c>
      <c r="B372" s="2" t="s">
        <v>130</v>
      </c>
      <c r="C372" s="16" t="s">
        <v>477</v>
      </c>
      <c r="D372" s="10">
        <v>7.770478418202921</v>
      </c>
      <c r="E372" s="10">
        <v>1068.3642032356736</v>
      </c>
      <c r="F372" s="10">
        <v>1038.4404164252526</v>
      </c>
      <c r="H372" s="2" t="s">
        <v>604</v>
      </c>
      <c r="I372" s="2" t="s">
        <v>604</v>
      </c>
      <c r="J372" s="2" t="s">
        <v>604</v>
      </c>
      <c r="M372" s="2" t="s">
        <v>604</v>
      </c>
      <c r="N372" s="2" t="s">
        <v>604</v>
      </c>
      <c r="O372" s="2" t="s">
        <v>604</v>
      </c>
      <c r="P372" s="2" t="s">
        <v>604</v>
      </c>
      <c r="Q372" s="2" t="s">
        <v>604</v>
      </c>
      <c r="R372" s="2" t="s">
        <v>604</v>
      </c>
    </row>
    <row r="373">
      <c r="A373" s="2" t="s">
        <v>97</v>
      </c>
      <c r="B373" s="2" t="s">
        <v>41</v>
      </c>
      <c r="C373" s="16" t="s">
        <v>433</v>
      </c>
      <c r="D373" s="10">
        <v>-27.259537660918717</v>
      </c>
      <c r="E373" s="10">
        <v>1020.4885709686015</v>
      </c>
      <c r="F373" s="10">
        <v>1076.1346816538764</v>
      </c>
      <c r="H373" s="2" t="s">
        <v>604</v>
      </c>
      <c r="I373" s="2" t="s">
        <v>604</v>
      </c>
      <c r="J373" s="2" t="s">
        <v>604</v>
      </c>
      <c r="M373" s="2" t="s">
        <v>604</v>
      </c>
      <c r="N373" s="2" t="s">
        <v>604</v>
      </c>
      <c r="O373" s="2" t="s">
        <v>604</v>
      </c>
      <c r="P373" s="2" t="s">
        <v>604</v>
      </c>
      <c r="Q373" s="2" t="s">
        <v>604</v>
      </c>
      <c r="R373" s="2" t="s">
        <v>604</v>
      </c>
    </row>
    <row r="374">
      <c r="A374" s="2" t="s">
        <v>311</v>
      </c>
      <c r="B374" s="2" t="s">
        <v>41</v>
      </c>
      <c r="C374" s="16" t="s">
        <v>498</v>
      </c>
      <c r="D374" s="10">
        <v>16.89327127235704</v>
      </c>
      <c r="E374" s="10">
        <v>1000.8656166910623</v>
      </c>
      <c r="F374" s="10">
        <v>1103.3942193147952</v>
      </c>
      <c r="H374" s="2" t="s">
        <v>604</v>
      </c>
      <c r="I374" s="2" t="s">
        <v>604</v>
      </c>
      <c r="J374" s="2" t="s">
        <v>604</v>
      </c>
      <c r="M374" s="2" t="s">
        <v>604</v>
      </c>
      <c r="N374" s="2" t="s">
        <v>604</v>
      </c>
      <c r="O374" s="2" t="s">
        <v>604</v>
      </c>
      <c r="P374" s="2" t="s">
        <v>604</v>
      </c>
      <c r="Q374" s="2" t="s">
        <v>604</v>
      </c>
      <c r="R374" s="2" t="s">
        <v>604</v>
      </c>
    </row>
    <row r="375">
      <c r="A375" s="2" t="s">
        <v>174</v>
      </c>
      <c r="B375" s="2" t="s">
        <v>311</v>
      </c>
      <c r="C375" s="16" t="s">
        <v>561</v>
      </c>
      <c r="D375" s="10">
        <v>6.926843386912079</v>
      </c>
      <c r="E375" s="10">
        <v>1058.8488474772676</v>
      </c>
      <c r="F375" s="10">
        <v>1017.7588879634193</v>
      </c>
      <c r="H375" s="2" t="s">
        <v>604</v>
      </c>
      <c r="I375" s="2" t="s">
        <v>604</v>
      </c>
      <c r="J375" s="2" t="s">
        <v>604</v>
      </c>
      <c r="M375" s="2" t="s">
        <v>604</v>
      </c>
      <c r="N375" s="2" t="s">
        <v>604</v>
      </c>
      <c r="O375" s="2" t="s">
        <v>604</v>
      </c>
      <c r="P375" s="2" t="s">
        <v>604</v>
      </c>
      <c r="Q375" s="2" t="s">
        <v>604</v>
      </c>
      <c r="R375" s="2" t="s">
        <v>604</v>
      </c>
    </row>
    <row r="376">
      <c r="A376" s="2" t="s">
        <v>153</v>
      </c>
      <c r="B376" s="2" t="s">
        <v>336</v>
      </c>
      <c r="C376" s="16" t="s">
        <v>565</v>
      </c>
      <c r="D376" s="10">
        <v>9.960304176269007</v>
      </c>
      <c r="E376" s="10">
        <v>978.088155417542</v>
      </c>
      <c r="F376" s="10">
        <v>969.1615788192728</v>
      </c>
      <c r="H376" s="2" t="s">
        <v>604</v>
      </c>
      <c r="I376" s="2" t="s">
        <v>604</v>
      </c>
      <c r="J376" s="2" t="s">
        <v>604</v>
      </c>
      <c r="M376" s="2" t="s">
        <v>604</v>
      </c>
      <c r="N376" s="2" t="s">
        <v>604</v>
      </c>
      <c r="O376" s="2" t="s">
        <v>604</v>
      </c>
      <c r="P376" s="2" t="s">
        <v>604</v>
      </c>
      <c r="Q376" s="2" t="s">
        <v>604</v>
      </c>
      <c r="R376" s="2" t="s">
        <v>604</v>
      </c>
    </row>
    <row r="377">
      <c r="A377" s="2" t="s">
        <v>34</v>
      </c>
      <c r="B377" s="2" t="s">
        <v>153</v>
      </c>
      <c r="C377" s="16" t="s">
        <v>441</v>
      </c>
      <c r="D377" s="10">
        <v>9.633867543883394</v>
      </c>
      <c r="E377" s="10">
        <v>1007.377471148408</v>
      </c>
      <c r="F377" s="10">
        <v>988.048459593811</v>
      </c>
      <c r="H377" s="2" t="s">
        <v>604</v>
      </c>
      <c r="I377" s="2" t="s">
        <v>604</v>
      </c>
      <c r="J377" s="2" t="s">
        <v>604</v>
      </c>
      <c r="M377" s="2" t="s">
        <v>604</v>
      </c>
      <c r="N377" s="2" t="s">
        <v>604</v>
      </c>
      <c r="O377" s="2" t="s">
        <v>604</v>
      </c>
      <c r="P377" s="2" t="s">
        <v>604</v>
      </c>
      <c r="Q377" s="2" t="s">
        <v>604</v>
      </c>
      <c r="R377" s="2" t="s">
        <v>604</v>
      </c>
    </row>
    <row r="378">
      <c r="A378" s="2" t="s">
        <v>399</v>
      </c>
      <c r="B378" s="2" t="s">
        <v>34</v>
      </c>
      <c r="C378" s="16" t="s">
        <v>433</v>
      </c>
      <c r="D378" s="10">
        <v>-28.38390996298916</v>
      </c>
      <c r="E378" s="10">
        <v>974.6804090232014</v>
      </c>
      <c r="F378" s="10">
        <v>1017.0113386922914</v>
      </c>
      <c r="H378" s="2" t="s">
        <v>604</v>
      </c>
      <c r="I378" s="2" t="s">
        <v>604</v>
      </c>
      <c r="J378" s="2" t="s">
        <v>604</v>
      </c>
      <c r="M378" s="2" t="s">
        <v>604</v>
      </c>
      <c r="N378" s="2" t="s">
        <v>604</v>
      </c>
      <c r="O378" s="2" t="s">
        <v>604</v>
      </c>
      <c r="P378" s="2" t="s">
        <v>604</v>
      </c>
      <c r="Q378" s="2" t="s">
        <v>604</v>
      </c>
      <c r="R378" s="2" t="s">
        <v>604</v>
      </c>
    </row>
    <row r="379">
      <c r="A379" s="2" t="s">
        <v>91</v>
      </c>
      <c r="B379" s="2" t="s">
        <v>34</v>
      </c>
      <c r="C379" s="16" t="s">
        <v>537</v>
      </c>
      <c r="D379" s="10">
        <v>8.902161480722379</v>
      </c>
      <c r="E379" s="10">
        <v>1022.7186853788231</v>
      </c>
      <c r="F379" s="10">
        <v>1045.3952486552805</v>
      </c>
      <c r="H379" s="2" t="s">
        <v>604</v>
      </c>
      <c r="I379" s="2" t="s">
        <v>604</v>
      </c>
      <c r="J379" s="2" t="s">
        <v>604</v>
      </c>
      <c r="M379" s="2" t="s">
        <v>604</v>
      </c>
      <c r="N379" s="2" t="s">
        <v>604</v>
      </c>
      <c r="O379" s="2" t="s">
        <v>604</v>
      </c>
      <c r="P379" s="2" t="s">
        <v>604</v>
      </c>
      <c r="Q379" s="2" t="s">
        <v>604</v>
      </c>
      <c r="R379" s="2" t="s">
        <v>604</v>
      </c>
    </row>
    <row r="380">
      <c r="A380" s="2" t="s">
        <v>75</v>
      </c>
      <c r="B380" s="2" t="s">
        <v>91</v>
      </c>
      <c r="C380" s="16" t="s">
        <v>433</v>
      </c>
      <c r="D380" s="10">
        <v>-24.21711298856658</v>
      </c>
      <c r="E380" s="10">
        <v>941.9555921935182</v>
      </c>
      <c r="F380" s="10">
        <v>1031.6208468595455</v>
      </c>
      <c r="H380" s="2" t="s">
        <v>604</v>
      </c>
      <c r="I380" s="2" t="s">
        <v>604</v>
      </c>
      <c r="J380" s="2" t="s">
        <v>604</v>
      </c>
      <c r="M380" s="2" t="s">
        <v>604</v>
      </c>
      <c r="N380" s="2" t="s">
        <v>604</v>
      </c>
      <c r="O380" s="2" t="s">
        <v>604</v>
      </c>
      <c r="P380" s="2" t="s">
        <v>604</v>
      </c>
      <c r="Q380" s="2" t="s">
        <v>604</v>
      </c>
      <c r="R380" s="2" t="s">
        <v>604</v>
      </c>
    </row>
    <row r="381">
      <c r="A381" s="2" t="s">
        <v>125</v>
      </c>
      <c r="B381" s="2" t="s">
        <v>91</v>
      </c>
      <c r="C381" s="16" t="s">
        <v>434</v>
      </c>
      <c r="D381" s="10">
        <v>8.624579369383813</v>
      </c>
      <c r="E381" s="10">
        <v>1043.913631849094</v>
      </c>
      <c r="F381" s="10">
        <v>1055.8379598481122</v>
      </c>
      <c r="H381" s="2" t="s">
        <v>604</v>
      </c>
      <c r="I381" s="2" t="s">
        <v>604</v>
      </c>
      <c r="J381" s="2" t="s">
        <v>604</v>
      </c>
      <c r="M381" s="2" t="s">
        <v>604</v>
      </c>
      <c r="N381" s="2" t="s">
        <v>604</v>
      </c>
      <c r="O381" s="2" t="s">
        <v>604</v>
      </c>
      <c r="P381" s="2" t="s">
        <v>604</v>
      </c>
      <c r="Q381" s="2" t="s">
        <v>604</v>
      </c>
      <c r="R381" s="2" t="s">
        <v>604</v>
      </c>
    </row>
    <row r="382">
      <c r="A382" s="2" t="s">
        <v>337</v>
      </c>
      <c r="B382" s="2" t="s">
        <v>125</v>
      </c>
      <c r="C382" s="16" t="s">
        <v>566</v>
      </c>
      <c r="D382" s="10">
        <v>19.115742774287767</v>
      </c>
      <c r="E382" s="10">
        <v>941.9392033774853</v>
      </c>
      <c r="F382" s="10">
        <v>1052.5382112184777</v>
      </c>
      <c r="H382" s="2" t="s">
        <v>604</v>
      </c>
      <c r="I382" s="2" t="s">
        <v>604</v>
      </c>
      <c r="J382" s="2" t="s">
        <v>604</v>
      </c>
      <c r="M382" s="2" t="s">
        <v>604</v>
      </c>
      <c r="N382" s="2" t="s">
        <v>604</v>
      </c>
      <c r="O382" s="2" t="s">
        <v>604</v>
      </c>
      <c r="P382" s="2" t="s">
        <v>604</v>
      </c>
      <c r="Q382" s="2" t="s">
        <v>604</v>
      </c>
      <c r="R382" s="2" t="s">
        <v>604</v>
      </c>
    </row>
    <row r="383">
      <c r="A383" s="2" t="s">
        <v>61</v>
      </c>
      <c r="B383" s="2" t="s">
        <v>337</v>
      </c>
      <c r="C383" s="16" t="s">
        <v>527</v>
      </c>
      <c r="D383" s="10">
        <v>7.037731751765359</v>
      </c>
      <c r="E383" s="10">
        <v>1023.6143018295411</v>
      </c>
      <c r="F383" s="10">
        <v>961.054946151773</v>
      </c>
      <c r="H383" s="2" t="s">
        <v>604</v>
      </c>
      <c r="I383" s="2" t="s">
        <v>604</v>
      </c>
      <c r="J383" s="2" t="s">
        <v>604</v>
      </c>
      <c r="M383" s="2" t="s">
        <v>604</v>
      </c>
      <c r="N383" s="2" t="s">
        <v>604</v>
      </c>
      <c r="O383" s="2" t="s">
        <v>604</v>
      </c>
      <c r="P383" s="2" t="s">
        <v>604</v>
      </c>
      <c r="Q383" s="2" t="s">
        <v>604</v>
      </c>
      <c r="R383" s="2" t="s">
        <v>604</v>
      </c>
    </row>
    <row r="384">
      <c r="A384" s="2" t="s">
        <v>407</v>
      </c>
      <c r="B384" s="2" t="s">
        <v>61</v>
      </c>
      <c r="C384" s="16" t="s">
        <v>433</v>
      </c>
      <c r="D384" s="10">
        <v>-24.402708189482126</v>
      </c>
      <c r="E384" s="10">
        <v>943.002034409742</v>
      </c>
      <c r="F384" s="10">
        <v>1030.6520335813066</v>
      </c>
      <c r="H384" s="2" t="s">
        <v>604</v>
      </c>
      <c r="I384" s="2" t="s">
        <v>604</v>
      </c>
      <c r="J384" s="2" t="s">
        <v>604</v>
      </c>
      <c r="M384" s="2" t="s">
        <v>604</v>
      </c>
      <c r="N384" s="2" t="s">
        <v>604</v>
      </c>
      <c r="O384" s="2" t="s">
        <v>604</v>
      </c>
      <c r="P384" s="2" t="s">
        <v>604</v>
      </c>
      <c r="Q384" s="2" t="s">
        <v>604</v>
      </c>
      <c r="R384" s="2" t="s">
        <v>604</v>
      </c>
    </row>
    <row r="385">
      <c r="A385" s="2" t="s">
        <v>227</v>
      </c>
      <c r="B385" s="2" t="s">
        <v>61</v>
      </c>
      <c r="C385" s="16" t="s">
        <v>433</v>
      </c>
      <c r="D385" s="10">
        <v>-28.339537295733148</v>
      </c>
      <c r="E385" s="10">
        <v>1012.1881421542432</v>
      </c>
      <c r="F385" s="10">
        <v>1055.0547417707887</v>
      </c>
      <c r="H385" s="2" t="s">
        <v>604</v>
      </c>
      <c r="I385" s="2" t="s">
        <v>604</v>
      </c>
      <c r="J385" s="2" t="s">
        <v>604</v>
      </c>
      <c r="M385" s="2" t="s">
        <v>604</v>
      </c>
      <c r="N385" s="2" t="s">
        <v>604</v>
      </c>
      <c r="O385" s="2" t="s">
        <v>604</v>
      </c>
      <c r="P385" s="2" t="s">
        <v>604</v>
      </c>
      <c r="Q385" s="2" t="s">
        <v>604</v>
      </c>
      <c r="R385" s="2" t="s">
        <v>604</v>
      </c>
    </row>
    <row r="386">
      <c r="A386" s="2" t="s">
        <v>153</v>
      </c>
      <c r="B386" s="2" t="s">
        <v>61</v>
      </c>
      <c r="C386" s="16" t="s">
        <v>567</v>
      </c>
      <c r="D386" s="10">
        <v>14.635404013297546</v>
      </c>
      <c r="E386" s="10">
        <v>978.4145920499276</v>
      </c>
      <c r="F386" s="10">
        <v>1083.394279066522</v>
      </c>
      <c r="H386" s="2" t="s">
        <v>604</v>
      </c>
      <c r="I386" s="2" t="s">
        <v>604</v>
      </c>
      <c r="J386" s="2" t="s">
        <v>604</v>
      </c>
      <c r="M386" s="2" t="s">
        <v>604</v>
      </c>
      <c r="N386" s="2" t="s">
        <v>604</v>
      </c>
      <c r="O386" s="2" t="s">
        <v>604</v>
      </c>
      <c r="P386" s="2" t="s">
        <v>604</v>
      </c>
      <c r="Q386" s="2" t="s">
        <v>604</v>
      </c>
      <c r="R386" s="2" t="s">
        <v>604</v>
      </c>
    </row>
    <row r="387">
      <c r="A387" s="2" t="s">
        <v>52</v>
      </c>
      <c r="B387" s="2" t="s">
        <v>153</v>
      </c>
      <c r="C387" s="16" t="s">
        <v>561</v>
      </c>
      <c r="D387" s="10">
        <v>4.440253814143956</v>
      </c>
      <c r="E387" s="10">
        <v>1084.9035654704362</v>
      </c>
      <c r="F387" s="10">
        <v>993.0499960632251</v>
      </c>
      <c r="H387" s="2" t="s">
        <v>604</v>
      </c>
      <c r="I387" s="2" t="s">
        <v>604</v>
      </c>
      <c r="J387" s="2" t="s">
        <v>604</v>
      </c>
      <c r="M387" s="2" t="s">
        <v>604</v>
      </c>
      <c r="N387" s="2" t="s">
        <v>604</v>
      </c>
      <c r="O387" s="2" t="s">
        <v>604</v>
      </c>
      <c r="P387" s="2" t="s">
        <v>604</v>
      </c>
      <c r="Q387" s="2" t="s">
        <v>604</v>
      </c>
      <c r="R387" s="2" t="s">
        <v>604</v>
      </c>
    </row>
    <row r="388">
      <c r="A388" s="2" t="s">
        <v>399</v>
      </c>
      <c r="B388" s="2" t="s">
        <v>52</v>
      </c>
      <c r="C388" s="16" t="s">
        <v>433</v>
      </c>
      <c r="D388" s="10">
        <v>-19.205520581824942</v>
      </c>
      <c r="E388" s="10">
        <v>946.2964990602122</v>
      </c>
      <c r="F388" s="10">
        <v>1089.3438192845801</v>
      </c>
      <c r="H388" s="2" t="s">
        <v>604</v>
      </c>
      <c r="I388" s="2" t="s">
        <v>604</v>
      </c>
      <c r="J388" s="2" t="s">
        <v>604</v>
      </c>
      <c r="M388" s="2" t="s">
        <v>604</v>
      </c>
      <c r="N388" s="2" t="s">
        <v>604</v>
      </c>
      <c r="O388" s="2" t="s">
        <v>604</v>
      </c>
      <c r="P388" s="2" t="s">
        <v>604</v>
      </c>
      <c r="Q388" s="2" t="s">
        <v>604</v>
      </c>
      <c r="R388" s="2" t="s">
        <v>604</v>
      </c>
    </row>
    <row r="389">
      <c r="A389" s="2" t="s">
        <v>230</v>
      </c>
      <c r="B389" s="2" t="s">
        <v>138</v>
      </c>
      <c r="C389" s="16" t="s">
        <v>433</v>
      </c>
      <c r="D389" s="10">
        <v>-31.63098116151196</v>
      </c>
      <c r="E389" s="10">
        <v>1000.0</v>
      </c>
      <c r="F389" s="10">
        <v>1000.0</v>
      </c>
      <c r="H389" s="2" t="s">
        <v>604</v>
      </c>
      <c r="I389" s="2" t="s">
        <v>604</v>
      </c>
      <c r="J389" s="2" t="s">
        <v>604</v>
      </c>
      <c r="M389" s="2" t="s">
        <v>604</v>
      </c>
      <c r="N389" s="2" t="s">
        <v>604</v>
      </c>
      <c r="O389" s="2" t="s">
        <v>604</v>
      </c>
      <c r="P389" s="2" t="s">
        <v>604</v>
      </c>
      <c r="Q389" s="2" t="s">
        <v>604</v>
      </c>
      <c r="R389" s="2" t="s">
        <v>604</v>
      </c>
    </row>
    <row r="390">
      <c r="A390" s="2" t="s">
        <v>59</v>
      </c>
      <c r="B390" s="2" t="s">
        <v>138</v>
      </c>
      <c r="C390" s="16" t="s">
        <v>450</v>
      </c>
      <c r="D390" s="10">
        <v>9.412071435541932</v>
      </c>
      <c r="E390" s="10">
        <v>1000.0</v>
      </c>
      <c r="F390" s="10">
        <v>1031.630981161512</v>
      </c>
      <c r="H390" s="2" t="s">
        <v>604</v>
      </c>
      <c r="I390" s="2" t="s">
        <v>604</v>
      </c>
      <c r="J390" s="2" t="s">
        <v>604</v>
      </c>
      <c r="M390" s="2" t="s">
        <v>604</v>
      </c>
      <c r="N390" s="2" t="s">
        <v>604</v>
      </c>
      <c r="O390" s="2" t="s">
        <v>604</v>
      </c>
      <c r="P390" s="2" t="s">
        <v>604</v>
      </c>
      <c r="Q390" s="2" t="s">
        <v>604</v>
      </c>
      <c r="R390" s="2" t="s">
        <v>604</v>
      </c>
    </row>
    <row r="391">
      <c r="A391" s="2" t="s">
        <v>92</v>
      </c>
      <c r="B391" s="2" t="s">
        <v>59</v>
      </c>
      <c r="C391" s="16" t="s">
        <v>451</v>
      </c>
      <c r="D391" s="10">
        <v>11.013251466164048</v>
      </c>
      <c r="E391" s="10">
        <v>1000.0</v>
      </c>
      <c r="F391" s="10">
        <v>1009.4120714355419</v>
      </c>
      <c r="H391" s="2" t="s">
        <v>604</v>
      </c>
      <c r="I391" s="2" t="s">
        <v>604</v>
      </c>
      <c r="J391" s="2" t="s">
        <v>604</v>
      </c>
      <c r="M391" s="2" t="s">
        <v>604</v>
      </c>
      <c r="N391" s="2" t="s">
        <v>604</v>
      </c>
      <c r="O391" s="2" t="s">
        <v>604</v>
      </c>
      <c r="P391" s="2" t="s">
        <v>604</v>
      </c>
      <c r="Q391" s="2" t="s">
        <v>604</v>
      </c>
      <c r="R391" s="2" t="s">
        <v>604</v>
      </c>
    </row>
    <row r="392">
      <c r="A392" s="2" t="s">
        <v>237</v>
      </c>
      <c r="B392" s="2" t="s">
        <v>92</v>
      </c>
      <c r="C392" s="16" t="s">
        <v>541</v>
      </c>
      <c r="D392" s="10">
        <v>11.242107584901984</v>
      </c>
      <c r="E392" s="10">
        <v>1000.0</v>
      </c>
      <c r="F392" s="10">
        <v>1011.013251466164</v>
      </c>
      <c r="H392" s="2" t="s">
        <v>604</v>
      </c>
      <c r="I392" s="2" t="s">
        <v>604</v>
      </c>
      <c r="J392" s="2" t="s">
        <v>604</v>
      </c>
      <c r="M392" s="2" t="s">
        <v>604</v>
      </c>
      <c r="N392" s="2" t="s">
        <v>604</v>
      </c>
      <c r="O392" s="2" t="s">
        <v>604</v>
      </c>
      <c r="P392" s="2" t="s">
        <v>604</v>
      </c>
      <c r="Q392" s="2" t="s">
        <v>604</v>
      </c>
      <c r="R392" s="2" t="s">
        <v>604</v>
      </c>
    </row>
    <row r="393">
      <c r="A393" s="2" t="s">
        <v>241</v>
      </c>
      <c r="B393" s="2" t="s">
        <v>237</v>
      </c>
      <c r="C393" s="16" t="s">
        <v>467</v>
      </c>
      <c r="D393" s="10">
        <v>10.751105497725574</v>
      </c>
      <c r="E393" s="10">
        <v>1000.0</v>
      </c>
      <c r="F393" s="10">
        <v>1011.242107584902</v>
      </c>
      <c r="H393" s="2" t="s">
        <v>604</v>
      </c>
      <c r="I393" s="2" t="s">
        <v>604</v>
      </c>
      <c r="J393" s="2" t="s">
        <v>604</v>
      </c>
      <c r="M393" s="2" t="s">
        <v>604</v>
      </c>
      <c r="N393" s="2" t="s">
        <v>604</v>
      </c>
      <c r="O393" s="2" t="s">
        <v>604</v>
      </c>
      <c r="P393" s="2" t="s">
        <v>604</v>
      </c>
      <c r="Q393" s="2" t="s">
        <v>604</v>
      </c>
      <c r="R393" s="2" t="s">
        <v>604</v>
      </c>
    </row>
    <row r="394">
      <c r="A394" s="2" t="s">
        <v>366</v>
      </c>
      <c r="B394" s="2" t="s">
        <v>241</v>
      </c>
      <c r="C394" s="16" t="s">
        <v>433</v>
      </c>
      <c r="D394" s="10">
        <v>-30.85750752571358</v>
      </c>
      <c r="E394" s="10">
        <v>1000.0</v>
      </c>
      <c r="F394" s="10">
        <v>1010.7511054977256</v>
      </c>
      <c r="H394" s="2" t="s">
        <v>604</v>
      </c>
      <c r="I394" s="2" t="s">
        <v>604</v>
      </c>
      <c r="J394" s="2" t="s">
        <v>604</v>
      </c>
      <c r="M394" s="2" t="s">
        <v>604</v>
      </c>
      <c r="N394" s="2" t="s">
        <v>604</v>
      </c>
      <c r="O394" s="2" t="s">
        <v>604</v>
      </c>
      <c r="P394" s="2" t="s">
        <v>604</v>
      </c>
      <c r="Q394" s="2" t="s">
        <v>604</v>
      </c>
      <c r="R394" s="2" t="s">
        <v>604</v>
      </c>
    </row>
    <row r="395">
      <c r="A395" s="2" t="s">
        <v>363</v>
      </c>
      <c r="B395" s="2" t="s">
        <v>241</v>
      </c>
      <c r="C395" s="16" t="s">
        <v>557</v>
      </c>
      <c r="D395" s="10">
        <v>11.318015135805437</v>
      </c>
      <c r="E395" s="26">
        <v>1000.0</v>
      </c>
      <c r="F395" s="10">
        <v>1041.6086130234391</v>
      </c>
      <c r="H395" s="2" t="s">
        <v>604</v>
      </c>
      <c r="I395" s="2" t="s">
        <v>604</v>
      </c>
      <c r="J395" s="2" t="s">
        <v>604</v>
      </c>
      <c r="M395" s="2" t="s">
        <v>604</v>
      </c>
      <c r="N395" s="2" t="s">
        <v>604</v>
      </c>
      <c r="O395" s="2" t="s">
        <v>604</v>
      </c>
      <c r="P395" s="2" t="s">
        <v>604</v>
      </c>
      <c r="Q395" s="2" t="s">
        <v>604</v>
      </c>
      <c r="R395" s="2" t="s">
        <v>604</v>
      </c>
    </row>
    <row r="396">
      <c r="A396" s="2" t="s">
        <v>339</v>
      </c>
      <c r="B396" s="2" t="s">
        <v>363</v>
      </c>
      <c r="C396" s="16" t="s">
        <v>433</v>
      </c>
      <c r="D396" s="10">
        <v>-30.815714618539577</v>
      </c>
      <c r="E396" s="10">
        <v>1000.0</v>
      </c>
      <c r="F396" s="10">
        <v>1011.3180151358055</v>
      </c>
      <c r="H396" s="2" t="s">
        <v>604</v>
      </c>
      <c r="I396" s="2" t="s">
        <v>604</v>
      </c>
      <c r="J396" s="2" t="s">
        <v>604</v>
      </c>
      <c r="M396" s="2" t="s">
        <v>604</v>
      </c>
      <c r="N396" s="2" t="s">
        <v>604</v>
      </c>
      <c r="O396" s="2" t="s">
        <v>604</v>
      </c>
      <c r="P396" s="2" t="s">
        <v>604</v>
      </c>
      <c r="Q396" s="2" t="s">
        <v>604</v>
      </c>
      <c r="R396" s="2" t="s">
        <v>604</v>
      </c>
    </row>
    <row r="397">
      <c r="A397" s="2" t="s">
        <v>38</v>
      </c>
      <c r="B397" s="2" t="s">
        <v>363</v>
      </c>
      <c r="C397" s="16" t="s">
        <v>568</v>
      </c>
      <c r="D397" s="10">
        <v>11.638581235808791</v>
      </c>
      <c r="E397" s="10">
        <v>1000.0</v>
      </c>
      <c r="F397" s="10">
        <v>1042.133729754345</v>
      </c>
      <c r="H397" s="2" t="s">
        <v>604</v>
      </c>
      <c r="I397" s="2" t="s">
        <v>604</v>
      </c>
      <c r="J397" s="2" t="s">
        <v>604</v>
      </c>
      <c r="M397" s="2" t="s">
        <v>604</v>
      </c>
      <c r="N397" s="2" t="s">
        <v>604</v>
      </c>
      <c r="O397" s="2" t="s">
        <v>604</v>
      </c>
      <c r="P397" s="2" t="s">
        <v>604</v>
      </c>
      <c r="Q397" s="2" t="s">
        <v>604</v>
      </c>
      <c r="R397" s="2" t="s">
        <v>604</v>
      </c>
    </row>
    <row r="398">
      <c r="A398" s="2" t="s">
        <v>280</v>
      </c>
      <c r="B398" s="2" t="s">
        <v>38</v>
      </c>
      <c r="C398" s="16" t="s">
        <v>513</v>
      </c>
      <c r="D398" s="10">
        <v>10.383807542738694</v>
      </c>
      <c r="E398" s="10">
        <v>1000.0</v>
      </c>
      <c r="F398" s="10">
        <v>1011.6385812358087</v>
      </c>
      <c r="H398" s="2" t="s">
        <v>604</v>
      </c>
      <c r="I398" s="2" t="s">
        <v>604</v>
      </c>
      <c r="J398" s="2" t="s">
        <v>604</v>
      </c>
      <c r="M398" s="2" t="s">
        <v>604</v>
      </c>
      <c r="N398" s="2" t="s">
        <v>604</v>
      </c>
      <c r="O398" s="2" t="s">
        <v>604</v>
      </c>
      <c r="P398" s="2" t="s">
        <v>604</v>
      </c>
      <c r="Q398" s="2" t="s">
        <v>604</v>
      </c>
      <c r="R398" s="2" t="s">
        <v>604</v>
      </c>
    </row>
    <row r="399">
      <c r="A399" s="2" t="s">
        <v>381</v>
      </c>
      <c r="B399" s="2" t="s">
        <v>280</v>
      </c>
      <c r="C399" s="16" t="s">
        <v>431</v>
      </c>
      <c r="D399" s="10">
        <v>10.250492077442352</v>
      </c>
      <c r="E399" s="10">
        <v>1000.0</v>
      </c>
      <c r="F399" s="10">
        <v>1010.3838075427386</v>
      </c>
      <c r="H399" s="2" t="s">
        <v>604</v>
      </c>
      <c r="I399" s="2" t="s">
        <v>604</v>
      </c>
      <c r="J399" s="2" t="s">
        <v>604</v>
      </c>
      <c r="M399" s="2" t="s">
        <v>604</v>
      </c>
      <c r="N399" s="2" t="s">
        <v>604</v>
      </c>
      <c r="O399" s="2" t="s">
        <v>604</v>
      </c>
      <c r="P399" s="2" t="s">
        <v>604</v>
      </c>
      <c r="Q399" s="2" t="s">
        <v>604</v>
      </c>
      <c r="R399" s="2" t="s">
        <v>604</v>
      </c>
    </row>
    <row r="400">
      <c r="A400" s="2" t="s">
        <v>230</v>
      </c>
      <c r="B400" s="2" t="s">
        <v>381</v>
      </c>
      <c r="C400" s="16" t="s">
        <v>501</v>
      </c>
      <c r="D400" s="10">
        <v>13.735591817476614</v>
      </c>
      <c r="E400" s="10">
        <v>968.369018838488</v>
      </c>
      <c r="F400" s="10">
        <v>1010.2504920774423</v>
      </c>
      <c r="H400" s="2" t="s">
        <v>604</v>
      </c>
      <c r="I400" s="2" t="s">
        <v>604</v>
      </c>
      <c r="J400" s="2" t="s">
        <v>604</v>
      </c>
      <c r="M400" s="2" t="s">
        <v>604</v>
      </c>
      <c r="N400" s="2" t="s">
        <v>604</v>
      </c>
      <c r="O400" s="2" t="s">
        <v>604</v>
      </c>
      <c r="P400" s="2" t="s">
        <v>604</v>
      </c>
      <c r="Q400" s="2" t="s">
        <v>604</v>
      </c>
      <c r="R400" s="2" t="s">
        <v>604</v>
      </c>
    </row>
    <row r="401">
      <c r="A401" s="2" t="s">
        <v>138</v>
      </c>
      <c r="B401" s="2" t="s">
        <v>230</v>
      </c>
      <c r="C401" s="16" t="s">
        <v>436</v>
      </c>
      <c r="D401" s="10">
        <v>7.658047779715229</v>
      </c>
      <c r="E401" s="10">
        <v>1022.2189097259701</v>
      </c>
      <c r="F401" s="10">
        <v>982.1046106559646</v>
      </c>
      <c r="H401" s="2" t="s">
        <v>604</v>
      </c>
      <c r="I401" s="2" t="s">
        <v>604</v>
      </c>
      <c r="J401" s="2" t="s">
        <v>604</v>
      </c>
      <c r="M401" s="2" t="s">
        <v>604</v>
      </c>
      <c r="N401" s="2" t="s">
        <v>604</v>
      </c>
      <c r="O401" s="2" t="s">
        <v>604</v>
      </c>
      <c r="P401" s="2" t="s">
        <v>604</v>
      </c>
      <c r="Q401" s="2" t="s">
        <v>604</v>
      </c>
      <c r="R401" s="2" t="s">
        <v>604</v>
      </c>
    </row>
    <row r="402">
      <c r="A402" s="2" t="s">
        <v>59</v>
      </c>
      <c r="B402" s="2" t="s">
        <v>138</v>
      </c>
      <c r="C402" s="16" t="s">
        <v>556</v>
      </c>
      <c r="D402" s="10">
        <v>12.036290878732046</v>
      </c>
      <c r="E402" s="10">
        <v>998.3988199693779</v>
      </c>
      <c r="F402" s="10">
        <v>1029.8769575056854</v>
      </c>
      <c r="H402" s="2" t="s">
        <v>604</v>
      </c>
      <c r="I402" s="2" t="s">
        <v>604</v>
      </c>
      <c r="J402" s="2" t="s">
        <v>604</v>
      </c>
      <c r="M402" s="2" t="s">
        <v>604</v>
      </c>
      <c r="N402" s="2" t="s">
        <v>604</v>
      </c>
      <c r="O402" s="2" t="s">
        <v>604</v>
      </c>
      <c r="P402" s="2" t="s">
        <v>604</v>
      </c>
      <c r="Q402" s="2" t="s">
        <v>604</v>
      </c>
      <c r="R402" s="2" t="s">
        <v>604</v>
      </c>
    </row>
    <row r="403">
      <c r="A403" s="2" t="s">
        <v>92</v>
      </c>
      <c r="B403" s="2" t="s">
        <v>59</v>
      </c>
      <c r="C403" s="16" t="s">
        <v>554</v>
      </c>
      <c r="D403" s="10">
        <v>11.523864090520126</v>
      </c>
      <c r="E403" s="10">
        <v>999.771143881262</v>
      </c>
      <c r="F403" s="10">
        <v>1010.43511084811</v>
      </c>
      <c r="H403" s="2" t="s">
        <v>604</v>
      </c>
      <c r="I403" s="2" t="s">
        <v>604</v>
      </c>
      <c r="J403" s="2" t="s">
        <v>604</v>
      </c>
      <c r="M403" s="2" t="s">
        <v>604</v>
      </c>
      <c r="N403" s="2" t="s">
        <v>604</v>
      </c>
      <c r="O403" s="2" t="s">
        <v>604</v>
      </c>
      <c r="P403" s="2" t="s">
        <v>604</v>
      </c>
      <c r="Q403" s="2" t="s">
        <v>604</v>
      </c>
      <c r="R403" s="2" t="s">
        <v>604</v>
      </c>
    </row>
    <row r="404">
      <c r="A404" s="2" t="s">
        <v>89</v>
      </c>
      <c r="B404" s="2" t="s">
        <v>390</v>
      </c>
      <c r="C404" s="16" t="s">
        <v>470</v>
      </c>
      <c r="D404" s="10">
        <v>10.249987901021706</v>
      </c>
      <c r="E404" s="10">
        <v>1000.0</v>
      </c>
      <c r="F404" s="10">
        <v>1000.0</v>
      </c>
      <c r="H404" s="2" t="s">
        <v>604</v>
      </c>
      <c r="I404" s="2" t="s">
        <v>604</v>
      </c>
      <c r="J404" s="2" t="s">
        <v>604</v>
      </c>
      <c r="M404" s="2" t="s">
        <v>604</v>
      </c>
      <c r="N404" s="2" t="s">
        <v>604</v>
      </c>
      <c r="O404" s="2" t="s">
        <v>604</v>
      </c>
      <c r="P404" s="2" t="s">
        <v>604</v>
      </c>
      <c r="Q404" s="2" t="s">
        <v>604</v>
      </c>
      <c r="R404" s="2" t="s">
        <v>604</v>
      </c>
    </row>
    <row r="405">
      <c r="A405" s="2" t="s">
        <v>324</v>
      </c>
      <c r="B405" s="2" t="s">
        <v>89</v>
      </c>
      <c r="C405" s="16" t="s">
        <v>433</v>
      </c>
      <c r="D405" s="10">
        <v>-30.89436701890951</v>
      </c>
      <c r="E405" s="10">
        <v>1000.0</v>
      </c>
      <c r="F405" s="10">
        <v>1010.2499879010218</v>
      </c>
      <c r="H405" s="2" t="s">
        <v>604</v>
      </c>
      <c r="I405" s="2" t="s">
        <v>604</v>
      </c>
      <c r="J405" s="2" t="s">
        <v>604</v>
      </c>
      <c r="M405" s="2" t="s">
        <v>604</v>
      </c>
      <c r="N405" s="2" t="s">
        <v>604</v>
      </c>
      <c r="O405" s="2" t="s">
        <v>604</v>
      </c>
      <c r="P405" s="2" t="s">
        <v>604</v>
      </c>
      <c r="Q405" s="2" t="s">
        <v>604</v>
      </c>
      <c r="R405" s="2" t="s">
        <v>604</v>
      </c>
    </row>
    <row r="406">
      <c r="A406" s="2" t="s">
        <v>60</v>
      </c>
      <c r="B406" s="2" t="s">
        <v>89</v>
      </c>
      <c r="C406" s="16" t="s">
        <v>503</v>
      </c>
      <c r="D406" s="10">
        <v>11.588078363475093</v>
      </c>
      <c r="E406" s="10">
        <v>1000.0</v>
      </c>
      <c r="F406" s="10">
        <v>1041.1443549199312</v>
      </c>
      <c r="H406" s="2" t="s">
        <v>604</v>
      </c>
      <c r="I406" s="2" t="s">
        <v>604</v>
      </c>
      <c r="J406" s="2" t="s">
        <v>604</v>
      </c>
      <c r="M406" s="2" t="s">
        <v>604</v>
      </c>
      <c r="N406" s="2" t="s">
        <v>604</v>
      </c>
      <c r="O406" s="2" t="s">
        <v>604</v>
      </c>
      <c r="P406" s="2" t="s">
        <v>604</v>
      </c>
      <c r="Q406" s="2" t="s">
        <v>604</v>
      </c>
      <c r="R406" s="2" t="s">
        <v>604</v>
      </c>
    </row>
    <row r="407">
      <c r="A407" s="2" t="s">
        <v>315</v>
      </c>
      <c r="B407" s="2" t="s">
        <v>60</v>
      </c>
      <c r="C407" s="16" t="s">
        <v>493</v>
      </c>
      <c r="D407" s="10">
        <v>10.869310362400844</v>
      </c>
      <c r="E407" s="10">
        <v>1000.0</v>
      </c>
      <c r="F407" s="10">
        <v>1011.5880783634751</v>
      </c>
      <c r="H407" s="2" t="s">
        <v>604</v>
      </c>
      <c r="I407" s="2" t="s">
        <v>604</v>
      </c>
      <c r="J407" s="2" t="s">
        <v>604</v>
      </c>
    </row>
    <row r="408">
      <c r="A408" s="2" t="s">
        <v>22</v>
      </c>
      <c r="B408" s="2" t="s">
        <v>315</v>
      </c>
      <c r="C408" s="16" t="s">
        <v>531</v>
      </c>
      <c r="D408" s="10">
        <v>11.373470593603278</v>
      </c>
      <c r="E408" s="10">
        <v>1000.0</v>
      </c>
      <c r="F408" s="10">
        <v>1010.8693103624008</v>
      </c>
      <c r="H408" s="2" t="s">
        <v>604</v>
      </c>
      <c r="I408" s="2" t="s">
        <v>604</v>
      </c>
      <c r="J408" s="2" t="s">
        <v>604</v>
      </c>
    </row>
    <row r="409">
      <c r="A409" s="2" t="s">
        <v>377</v>
      </c>
      <c r="B409" s="2" t="s">
        <v>22</v>
      </c>
      <c r="C409" s="16" t="s">
        <v>569</v>
      </c>
      <c r="D409" s="10">
        <v>10.34652506161745</v>
      </c>
      <c r="E409" s="10">
        <v>1000.0</v>
      </c>
      <c r="F409" s="10">
        <v>1011.3734705936033</v>
      </c>
      <c r="H409" s="2" t="s">
        <v>604</v>
      </c>
      <c r="I409" s="2" t="s">
        <v>604</v>
      </c>
      <c r="J409" s="2" t="s">
        <v>604</v>
      </c>
    </row>
    <row r="410">
      <c r="A410" s="2" t="s">
        <v>302</v>
      </c>
      <c r="B410" s="2" t="s">
        <v>377</v>
      </c>
      <c r="C410" s="16" t="s">
        <v>455</v>
      </c>
      <c r="D410" s="10">
        <v>11.068731902694243</v>
      </c>
      <c r="E410" s="10">
        <v>1000.0</v>
      </c>
      <c r="F410" s="10">
        <v>1010.3465250616174</v>
      </c>
      <c r="H410" s="2" t="s">
        <v>604</v>
      </c>
      <c r="I410" s="2" t="s">
        <v>604</v>
      </c>
      <c r="J410" s="2" t="s">
        <v>604</v>
      </c>
    </row>
    <row r="411">
      <c r="A411" s="2" t="s">
        <v>72</v>
      </c>
      <c r="B411" s="2" t="s">
        <v>302</v>
      </c>
      <c r="C411" s="16" t="s">
        <v>503</v>
      </c>
      <c r="D411" s="10">
        <v>12.02745888911508</v>
      </c>
      <c r="E411" s="10">
        <v>993.1406363388993</v>
      </c>
      <c r="F411" s="10">
        <v>1011.0687319026943</v>
      </c>
      <c r="H411" s="2" t="s">
        <v>604</v>
      </c>
      <c r="I411" s="2" t="s">
        <v>604</v>
      </c>
      <c r="J411" s="2" t="s">
        <v>604</v>
      </c>
    </row>
    <row r="412">
      <c r="A412" s="2" t="s">
        <v>277</v>
      </c>
      <c r="B412" s="2" t="s">
        <v>72</v>
      </c>
      <c r="C412" s="16" t="s">
        <v>503</v>
      </c>
      <c r="D412" s="10">
        <v>11.084840342601877</v>
      </c>
      <c r="E412" s="10">
        <v>1000.0</v>
      </c>
      <c r="F412" s="10">
        <v>1005.1680952280143</v>
      </c>
      <c r="H412" s="2" t="s">
        <v>604</v>
      </c>
      <c r="I412" s="2" t="s">
        <v>604</v>
      </c>
      <c r="J412" s="2" t="s">
        <v>604</v>
      </c>
    </row>
    <row r="413">
      <c r="A413" s="2" t="s">
        <v>421</v>
      </c>
      <c r="B413" s="2" t="s">
        <v>277</v>
      </c>
      <c r="C413" s="16" t="s">
        <v>433</v>
      </c>
      <c r="D413" s="10">
        <v>-30.832916483738305</v>
      </c>
      <c r="E413" s="10">
        <v>1000.0</v>
      </c>
      <c r="F413" s="10">
        <v>1011.0848403426019</v>
      </c>
      <c r="H413" s="2" t="s">
        <v>604</v>
      </c>
      <c r="I413" s="2" t="s">
        <v>604</v>
      </c>
      <c r="J413" s="2" t="s">
        <v>604</v>
      </c>
    </row>
    <row r="414">
      <c r="A414" s="2" t="s">
        <v>194</v>
      </c>
      <c r="B414" s="2" t="s">
        <v>277</v>
      </c>
      <c r="C414" s="16" t="s">
        <v>528</v>
      </c>
      <c r="D414" s="10">
        <v>10.3352791879276</v>
      </c>
      <c r="E414" s="10">
        <v>1000.0</v>
      </c>
      <c r="F414" s="10">
        <v>1041.91775682634</v>
      </c>
      <c r="H414" s="2" t="s">
        <v>604</v>
      </c>
      <c r="I414" s="2" t="s">
        <v>604</v>
      </c>
      <c r="J414" s="2" t="s">
        <v>604</v>
      </c>
    </row>
    <row r="415">
      <c r="A415" s="2" t="s">
        <v>390</v>
      </c>
      <c r="B415" s="2" t="s">
        <v>194</v>
      </c>
      <c r="C415" s="16" t="s">
        <v>454</v>
      </c>
      <c r="D415" s="10">
        <v>11.402152158352148</v>
      </c>
      <c r="E415" s="10">
        <v>989.7500120989782</v>
      </c>
      <c r="F415" s="10">
        <v>1010.3352791879275</v>
      </c>
      <c r="H415" s="2" t="s">
        <v>604</v>
      </c>
      <c r="I415" s="2" t="s">
        <v>604</v>
      </c>
      <c r="J415" s="2" t="s">
        <v>604</v>
      </c>
    </row>
    <row r="416">
      <c r="A416" s="2" t="s">
        <v>89</v>
      </c>
      <c r="B416" s="2" t="s">
        <v>390</v>
      </c>
      <c r="C416" s="16" t="s">
        <v>534</v>
      </c>
      <c r="D416" s="10">
        <v>8.209332185459159</v>
      </c>
      <c r="E416" s="10">
        <v>1029.556276556456</v>
      </c>
      <c r="F416" s="10">
        <v>1001.1521642573304</v>
      </c>
      <c r="H416" s="2" t="s">
        <v>604</v>
      </c>
      <c r="I416" s="2" t="s">
        <v>604</v>
      </c>
      <c r="J416" s="2" t="s">
        <v>604</v>
      </c>
    </row>
    <row r="417">
      <c r="A417" s="2" t="s">
        <v>22</v>
      </c>
      <c r="B417" s="2" t="s">
        <v>89</v>
      </c>
      <c r="C417" s="16" t="s">
        <v>487</v>
      </c>
      <c r="D417" s="10">
        <v>12.968567730406965</v>
      </c>
      <c r="E417" s="10">
        <v>1001.0269455319859</v>
      </c>
      <c r="F417" s="10">
        <v>1037.765608741915</v>
      </c>
      <c r="H417" s="2" t="s">
        <v>604</v>
      </c>
      <c r="I417" s="2" t="s">
        <v>604</v>
      </c>
      <c r="J417" s="2" t="s">
        <v>604</v>
      </c>
    </row>
    <row r="418">
      <c r="A418" s="2" t="s">
        <v>315</v>
      </c>
      <c r="B418" s="2" t="s">
        <v>22</v>
      </c>
      <c r="C418" s="16" t="s">
        <v>433</v>
      </c>
      <c r="D418" s="10">
        <v>-30.579315975506333</v>
      </c>
      <c r="E418" s="10">
        <v>999.4958397687975</v>
      </c>
      <c r="F418" s="10">
        <v>1013.9955132623929</v>
      </c>
      <c r="H418" s="2" t="s">
        <v>604</v>
      </c>
      <c r="I418" s="2" t="s">
        <v>604</v>
      </c>
      <c r="J418" s="2" t="s">
        <v>604</v>
      </c>
    </row>
    <row r="419">
      <c r="A419" s="2" t="s">
        <v>230</v>
      </c>
      <c r="B419" s="2" t="s">
        <v>89</v>
      </c>
      <c r="C419" s="16" t="s">
        <v>570</v>
      </c>
      <c r="D419" s="10">
        <v>13.440379968343958</v>
      </c>
      <c r="E419" s="10">
        <v>974.4465628762493</v>
      </c>
      <c r="F419" s="10">
        <v>1024.797041011508</v>
      </c>
      <c r="H419" s="2" t="s">
        <v>604</v>
      </c>
      <c r="I419" s="2" t="s">
        <v>604</v>
      </c>
      <c r="J419" s="2" t="s">
        <v>604</v>
      </c>
    </row>
    <row r="420">
      <c r="A420" s="2" t="s">
        <v>72</v>
      </c>
      <c r="B420" s="2" t="s">
        <v>230</v>
      </c>
      <c r="C420" s="16" t="s">
        <v>468</v>
      </c>
      <c r="D420" s="10">
        <v>9.707171561406065</v>
      </c>
      <c r="E420" s="10">
        <v>994.0832548854124</v>
      </c>
      <c r="F420" s="10">
        <v>987.8869428445932</v>
      </c>
      <c r="H420" s="2" t="s">
        <v>604</v>
      </c>
      <c r="I420" s="2" t="s">
        <v>604</v>
      </c>
      <c r="J420" s="2" t="s">
        <v>604</v>
      </c>
    </row>
    <row r="421">
      <c r="A421" s="2" t="s">
        <v>59</v>
      </c>
      <c r="B421" s="2" t="s">
        <v>72</v>
      </c>
      <c r="C421" s="16" t="s">
        <v>571</v>
      </c>
      <c r="D421" s="10">
        <v>9.862037802343199</v>
      </c>
      <c r="E421" s="26">
        <v>998.9112467575898</v>
      </c>
      <c r="F421" s="10">
        <v>1003.7904264468185</v>
      </c>
      <c r="H421" s="2" t="s">
        <v>604</v>
      </c>
      <c r="I421" s="2" t="s">
        <v>604</v>
      </c>
      <c r="J421" s="2" t="s">
        <v>604</v>
      </c>
    </row>
    <row r="422">
      <c r="A422" s="2" t="s">
        <v>194</v>
      </c>
      <c r="B422" s="2" t="s">
        <v>59</v>
      </c>
      <c r="C422" s="16" t="s">
        <v>448</v>
      </c>
      <c r="D422" s="10">
        <v>10.263368082241897</v>
      </c>
      <c r="E422" s="10">
        <v>998.9331270295754</v>
      </c>
      <c r="F422" s="10">
        <v>1008.7732845599329</v>
      </c>
      <c r="H422" s="2" t="s">
        <v>604</v>
      </c>
      <c r="I422" s="2" t="s">
        <v>604</v>
      </c>
      <c r="J422" s="2" t="s">
        <v>604</v>
      </c>
    </row>
    <row r="423">
      <c r="A423" s="2" t="s">
        <v>237</v>
      </c>
      <c r="B423" s="2" t="s">
        <v>194</v>
      </c>
      <c r="C423" s="16" t="s">
        <v>483</v>
      </c>
      <c r="D423" s="10">
        <v>10.210926051329658</v>
      </c>
      <c r="E423" s="10">
        <v>1000.4910020871764</v>
      </c>
      <c r="F423" s="10">
        <v>1009.1964951118173</v>
      </c>
      <c r="H423" s="2" t="s">
        <v>604</v>
      </c>
      <c r="I423" s="2" t="s">
        <v>604</v>
      </c>
      <c r="J423" s="2" t="s">
        <v>604</v>
      </c>
    </row>
    <row r="424">
      <c r="A424" s="2" t="s">
        <v>315</v>
      </c>
      <c r="B424" s="2" t="s">
        <v>237</v>
      </c>
      <c r="C424" s="16" t="s">
        <v>465</v>
      </c>
      <c r="D424" s="10">
        <v>12.987985934852315</v>
      </c>
      <c r="E424" s="10">
        <v>968.9165237932912</v>
      </c>
      <c r="F424" s="10">
        <v>1010.701928138506</v>
      </c>
      <c r="H424" s="2" t="s">
        <v>604</v>
      </c>
      <c r="I424" s="2" t="s">
        <v>604</v>
      </c>
      <c r="J424" s="2" t="s">
        <v>604</v>
      </c>
    </row>
    <row r="425">
      <c r="A425" s="2" t="s">
        <v>366</v>
      </c>
      <c r="B425" s="2" t="s">
        <v>315</v>
      </c>
      <c r="C425" s="16" t="s">
        <v>476</v>
      </c>
      <c r="D425" s="10">
        <v>11.463863418968533</v>
      </c>
      <c r="E425" s="10">
        <v>969.1424924742864</v>
      </c>
      <c r="F425" s="10">
        <v>981.9045097281435</v>
      </c>
      <c r="H425" s="2" t="s">
        <v>604</v>
      </c>
      <c r="I425" s="2" t="s">
        <v>604</v>
      </c>
      <c r="J425" s="2" t="s">
        <v>604</v>
      </c>
    </row>
    <row r="426">
      <c r="A426" s="2" t="s">
        <v>377</v>
      </c>
      <c r="B426" s="2" t="s">
        <v>366</v>
      </c>
      <c r="C426" s="16" t="s">
        <v>452</v>
      </c>
      <c r="D426" s="10">
        <v>8.17723175751718</v>
      </c>
      <c r="E426" s="10">
        <v>999.2777931589231</v>
      </c>
      <c r="F426" s="10">
        <v>980.606355893255</v>
      </c>
      <c r="H426" s="2" t="s">
        <v>604</v>
      </c>
      <c r="I426" s="2" t="s">
        <v>604</v>
      </c>
      <c r="J426" s="2" t="s">
        <v>604</v>
      </c>
    </row>
    <row r="427">
      <c r="A427" s="2" t="s">
        <v>363</v>
      </c>
      <c r="B427" s="2" t="s">
        <v>377</v>
      </c>
      <c r="C427" s="16" t="s">
        <v>433</v>
      </c>
      <c r="D427" s="10">
        <v>-33.16342619057564</v>
      </c>
      <c r="E427" s="10">
        <v>1030.495148518536</v>
      </c>
      <c r="F427" s="10">
        <v>1007.4550249164404</v>
      </c>
      <c r="H427" s="2" t="s">
        <v>604</v>
      </c>
      <c r="I427" s="2" t="s">
        <v>604</v>
      </c>
      <c r="J427" s="2" t="s">
        <v>604</v>
      </c>
    </row>
    <row r="428">
      <c r="A428" s="2" t="s">
        <v>230</v>
      </c>
      <c r="B428" s="2" t="s">
        <v>377</v>
      </c>
      <c r="C428" s="16" t="s">
        <v>557</v>
      </c>
      <c r="D428" s="10">
        <v>13.23369813220932</v>
      </c>
      <c r="E428" s="10">
        <v>978.1797712831872</v>
      </c>
      <c r="F428" s="10">
        <v>1040.618451107016</v>
      </c>
      <c r="H428" s="2" t="s">
        <v>604</v>
      </c>
      <c r="I428" s="2" t="s">
        <v>604</v>
      </c>
      <c r="J428" s="2" t="s">
        <v>604</v>
      </c>
    </row>
    <row r="429">
      <c r="A429" s="2" t="s">
        <v>421</v>
      </c>
      <c r="B429" s="2" t="s">
        <v>230</v>
      </c>
      <c r="C429" s="16" t="s">
        <v>433</v>
      </c>
      <c r="D429" s="10">
        <v>-29.9908213648347</v>
      </c>
      <c r="E429" s="10">
        <v>969.1670835162616</v>
      </c>
      <c r="F429" s="10">
        <v>991.4134694153964</v>
      </c>
      <c r="H429" s="2" t="s">
        <v>604</v>
      </c>
      <c r="I429" s="2" t="s">
        <v>604</v>
      </c>
      <c r="J429" s="2" t="s">
        <v>604</v>
      </c>
    </row>
    <row r="430">
      <c r="A430" s="2" t="s">
        <v>72</v>
      </c>
      <c r="B430" s="2" t="s">
        <v>230</v>
      </c>
      <c r="C430" s="16" t="s">
        <v>537</v>
      </c>
      <c r="D430" s="10">
        <v>9.306272053176382</v>
      </c>
      <c r="E430" s="10">
        <v>993.9283886444754</v>
      </c>
      <c r="F430" s="10">
        <v>1021.4042907802311</v>
      </c>
      <c r="H430" s="2" t="s">
        <v>604</v>
      </c>
      <c r="I430" s="2" t="s">
        <v>604</v>
      </c>
      <c r="J430" s="2" t="s">
        <v>604</v>
      </c>
    </row>
    <row r="431">
      <c r="A431" s="2" t="s">
        <v>59</v>
      </c>
      <c r="B431" s="2" t="s">
        <v>72</v>
      </c>
      <c r="C431" s="16" t="s">
        <v>501</v>
      </c>
      <c r="D431" s="10">
        <v>10.861111400667163</v>
      </c>
      <c r="E431" s="10">
        <v>998.509916477691</v>
      </c>
      <c r="F431" s="10">
        <v>1003.2346606976519</v>
      </c>
      <c r="H431" s="2" t="s">
        <v>604</v>
      </c>
      <c r="I431" s="2" t="s">
        <v>604</v>
      </c>
      <c r="J431" s="2" t="s">
        <v>604</v>
      </c>
    </row>
    <row r="432">
      <c r="A432" s="2" t="s">
        <v>89</v>
      </c>
      <c r="B432" s="2" t="s">
        <v>59</v>
      </c>
      <c r="C432" s="16" t="s">
        <v>433</v>
      </c>
      <c r="D432" s="10">
        <v>-31.769818227298263</v>
      </c>
      <c r="E432" s="10">
        <v>1011.3566610431642</v>
      </c>
      <c r="F432" s="10">
        <v>1009.3710278783582</v>
      </c>
      <c r="H432" s="2" t="s">
        <v>604</v>
      </c>
      <c r="I432" s="2" t="s">
        <v>604</v>
      </c>
      <c r="J432" s="2" t="s">
        <v>604</v>
      </c>
    </row>
    <row r="433">
      <c r="A433" s="2" t="s">
        <v>194</v>
      </c>
      <c r="B433" s="2" t="s">
        <v>59</v>
      </c>
      <c r="C433" s="16" t="s">
        <v>455</v>
      </c>
      <c r="D433" s="10">
        <v>11.285684773821194</v>
      </c>
      <c r="E433" s="10">
        <v>998.9855690604877</v>
      </c>
      <c r="F433" s="10">
        <v>1041.1408461056565</v>
      </c>
      <c r="H433" s="2" t="s">
        <v>604</v>
      </c>
      <c r="I433" s="2" t="s">
        <v>604</v>
      </c>
      <c r="J433" s="2" t="s">
        <v>604</v>
      </c>
    </row>
    <row r="434">
      <c r="A434" s="2" t="s">
        <v>237</v>
      </c>
      <c r="B434" s="2" t="s">
        <v>194</v>
      </c>
      <c r="C434" s="16" t="s">
        <v>503</v>
      </c>
      <c r="D434" s="10">
        <v>11.624560021993092</v>
      </c>
      <c r="E434" s="10">
        <v>997.7139422036537</v>
      </c>
      <c r="F434" s="10">
        <v>1010.2712538343089</v>
      </c>
      <c r="H434" s="2" t="s">
        <v>604</v>
      </c>
      <c r="I434" s="2" t="s">
        <v>604</v>
      </c>
      <c r="J434" s="2" t="s">
        <v>604</v>
      </c>
    </row>
    <row r="435">
      <c r="A435" s="2" t="s">
        <v>92</v>
      </c>
      <c r="B435" s="2" t="s">
        <v>60</v>
      </c>
      <c r="C435" s="16" t="s">
        <v>470</v>
      </c>
      <c r="D435" s="10">
        <v>9.525126238271294</v>
      </c>
      <c r="E435" s="10">
        <v>1011.2950079717822</v>
      </c>
      <c r="F435" s="10">
        <v>1000.7187680010743</v>
      </c>
      <c r="H435" s="2" t="s">
        <v>604</v>
      </c>
      <c r="I435" s="2" t="s">
        <v>604</v>
      </c>
      <c r="J435" s="2" t="s">
        <v>604</v>
      </c>
    </row>
    <row r="436">
      <c r="A436" s="2" t="s">
        <v>390</v>
      </c>
      <c r="B436" s="2" t="s">
        <v>92</v>
      </c>
      <c r="C436" s="16" t="s">
        <v>429</v>
      </c>
      <c r="D436" s="10">
        <v>12.094010861292865</v>
      </c>
      <c r="E436" s="10">
        <v>992.9428320718712</v>
      </c>
      <c r="F436" s="10">
        <v>1020.8201342100535</v>
      </c>
      <c r="H436" s="2" t="s">
        <v>604</v>
      </c>
      <c r="I436" s="2" t="s">
        <v>604</v>
      </c>
      <c r="J436" s="2" t="s">
        <v>604</v>
      </c>
    </row>
    <row r="437">
      <c r="A437" s="2" t="s">
        <v>38</v>
      </c>
      <c r="B437" s="2" t="s">
        <v>390</v>
      </c>
      <c r="C437" s="16" t="s">
        <v>503</v>
      </c>
      <c r="D437" s="10">
        <v>10.985513767733758</v>
      </c>
      <c r="E437" s="10">
        <v>1001.2547736930701</v>
      </c>
      <c r="F437" s="10">
        <v>1005.036842933164</v>
      </c>
      <c r="H437" s="2" t="s">
        <v>604</v>
      </c>
      <c r="I437" s="2" t="s">
        <v>604</v>
      </c>
      <c r="J437" s="2" t="s">
        <v>604</v>
      </c>
    </row>
    <row r="438">
      <c r="A438" s="2" t="s">
        <v>22</v>
      </c>
      <c r="B438" s="2" t="s">
        <v>38</v>
      </c>
      <c r="C438" s="16" t="s">
        <v>557</v>
      </c>
      <c r="D438" s="10">
        <v>8.304515454447888</v>
      </c>
      <c r="E438" s="10">
        <v>1044.5748292378992</v>
      </c>
      <c r="F438" s="10">
        <v>1012.2402874608039</v>
      </c>
      <c r="H438" s="2" t="s">
        <v>604</v>
      </c>
      <c r="I438" s="2" t="s">
        <v>604</v>
      </c>
      <c r="J438" s="2" t="s">
        <v>604</v>
      </c>
    </row>
    <row r="439">
      <c r="A439" s="2" t="s">
        <v>138</v>
      </c>
      <c r="B439" s="2" t="s">
        <v>22</v>
      </c>
      <c r="C439" s="16" t="s">
        <v>441</v>
      </c>
      <c r="D439" s="10">
        <v>13.581772529366333</v>
      </c>
      <c r="E439" s="10">
        <v>1017.8406666269533</v>
      </c>
      <c r="F439" s="10">
        <v>1052.8793446923469</v>
      </c>
      <c r="H439" s="2" t="s">
        <v>604</v>
      </c>
      <c r="I439" s="2" t="s">
        <v>604</v>
      </c>
      <c r="J439" s="2" t="s">
        <v>604</v>
      </c>
    </row>
    <row r="440">
      <c r="A440" s="2" t="s">
        <v>324</v>
      </c>
      <c r="B440" s="2" t="s">
        <v>138</v>
      </c>
      <c r="C440" s="16" t="s">
        <v>433</v>
      </c>
      <c r="D440" s="10">
        <v>-26.68051350582948</v>
      </c>
      <c r="E440" s="10">
        <v>969.1056329810905</v>
      </c>
      <c r="F440" s="10">
        <v>1031.4224391563198</v>
      </c>
      <c r="H440" s="2" t="s">
        <v>604</v>
      </c>
      <c r="I440" s="2" t="s">
        <v>604</v>
      </c>
      <c r="J440" s="2" t="s">
        <v>604</v>
      </c>
    </row>
    <row r="441">
      <c r="A441" s="2" t="s">
        <v>302</v>
      </c>
      <c r="B441" s="2" t="s">
        <v>138</v>
      </c>
      <c r="C441" s="16" t="s">
        <v>572</v>
      </c>
      <c r="D441" s="10">
        <v>12.563249585833434</v>
      </c>
      <c r="E441" s="10">
        <v>999.0412730135791</v>
      </c>
      <c r="F441" s="10">
        <v>1058.1029526621492</v>
      </c>
      <c r="H441" s="2" t="s">
        <v>604</v>
      </c>
      <c r="I441" s="2" t="s">
        <v>604</v>
      </c>
      <c r="J441" s="2" t="s">
        <v>604</v>
      </c>
    </row>
    <row r="442">
      <c r="A442" s="2" t="s">
        <v>241</v>
      </c>
      <c r="B442" s="2" t="s">
        <v>302</v>
      </c>
      <c r="C442" s="16" t="s">
        <v>540</v>
      </c>
      <c r="D442" s="10">
        <v>8.375781593548872</v>
      </c>
      <c r="E442" s="10">
        <v>1030.2905978876338</v>
      </c>
      <c r="F442" s="10">
        <v>1011.6045225994126</v>
      </c>
      <c r="H442" s="2" t="s">
        <v>604</v>
      </c>
      <c r="I442" s="2" t="s">
        <v>604</v>
      </c>
      <c r="J442" s="2" t="s">
        <v>604</v>
      </c>
    </row>
    <row r="443">
      <c r="A443" s="2" t="s">
        <v>277</v>
      </c>
      <c r="B443" s="2" t="s">
        <v>241</v>
      </c>
      <c r="C443" s="16" t="s">
        <v>477</v>
      </c>
      <c r="D443" s="10">
        <v>10.232732763450926</v>
      </c>
      <c r="E443" s="10">
        <v>1031.5824776384125</v>
      </c>
      <c r="F443" s="10">
        <v>1038.6663794811827</v>
      </c>
      <c r="H443" s="2" t="s">
        <v>604</v>
      </c>
      <c r="I443" s="2" t="s">
        <v>604</v>
      </c>
      <c r="J443" s="2" t="s">
        <v>604</v>
      </c>
    </row>
    <row r="444">
      <c r="A444" s="2" t="s">
        <v>339</v>
      </c>
      <c r="B444" s="2" t="s">
        <v>277</v>
      </c>
      <c r="C444" s="16" t="s">
        <v>570</v>
      </c>
      <c r="D444" s="10">
        <v>15.385421128764712</v>
      </c>
      <c r="E444" s="10">
        <v>969.1842853814604</v>
      </c>
      <c r="F444" s="10">
        <v>1041.8152104018634</v>
      </c>
      <c r="H444" s="2" t="s">
        <v>604</v>
      </c>
      <c r="I444" s="2" t="s">
        <v>604</v>
      </c>
      <c r="J444" s="2" t="s">
        <v>604</v>
      </c>
    </row>
    <row r="445">
      <c r="A445" s="2" t="s">
        <v>60</v>
      </c>
      <c r="B445" s="2" t="s">
        <v>339</v>
      </c>
      <c r="C445" s="16" t="s">
        <v>481</v>
      </c>
      <c r="D445" s="10">
        <v>9.93395106266528</v>
      </c>
      <c r="E445" s="10">
        <v>991.1936417628029</v>
      </c>
      <c r="F445" s="10">
        <v>984.569706510225</v>
      </c>
      <c r="H445" s="2" t="s">
        <v>604</v>
      </c>
      <c r="I445" s="2" t="s">
        <v>604</v>
      </c>
      <c r="J445" s="2" t="s">
        <v>604</v>
      </c>
    </row>
    <row r="446">
      <c r="A446" s="2" t="s">
        <v>381</v>
      </c>
      <c r="B446" s="2" t="s">
        <v>60</v>
      </c>
      <c r="C446" s="16" t="s">
        <v>433</v>
      </c>
      <c r="D446" s="10">
        <v>-31.30360035829647</v>
      </c>
      <c r="E446" s="10">
        <v>996.5149002599658</v>
      </c>
      <c r="F446" s="10">
        <v>1001.1275928254682</v>
      </c>
      <c r="H446" s="2" t="s">
        <v>604</v>
      </c>
      <c r="I446" s="2" t="s">
        <v>604</v>
      </c>
      <c r="J446" s="2" t="s">
        <v>604</v>
      </c>
    </row>
    <row r="447">
      <c r="A447" s="2" t="s">
        <v>92</v>
      </c>
      <c r="B447" s="2" t="s">
        <v>60</v>
      </c>
      <c r="C447" s="16" t="s">
        <v>573</v>
      </c>
      <c r="D447" s="10">
        <v>8.81121754007585</v>
      </c>
      <c r="E447" s="10">
        <v>1008.7261233487607</v>
      </c>
      <c r="F447" s="10">
        <v>1032.4311931837647</v>
      </c>
      <c r="H447" s="2" t="s">
        <v>604</v>
      </c>
      <c r="I447" s="2" t="s">
        <v>604</v>
      </c>
      <c r="J447" s="2" t="s">
        <v>604</v>
      </c>
    </row>
    <row r="448">
      <c r="A448" s="2" t="s">
        <v>390</v>
      </c>
      <c r="B448" s="2" t="s">
        <v>92</v>
      </c>
      <c r="C448" s="16" t="s">
        <v>574</v>
      </c>
      <c r="D448" s="10">
        <v>11.31723312046032</v>
      </c>
      <c r="E448" s="10">
        <v>994.0513291654303</v>
      </c>
      <c r="F448" s="10">
        <v>1017.5373408888365</v>
      </c>
      <c r="H448" s="2" t="s">
        <v>604</v>
      </c>
      <c r="I448" s="2" t="s">
        <v>604</v>
      </c>
      <c r="J448" s="2" t="s">
        <v>604</v>
      </c>
    </row>
    <row r="449">
      <c r="A449" s="2" t="s">
        <v>38</v>
      </c>
      <c r="B449" s="2" t="s">
        <v>390</v>
      </c>
      <c r="C449" s="16" t="s">
        <v>532</v>
      </c>
      <c r="D449" s="10">
        <v>10.565101234842325</v>
      </c>
      <c r="E449" s="10">
        <v>1003.9357720063559</v>
      </c>
      <c r="F449" s="10">
        <v>1005.3685622858906</v>
      </c>
      <c r="H449" s="2" t="s">
        <v>604</v>
      </c>
      <c r="I449" s="2" t="s">
        <v>604</v>
      </c>
      <c r="J449" s="2" t="s">
        <v>604</v>
      </c>
    </row>
    <row r="450">
      <c r="A450" s="2" t="s">
        <v>22</v>
      </c>
      <c r="B450" s="2" t="s">
        <v>38</v>
      </c>
      <c r="C450" s="16" t="s">
        <v>575</v>
      </c>
      <c r="D450" s="10">
        <v>7.779624478395943</v>
      </c>
      <c r="E450" s="10">
        <v>1039.2975721629805</v>
      </c>
      <c r="F450" s="10">
        <v>1014.5008732411983</v>
      </c>
      <c r="H450" s="2" t="s">
        <v>604</v>
      </c>
      <c r="I450" s="2" t="s">
        <v>604</v>
      </c>
      <c r="J450" s="2" t="s">
        <v>604</v>
      </c>
    </row>
    <row r="451">
      <c r="A451" s="2" t="s">
        <v>230</v>
      </c>
      <c r="B451" s="2" t="s">
        <v>390</v>
      </c>
      <c r="C451" s="16" t="s">
        <v>503</v>
      </c>
      <c r="D451" s="10">
        <v>9.551116397888242</v>
      </c>
      <c r="E451" s="10">
        <v>1012.0980187270546</v>
      </c>
      <c r="F451" s="10">
        <v>994.8034610510482</v>
      </c>
      <c r="H451" s="2" t="s">
        <v>604</v>
      </c>
      <c r="I451" s="2" t="s">
        <v>604</v>
      </c>
      <c r="J451" s="2" t="s">
        <v>604</v>
      </c>
    </row>
    <row r="452">
      <c r="A452" s="2" t="s">
        <v>60</v>
      </c>
      <c r="B452" s="2" t="s">
        <v>230</v>
      </c>
      <c r="C452" s="16" t="s">
        <v>565</v>
      </c>
      <c r="D452" s="10">
        <v>10.436676520312972</v>
      </c>
      <c r="E452" s="10">
        <v>1023.6199756436888</v>
      </c>
      <c r="F452" s="10">
        <v>1021.6491351249429</v>
      </c>
      <c r="H452" s="2" t="s">
        <v>604</v>
      </c>
      <c r="I452" s="2" t="s">
        <v>604</v>
      </c>
      <c r="J452" s="2" t="s">
        <v>604</v>
      </c>
    </row>
    <row r="453">
      <c r="A453" s="2" t="s">
        <v>237</v>
      </c>
      <c r="B453" s="2" t="s">
        <v>60</v>
      </c>
      <c r="C453" s="16" t="s">
        <v>433</v>
      </c>
      <c r="D453" s="10">
        <v>-29.799268365254918</v>
      </c>
      <c r="E453" s="10">
        <v>1009.3385022256467</v>
      </c>
      <c r="F453" s="10">
        <v>1034.056652164002</v>
      </c>
      <c r="H453" s="2" t="s">
        <v>604</v>
      </c>
      <c r="I453" s="2" t="s">
        <v>604</v>
      </c>
      <c r="J453" s="2" t="s">
        <v>604</v>
      </c>
    </row>
    <row r="454">
      <c r="A454" s="2" t="s">
        <v>366</v>
      </c>
      <c r="B454" s="2" t="s">
        <v>60</v>
      </c>
      <c r="C454" s="16" t="s">
        <v>433</v>
      </c>
      <c r="D454" s="10">
        <v>-24.054459904907333</v>
      </c>
      <c r="E454" s="10">
        <v>972.4291241357378</v>
      </c>
      <c r="F454" s="10">
        <v>1063.8559205292568</v>
      </c>
      <c r="H454" s="2" t="s">
        <v>604</v>
      </c>
      <c r="I454" s="2" t="s">
        <v>604</v>
      </c>
      <c r="J454" s="2" t="s">
        <v>604</v>
      </c>
    </row>
    <row r="455">
      <c r="A455" s="2" t="s">
        <v>59</v>
      </c>
      <c r="B455" s="2" t="s">
        <v>60</v>
      </c>
      <c r="C455" s="16" t="s">
        <v>543</v>
      </c>
      <c r="D455" s="10">
        <v>10.489174062813179</v>
      </c>
      <c r="E455" s="10">
        <v>1029.8551613318352</v>
      </c>
      <c r="F455" s="10">
        <v>1087.9103804341642</v>
      </c>
      <c r="H455" s="2" t="s">
        <v>604</v>
      </c>
      <c r="I455" s="2" t="s">
        <v>604</v>
      </c>
      <c r="J455" s="2" t="s">
        <v>604</v>
      </c>
    </row>
    <row r="456">
      <c r="A456" s="2" t="s">
        <v>22</v>
      </c>
      <c r="B456" s="2" t="s">
        <v>59</v>
      </c>
      <c r="C456" s="16" t="s">
        <v>523</v>
      </c>
      <c r="D456" s="10">
        <v>9.885712321687715</v>
      </c>
      <c r="E456" s="10">
        <v>1047.0771966413763</v>
      </c>
      <c r="F456" s="10">
        <v>1040.3443353946484</v>
      </c>
      <c r="H456" s="2" t="s">
        <v>604</v>
      </c>
      <c r="I456" s="2" t="s">
        <v>604</v>
      </c>
      <c r="J456" s="2" t="s">
        <v>604</v>
      </c>
    </row>
    <row r="457">
      <c r="A457" s="2" t="s">
        <v>363</v>
      </c>
      <c r="B457" s="2" t="s">
        <v>22</v>
      </c>
      <c r="C457" s="16" t="s">
        <v>433</v>
      </c>
      <c r="D457" s="10">
        <v>-26.914813192109097</v>
      </c>
      <c r="E457" s="10">
        <v>997.3317223279605</v>
      </c>
      <c r="F457" s="10">
        <v>1056.9629089630641</v>
      </c>
      <c r="H457" s="2" t="s">
        <v>604</v>
      </c>
      <c r="I457" s="2" t="s">
        <v>604</v>
      </c>
      <c r="J457" s="2" t="s">
        <v>604</v>
      </c>
    </row>
    <row r="458">
      <c r="A458" s="2" t="s">
        <v>230</v>
      </c>
      <c r="B458" s="2" t="s">
        <v>22</v>
      </c>
      <c r="C458" s="16" t="s">
        <v>433</v>
      </c>
      <c r="D458" s="10">
        <v>-25.763818059661908</v>
      </c>
      <c r="E458" s="10">
        <v>1011.2124586046299</v>
      </c>
      <c r="F458" s="10">
        <v>1083.8777221551732</v>
      </c>
      <c r="H458" s="2" t="s">
        <v>604</v>
      </c>
      <c r="I458" s="2" t="s">
        <v>604</v>
      </c>
      <c r="J458" s="2" t="s">
        <v>604</v>
      </c>
    </row>
    <row r="459">
      <c r="A459" s="2" t="s">
        <v>59</v>
      </c>
      <c r="B459" s="2" t="s">
        <v>22</v>
      </c>
      <c r="C459" s="16" t="s">
        <v>504</v>
      </c>
      <c r="D459" s="10">
        <v>13.431838601605346</v>
      </c>
      <c r="E459" s="10">
        <v>1030.4586230729606</v>
      </c>
      <c r="F459" s="10">
        <v>1109.641540214835</v>
      </c>
      <c r="H459" s="2" t="s">
        <v>604</v>
      </c>
      <c r="I459" s="2" t="s">
        <v>604</v>
      </c>
      <c r="J459" s="2" t="s">
        <v>604</v>
      </c>
    </row>
    <row r="460">
      <c r="A460" s="2" t="s">
        <v>324</v>
      </c>
      <c r="B460" s="2" t="s">
        <v>59</v>
      </c>
      <c r="C460" s="16" t="s">
        <v>433</v>
      </c>
      <c r="D460" s="10">
        <v>-23.120961227667387</v>
      </c>
      <c r="E460" s="10">
        <v>942.425119475261</v>
      </c>
      <c r="F460" s="10">
        <v>1043.8904616745658</v>
      </c>
      <c r="H460" s="2" t="s">
        <v>604</v>
      </c>
      <c r="I460" s="2" t="s">
        <v>604</v>
      </c>
      <c r="J460" s="2" t="s">
        <v>604</v>
      </c>
    </row>
    <row r="461">
      <c r="A461" s="2" t="s">
        <v>302</v>
      </c>
      <c r="B461" s="2" t="s">
        <v>59</v>
      </c>
      <c r="C461" s="16" t="s">
        <v>495</v>
      </c>
      <c r="D461" s="10">
        <v>12.529925693458035</v>
      </c>
      <c r="E461" s="10">
        <v>1003.2287410058636</v>
      </c>
      <c r="F461" s="10">
        <v>1067.011422902233</v>
      </c>
      <c r="H461" s="2" t="s">
        <v>604</v>
      </c>
      <c r="I461" s="2" t="s">
        <v>604</v>
      </c>
      <c r="J461" s="2" t="s">
        <v>604</v>
      </c>
    </row>
    <row r="462">
      <c r="A462" s="2" t="s">
        <v>366</v>
      </c>
      <c r="B462" s="2" t="s">
        <v>302</v>
      </c>
      <c r="C462" s="16" t="s">
        <v>530</v>
      </c>
      <c r="D462" s="10">
        <v>15.599601142323761</v>
      </c>
      <c r="E462" s="10">
        <v>948.3746642308304</v>
      </c>
      <c r="F462" s="10">
        <v>1015.7586666993217</v>
      </c>
      <c r="H462" s="2" t="s">
        <v>604</v>
      </c>
      <c r="I462" s="2" t="s">
        <v>604</v>
      </c>
      <c r="J462" s="2" t="s">
        <v>604</v>
      </c>
    </row>
    <row r="463">
      <c r="A463" s="2" t="s">
        <v>277</v>
      </c>
      <c r="B463" s="2" t="s">
        <v>366</v>
      </c>
      <c r="C463" s="16" t="s">
        <v>498</v>
      </c>
      <c r="D463" s="10">
        <v>6.370840705154153</v>
      </c>
      <c r="E463" s="10">
        <v>1026.4297892730985</v>
      </c>
      <c r="F463" s="10">
        <v>963.9742653731541</v>
      </c>
      <c r="H463" s="2" t="s">
        <v>604</v>
      </c>
      <c r="I463" s="2" t="s">
        <v>604</v>
      </c>
      <c r="J463" s="2" t="s">
        <v>604</v>
      </c>
    </row>
    <row r="464">
      <c r="A464" s="2" t="s">
        <v>89</v>
      </c>
      <c r="B464" s="2" t="s">
        <v>138</v>
      </c>
      <c r="C464" s="16" t="s">
        <v>496</v>
      </c>
      <c r="D464" s="10">
        <v>14.751565392327198</v>
      </c>
      <c r="E464" s="10">
        <v>979.5868428158659</v>
      </c>
      <c r="F464" s="10">
        <v>1045.5397030763158</v>
      </c>
      <c r="H464" s="2" t="s">
        <v>604</v>
      </c>
      <c r="I464" s="2" t="s">
        <v>604</v>
      </c>
      <c r="J464" s="2" t="s">
        <v>604</v>
      </c>
    </row>
    <row r="465">
      <c r="A465" s="2" t="s">
        <v>92</v>
      </c>
      <c r="B465" s="2" t="s">
        <v>89</v>
      </c>
      <c r="C465" s="16" t="s">
        <v>441</v>
      </c>
      <c r="D465" s="10">
        <v>10.119336073230494</v>
      </c>
      <c r="E465" s="10">
        <v>1006.2201077683762</v>
      </c>
      <c r="F465" s="10">
        <v>994.3384082081931</v>
      </c>
      <c r="H465" s="2" t="s">
        <v>604</v>
      </c>
      <c r="I465" s="2" t="s">
        <v>604</v>
      </c>
      <c r="J465" s="2" t="s">
        <v>604</v>
      </c>
    </row>
    <row r="466">
      <c r="A466" s="2" t="s">
        <v>72</v>
      </c>
      <c r="B466" s="2" t="s">
        <v>92</v>
      </c>
      <c r="C466" s="16" t="s">
        <v>465</v>
      </c>
      <c r="D466" s="10">
        <v>11.559251436928779</v>
      </c>
      <c r="E466" s="10">
        <v>992.3735492969847</v>
      </c>
      <c r="F466" s="10">
        <v>1016.3394438416067</v>
      </c>
      <c r="H466" s="2" t="s">
        <v>604</v>
      </c>
      <c r="I466" s="2" t="s">
        <v>604</v>
      </c>
      <c r="J466" s="2" t="s">
        <v>604</v>
      </c>
    </row>
    <row r="467">
      <c r="A467" s="2" t="s">
        <v>38</v>
      </c>
      <c r="B467" s="2" t="s">
        <v>72</v>
      </c>
      <c r="C467" s="16" t="s">
        <v>482</v>
      </c>
      <c r="D467" s="10">
        <v>10.760645011520086</v>
      </c>
      <c r="E467" s="10">
        <v>1006.7212487628024</v>
      </c>
      <c r="F467" s="10">
        <v>1003.9328007339135</v>
      </c>
      <c r="H467" s="2" t="s">
        <v>604</v>
      </c>
      <c r="I467" s="2" t="s">
        <v>604</v>
      </c>
      <c r="J467" s="2" t="s">
        <v>604</v>
      </c>
    </row>
    <row r="468">
      <c r="A468" s="2" t="s">
        <v>315</v>
      </c>
      <c r="B468" s="2" t="s">
        <v>38</v>
      </c>
      <c r="C468" s="16" t="s">
        <v>433</v>
      </c>
      <c r="D468" s="10">
        <v>-27.99119021374851</v>
      </c>
      <c r="E468" s="10">
        <v>970.4406463091749</v>
      </c>
      <c r="F468" s="10">
        <v>1017.4818937743224</v>
      </c>
      <c r="H468" s="2" t="s">
        <v>604</v>
      </c>
      <c r="I468" s="2" t="s">
        <v>604</v>
      </c>
      <c r="J468" s="2" t="s">
        <v>604</v>
      </c>
    </row>
    <row r="469">
      <c r="A469" s="2" t="s">
        <v>377</v>
      </c>
      <c r="B469" s="2" t="s">
        <v>38</v>
      </c>
      <c r="C469" s="16" t="s">
        <v>447</v>
      </c>
      <c r="D469" s="10">
        <v>8.698607465650738</v>
      </c>
      <c r="E469" s="10">
        <v>1027.3847529748068</v>
      </c>
      <c r="F469" s="10">
        <v>1045.473083988071</v>
      </c>
      <c r="H469" s="2" t="s">
        <v>604</v>
      </c>
      <c r="I469" s="2" t="s">
        <v>604</v>
      </c>
      <c r="J469" s="2" t="s">
        <v>604</v>
      </c>
    </row>
    <row r="470">
      <c r="A470" s="2" t="s">
        <v>241</v>
      </c>
      <c r="B470" s="2" t="s">
        <v>377</v>
      </c>
      <c r="C470" s="16" t="s">
        <v>561</v>
      </c>
      <c r="D470" s="10">
        <v>10.08554016935927</v>
      </c>
      <c r="E470" s="10">
        <v>1028.4336467177318</v>
      </c>
      <c r="F470" s="10">
        <v>1036.0833604404577</v>
      </c>
      <c r="H470" s="2" t="s">
        <v>604</v>
      </c>
      <c r="I470" s="2" t="s">
        <v>604</v>
      </c>
      <c r="J470" s="2" t="s">
        <v>604</v>
      </c>
    </row>
    <row r="471">
      <c r="A471" s="2" t="s">
        <v>421</v>
      </c>
      <c r="B471" s="2" t="s">
        <v>241</v>
      </c>
      <c r="C471" s="16" t="s">
        <v>433</v>
      </c>
      <c r="D471" s="10">
        <v>-23.319164746453502</v>
      </c>
      <c r="E471" s="10">
        <v>939.176262151427</v>
      </c>
      <c r="F471" s="10">
        <v>1038.519186887091</v>
      </c>
      <c r="H471" s="2" t="s">
        <v>604</v>
      </c>
      <c r="I471" s="2" t="s">
        <v>604</v>
      </c>
      <c r="J471" s="2" t="s">
        <v>604</v>
      </c>
    </row>
    <row r="472">
      <c r="A472" s="2" t="s">
        <v>194</v>
      </c>
      <c r="B472" s="2" t="s">
        <v>241</v>
      </c>
      <c r="C472" s="16" t="s">
        <v>553</v>
      </c>
      <c r="D472" s="10">
        <v>12.904207003520352</v>
      </c>
      <c r="E472" s="10">
        <v>998.6466938123159</v>
      </c>
      <c r="F472" s="10">
        <v>1061.8383516335446</v>
      </c>
      <c r="H472" s="2" t="s">
        <v>604</v>
      </c>
      <c r="I472" s="2" t="s">
        <v>604</v>
      </c>
      <c r="J472" s="2" t="s">
        <v>604</v>
      </c>
    </row>
    <row r="473">
      <c r="A473" s="2" t="s">
        <v>339</v>
      </c>
      <c r="B473" s="2" t="s">
        <v>194</v>
      </c>
      <c r="C473" s="16" t="s">
        <v>553</v>
      </c>
      <c r="D473" s="10">
        <v>12.808111978994244</v>
      </c>
      <c r="E473" s="10">
        <v>974.6357554475597</v>
      </c>
      <c r="F473" s="10">
        <v>1011.5509008158363</v>
      </c>
      <c r="H473" s="2" t="s">
        <v>604</v>
      </c>
      <c r="I473" s="2" t="s">
        <v>604</v>
      </c>
      <c r="J473" s="2" t="s">
        <v>604</v>
      </c>
    </row>
    <row r="474">
      <c r="A474" s="2" t="s">
        <v>89</v>
      </c>
      <c r="B474" s="2" t="s">
        <v>339</v>
      </c>
      <c r="C474" s="16" t="s">
        <v>477</v>
      </c>
      <c r="D474" s="10">
        <v>9.955350810348664</v>
      </c>
      <c r="E474" s="26">
        <v>984.2190721349626</v>
      </c>
      <c r="F474" s="10">
        <v>987.443867426554</v>
      </c>
      <c r="H474" s="2" t="s">
        <v>604</v>
      </c>
      <c r="I474" s="2" t="s">
        <v>604</v>
      </c>
      <c r="J474" s="2" t="s">
        <v>604</v>
      </c>
    </row>
    <row r="475">
      <c r="A475" s="2" t="s">
        <v>138</v>
      </c>
      <c r="B475" s="2" t="s">
        <v>89</v>
      </c>
      <c r="C475" s="16" t="s">
        <v>494</v>
      </c>
      <c r="D475" s="10">
        <v>7.94515909021146</v>
      </c>
      <c r="E475" s="10">
        <v>1030.7881376839887</v>
      </c>
      <c r="F475" s="10">
        <v>994.1744229453113</v>
      </c>
      <c r="H475" s="2" t="s">
        <v>604</v>
      </c>
      <c r="I475" s="2" t="s">
        <v>604</v>
      </c>
      <c r="J475" s="2" t="s">
        <v>604</v>
      </c>
    </row>
    <row r="476">
      <c r="A476" s="2" t="s">
        <v>72</v>
      </c>
      <c r="B476" s="2" t="s">
        <v>138</v>
      </c>
      <c r="C476" s="16" t="s">
        <v>487</v>
      </c>
      <c r="D476" s="10">
        <v>13.695968079318112</v>
      </c>
      <c r="E476" s="10">
        <v>993.1721557223934</v>
      </c>
      <c r="F476" s="10">
        <v>1038.7332967742002</v>
      </c>
      <c r="H476" s="2" t="s">
        <v>604</v>
      </c>
      <c r="I476" s="2" t="s">
        <v>604</v>
      </c>
      <c r="J476" s="2" t="s">
        <v>604</v>
      </c>
    </row>
    <row r="477">
      <c r="A477" s="2" t="s">
        <v>92</v>
      </c>
      <c r="B477" s="2" t="s">
        <v>72</v>
      </c>
      <c r="C477" s="16" t="s">
        <v>529</v>
      </c>
      <c r="D477" s="10">
        <v>10.062588105019417</v>
      </c>
      <c r="E477" s="10">
        <v>1004.7801924046779</v>
      </c>
      <c r="F477" s="10">
        <v>1006.8681238017116</v>
      </c>
      <c r="H477" s="2" t="s">
        <v>604</v>
      </c>
      <c r="I477" s="2" t="s">
        <v>604</v>
      </c>
      <c r="J477" s="2" t="s">
        <v>604</v>
      </c>
    </row>
    <row r="478">
      <c r="A478" s="2" t="s">
        <v>81</v>
      </c>
      <c r="B478" s="2" t="s">
        <v>330</v>
      </c>
      <c r="C478" s="16" t="s">
        <v>543</v>
      </c>
      <c r="D478" s="10">
        <v>10.23801170997499</v>
      </c>
      <c r="E478" s="26">
        <v>1000.0</v>
      </c>
      <c r="F478" s="10">
        <v>1000.0</v>
      </c>
      <c r="H478" s="2" t="s">
        <v>604</v>
      </c>
      <c r="I478" s="2" t="s">
        <v>604</v>
      </c>
      <c r="J478" s="2" t="s">
        <v>604</v>
      </c>
    </row>
    <row r="479">
      <c r="A479" s="2" t="s">
        <v>184</v>
      </c>
      <c r="B479" s="2" t="s">
        <v>81</v>
      </c>
      <c r="C479" s="16" t="s">
        <v>465</v>
      </c>
      <c r="D479" s="10">
        <v>10.521760781367266</v>
      </c>
      <c r="E479" s="10">
        <v>1000.0</v>
      </c>
      <c r="F479" s="10">
        <v>1010.238011709975</v>
      </c>
      <c r="H479" s="2" t="s">
        <v>604</v>
      </c>
      <c r="I479" s="2" t="s">
        <v>604</v>
      </c>
      <c r="J479" s="2" t="s">
        <v>604</v>
      </c>
    </row>
    <row r="480">
      <c r="A480" s="2" t="s">
        <v>107</v>
      </c>
      <c r="B480" s="2" t="s">
        <v>184</v>
      </c>
      <c r="C480" s="16" t="s">
        <v>433</v>
      </c>
      <c r="D480" s="10">
        <v>-30.874386575627447</v>
      </c>
      <c r="E480" s="10">
        <v>1000.0</v>
      </c>
      <c r="F480" s="10">
        <v>1010.5217607813673</v>
      </c>
      <c r="H480" s="2" t="s">
        <v>604</v>
      </c>
      <c r="I480" s="2" t="s">
        <v>604</v>
      </c>
      <c r="J480" s="2" t="s">
        <v>604</v>
      </c>
    </row>
    <row r="481">
      <c r="A481" s="2" t="s">
        <v>249</v>
      </c>
      <c r="B481" s="2" t="s">
        <v>184</v>
      </c>
      <c r="C481" s="16" t="s">
        <v>433</v>
      </c>
      <c r="D481" s="10">
        <v>-28.461163347290668</v>
      </c>
      <c r="E481" s="10">
        <v>1000.0</v>
      </c>
      <c r="F481" s="10">
        <v>1041.3961473569948</v>
      </c>
      <c r="H481" s="2" t="s">
        <v>604</v>
      </c>
      <c r="I481" s="2" t="s">
        <v>604</v>
      </c>
      <c r="J481" s="2" t="s">
        <v>604</v>
      </c>
    </row>
    <row r="482">
      <c r="A482" s="2" t="s">
        <v>110</v>
      </c>
      <c r="B482" s="2" t="s">
        <v>184</v>
      </c>
      <c r="C482" s="16" t="s">
        <v>473</v>
      </c>
      <c r="D482" s="10">
        <v>11.153027696249335</v>
      </c>
      <c r="E482" s="10">
        <v>1000.0</v>
      </c>
      <c r="F482" s="10">
        <v>1069.8573107042855</v>
      </c>
      <c r="H482" s="2" t="s">
        <v>604</v>
      </c>
      <c r="I482" s="2" t="s">
        <v>604</v>
      </c>
      <c r="J482" s="2" t="s">
        <v>604</v>
      </c>
    </row>
    <row r="483">
      <c r="A483" s="2" t="s">
        <v>177</v>
      </c>
      <c r="B483" s="2" t="s">
        <v>110</v>
      </c>
      <c r="C483" s="16" t="s">
        <v>576</v>
      </c>
      <c r="D483" s="10">
        <v>10.301437790372727</v>
      </c>
      <c r="E483" s="10">
        <v>1000.0</v>
      </c>
      <c r="F483" s="10">
        <v>1011.1530276962494</v>
      </c>
      <c r="H483" s="2" t="s">
        <v>604</v>
      </c>
      <c r="I483" s="2" t="s">
        <v>604</v>
      </c>
      <c r="J483" s="2" t="s">
        <v>604</v>
      </c>
    </row>
    <row r="484">
      <c r="A484" s="2" t="s">
        <v>218</v>
      </c>
      <c r="B484" s="2" t="s">
        <v>177</v>
      </c>
      <c r="C484" s="16" t="s">
        <v>437</v>
      </c>
      <c r="D484" s="10">
        <v>11.348780415915455</v>
      </c>
      <c r="E484" s="10">
        <v>1000.0</v>
      </c>
      <c r="F484" s="10">
        <v>1010.3014377903727</v>
      </c>
      <c r="H484" s="2" t="s">
        <v>604</v>
      </c>
      <c r="I484" s="2" t="s">
        <v>604</v>
      </c>
      <c r="J484" s="2" t="s">
        <v>604</v>
      </c>
    </row>
    <row r="485">
      <c r="A485" s="2" t="s">
        <v>385</v>
      </c>
      <c r="B485" s="2" t="s">
        <v>218</v>
      </c>
      <c r="C485" s="16" t="s">
        <v>433</v>
      </c>
      <c r="D485" s="10">
        <v>-30.81344372970718</v>
      </c>
      <c r="E485" s="10">
        <v>1000.0</v>
      </c>
      <c r="F485" s="10">
        <v>1011.3487804159155</v>
      </c>
      <c r="H485" s="2" t="s">
        <v>604</v>
      </c>
      <c r="I485" s="2" t="s">
        <v>604</v>
      </c>
      <c r="J485" s="2" t="s">
        <v>604</v>
      </c>
    </row>
    <row r="486">
      <c r="A486" s="2" t="s">
        <v>79</v>
      </c>
      <c r="B486" s="2" t="s">
        <v>218</v>
      </c>
      <c r="C486" s="16" t="s">
        <v>477</v>
      </c>
      <c r="D486" s="10">
        <v>10.688468415816164</v>
      </c>
      <c r="E486" s="10">
        <v>1000.0</v>
      </c>
      <c r="F486" s="10">
        <v>1042.1622241456228</v>
      </c>
      <c r="H486" s="2" t="s">
        <v>604</v>
      </c>
      <c r="I486" s="2" t="s">
        <v>604</v>
      </c>
      <c r="J486" s="2" t="s">
        <v>604</v>
      </c>
    </row>
    <row r="487">
      <c r="A487" s="2" t="s">
        <v>403</v>
      </c>
      <c r="B487" s="2" t="s">
        <v>79</v>
      </c>
      <c r="C487" s="16" t="s">
        <v>577</v>
      </c>
      <c r="D487" s="10">
        <v>10.609376891427553</v>
      </c>
      <c r="E487" s="10">
        <v>1000.0</v>
      </c>
      <c r="F487" s="10">
        <v>1010.6884684158161</v>
      </c>
      <c r="H487" s="2" t="s">
        <v>604</v>
      </c>
      <c r="I487" s="2" t="s">
        <v>604</v>
      </c>
      <c r="J487" s="2" t="s">
        <v>604</v>
      </c>
    </row>
    <row r="488">
      <c r="A488" s="2" t="s">
        <v>179</v>
      </c>
      <c r="B488" s="2" t="s">
        <v>403</v>
      </c>
      <c r="C488" s="16" t="s">
        <v>433</v>
      </c>
      <c r="D488" s="10">
        <v>-30.86794023643347</v>
      </c>
      <c r="E488" s="10">
        <v>1000.0</v>
      </c>
      <c r="F488" s="10">
        <v>1010.6093768914276</v>
      </c>
      <c r="H488" s="2" t="s">
        <v>604</v>
      </c>
      <c r="I488" s="2" t="s">
        <v>604</v>
      </c>
      <c r="J488" s="2" t="s">
        <v>604</v>
      </c>
    </row>
    <row r="489">
      <c r="A489" s="2" t="s">
        <v>330</v>
      </c>
      <c r="B489" s="2" t="s">
        <v>403</v>
      </c>
      <c r="C489" s="16" t="s">
        <v>487</v>
      </c>
      <c r="D489" s="10">
        <v>12.00751746776666</v>
      </c>
      <c r="E489" s="10">
        <v>989.761988290025</v>
      </c>
      <c r="F489" s="10">
        <v>1041.4773171278612</v>
      </c>
      <c r="H489" s="2" t="s">
        <v>604</v>
      </c>
      <c r="I489" s="2" t="s">
        <v>604</v>
      </c>
      <c r="J489" s="2" t="s">
        <v>604</v>
      </c>
    </row>
    <row r="490">
      <c r="A490" s="2" t="s">
        <v>81</v>
      </c>
      <c r="B490" s="2" t="s">
        <v>330</v>
      </c>
      <c r="C490" s="16" t="s">
        <v>526</v>
      </c>
      <c r="D490" s="10">
        <v>10.113239378632066</v>
      </c>
      <c r="E490" s="10">
        <v>999.7162509286077</v>
      </c>
      <c r="F490" s="10">
        <v>1001.7695057577916</v>
      </c>
      <c r="H490" s="2" t="s">
        <v>604</v>
      </c>
      <c r="I490" s="2" t="s">
        <v>604</v>
      </c>
      <c r="J490" s="2" t="s">
        <v>604</v>
      </c>
    </row>
    <row r="491">
      <c r="A491" s="2" t="s">
        <v>177</v>
      </c>
      <c r="B491" s="2" t="s">
        <v>81</v>
      </c>
      <c r="C491" s="16" t="s">
        <v>555</v>
      </c>
      <c r="D491" s="10">
        <v>10.258605377560121</v>
      </c>
      <c r="E491" s="10">
        <v>998.9526573744572</v>
      </c>
      <c r="F491" s="10">
        <v>1009.8294903072398</v>
      </c>
      <c r="H491" s="2" t="s">
        <v>604</v>
      </c>
      <c r="I491" s="2" t="s">
        <v>604</v>
      </c>
      <c r="J491" s="2" t="s">
        <v>604</v>
      </c>
    </row>
    <row r="492">
      <c r="A492" s="2" t="s">
        <v>107</v>
      </c>
      <c r="B492" s="2" t="s">
        <v>177</v>
      </c>
      <c r="C492" s="16" t="s">
        <v>514</v>
      </c>
      <c r="D492" s="10">
        <v>12.943239202033043</v>
      </c>
      <c r="E492" s="10">
        <v>969.1256134243725</v>
      </c>
      <c r="F492" s="10">
        <v>1009.2112627520173</v>
      </c>
      <c r="H492" s="2" t="s">
        <v>604</v>
      </c>
      <c r="I492" s="2" t="s">
        <v>604</v>
      </c>
      <c r="J492" s="2" t="s">
        <v>604</v>
      </c>
    </row>
    <row r="493">
      <c r="A493" s="2" t="s">
        <v>184</v>
      </c>
      <c r="B493" s="2" t="s">
        <v>107</v>
      </c>
      <c r="C493" s="16" t="s">
        <v>490</v>
      </c>
      <c r="D493" s="10">
        <v>5.589633330674549</v>
      </c>
      <c r="E493" s="10">
        <v>1058.704283008036</v>
      </c>
      <c r="F493" s="10">
        <v>982.0688526264056</v>
      </c>
      <c r="H493" s="2" t="s">
        <v>604</v>
      </c>
      <c r="I493" s="2" t="s">
        <v>604</v>
      </c>
      <c r="J493" s="2" t="s">
        <v>604</v>
      </c>
    </row>
    <row r="494">
      <c r="A494" s="2" t="s">
        <v>355</v>
      </c>
      <c r="B494" s="2" t="s">
        <v>106</v>
      </c>
      <c r="C494" s="16" t="s">
        <v>481</v>
      </c>
      <c r="D494" s="10">
        <v>10.392162389802248</v>
      </c>
      <c r="E494" s="10">
        <v>1000.0</v>
      </c>
      <c r="F494" s="10">
        <v>1000.0</v>
      </c>
      <c r="H494" s="2" t="s">
        <v>604</v>
      </c>
      <c r="I494" s="2" t="s">
        <v>604</v>
      </c>
      <c r="J494" s="2" t="s">
        <v>604</v>
      </c>
    </row>
    <row r="495">
      <c r="A495" s="2" t="s">
        <v>361</v>
      </c>
      <c r="B495" s="2" t="s">
        <v>355</v>
      </c>
      <c r="C495" s="16" t="s">
        <v>433</v>
      </c>
      <c r="D495" s="10">
        <v>-30.883917374282372</v>
      </c>
      <c r="E495" s="26">
        <v>1000.0</v>
      </c>
      <c r="F495" s="10">
        <v>1010.3921623898023</v>
      </c>
      <c r="H495" s="2" t="s">
        <v>604</v>
      </c>
      <c r="I495" s="2" t="s">
        <v>604</v>
      </c>
      <c r="J495" s="2" t="s">
        <v>604</v>
      </c>
    </row>
    <row r="496">
      <c r="A496" s="2" t="s">
        <v>19</v>
      </c>
      <c r="B496" s="2" t="s">
        <v>355</v>
      </c>
      <c r="C496" s="16" t="s">
        <v>532</v>
      </c>
      <c r="D496" s="10">
        <v>11.34636204361387</v>
      </c>
      <c r="E496" s="10">
        <v>1000.0</v>
      </c>
      <c r="F496" s="10">
        <v>1041.2760797640847</v>
      </c>
      <c r="H496" s="2" t="s">
        <v>604</v>
      </c>
      <c r="I496" s="2" t="s">
        <v>604</v>
      </c>
      <c r="J496" s="2" t="s">
        <v>604</v>
      </c>
    </row>
    <row r="497">
      <c r="A497" s="2" t="s">
        <v>215</v>
      </c>
      <c r="B497" s="2" t="s">
        <v>19</v>
      </c>
      <c r="C497" s="16" t="s">
        <v>433</v>
      </c>
      <c r="D497" s="10">
        <v>-30.81362224853864</v>
      </c>
      <c r="E497" s="10">
        <v>1000.0</v>
      </c>
      <c r="F497" s="10">
        <v>1011.3463620436139</v>
      </c>
      <c r="H497" s="2" t="s">
        <v>604</v>
      </c>
      <c r="I497" s="2" t="s">
        <v>604</v>
      </c>
      <c r="J497" s="2" t="s">
        <v>604</v>
      </c>
    </row>
    <row r="498">
      <c r="A498" s="2" t="s">
        <v>400</v>
      </c>
      <c r="B498" s="2" t="s">
        <v>19</v>
      </c>
      <c r="C498" s="16" t="s">
        <v>433</v>
      </c>
      <c r="D498" s="10">
        <v>-28.398054572494303</v>
      </c>
      <c r="E498" s="10">
        <v>1000.0</v>
      </c>
      <c r="F498" s="10">
        <v>1042.1599842921526</v>
      </c>
      <c r="H498" s="2" t="s">
        <v>604</v>
      </c>
      <c r="I498" s="2" t="s">
        <v>604</v>
      </c>
      <c r="J498" s="2" t="s">
        <v>604</v>
      </c>
    </row>
    <row r="499">
      <c r="A499" s="2" t="s">
        <v>263</v>
      </c>
      <c r="B499" s="2" t="s">
        <v>19</v>
      </c>
      <c r="C499" s="16" t="s">
        <v>433</v>
      </c>
      <c r="D499" s="10">
        <v>-32.44022101567245</v>
      </c>
      <c r="E499" s="10">
        <v>1000.0</v>
      </c>
      <c r="F499" s="10">
        <v>1070.558038864647</v>
      </c>
      <c r="H499" s="2" t="s">
        <v>604</v>
      </c>
      <c r="I499" s="2" t="s">
        <v>604</v>
      </c>
      <c r="J499" s="2" t="s">
        <v>604</v>
      </c>
    </row>
    <row r="500">
      <c r="A500" s="2" t="s">
        <v>47</v>
      </c>
      <c r="B500" s="2" t="s">
        <v>19</v>
      </c>
      <c r="C500" s="16" t="s">
        <v>541</v>
      </c>
      <c r="D500" s="10">
        <v>13.588116825011173</v>
      </c>
      <c r="E500" s="10">
        <v>1000.0</v>
      </c>
      <c r="F500" s="10">
        <v>1102.9982598803194</v>
      </c>
      <c r="H500" s="2" t="s">
        <v>604</v>
      </c>
      <c r="I500" s="2" t="s">
        <v>604</v>
      </c>
      <c r="J500" s="2" t="s">
        <v>604</v>
      </c>
    </row>
    <row r="501">
      <c r="A501" s="2" t="s">
        <v>117</v>
      </c>
      <c r="B501" s="2" t="s">
        <v>47</v>
      </c>
      <c r="C501" s="16" t="s">
        <v>578</v>
      </c>
      <c r="D501" s="10">
        <v>10.410698551821763</v>
      </c>
      <c r="E501" s="10">
        <v>1000.0</v>
      </c>
      <c r="F501" s="10">
        <v>1013.5881168250112</v>
      </c>
      <c r="H501" s="2" t="s">
        <v>604</v>
      </c>
      <c r="I501" s="2" t="s">
        <v>604</v>
      </c>
      <c r="J501" s="2" t="s">
        <v>604</v>
      </c>
    </row>
    <row r="502">
      <c r="A502" s="2" t="s">
        <v>355</v>
      </c>
      <c r="B502" s="2" t="s">
        <v>117</v>
      </c>
      <c r="C502" s="16" t="s">
        <v>462</v>
      </c>
      <c r="D502" s="10">
        <v>8.54720366693721</v>
      </c>
      <c r="E502" s="10">
        <v>1029.9297177204708</v>
      </c>
      <c r="F502" s="10">
        <v>1010.4106985518218</v>
      </c>
      <c r="H502" s="2" t="s">
        <v>604</v>
      </c>
      <c r="I502" s="2" t="s">
        <v>604</v>
      </c>
      <c r="J502" s="2" t="s">
        <v>604</v>
      </c>
    </row>
    <row r="503">
      <c r="A503" s="2" t="s">
        <v>413</v>
      </c>
      <c r="B503" s="2" t="s">
        <v>355</v>
      </c>
      <c r="C503" s="16" t="s">
        <v>512</v>
      </c>
      <c r="D503" s="10">
        <v>12.803092717441714</v>
      </c>
      <c r="E503" s="10">
        <v>1000.0</v>
      </c>
      <c r="F503" s="10">
        <v>1038.4769213874079</v>
      </c>
      <c r="H503" s="2" t="s">
        <v>604</v>
      </c>
      <c r="I503" s="2" t="s">
        <v>604</v>
      </c>
      <c r="J503" s="2" t="s">
        <v>604</v>
      </c>
    </row>
    <row r="504">
      <c r="A504" s="2" t="s">
        <v>263</v>
      </c>
      <c r="B504" s="2" t="s">
        <v>413</v>
      </c>
      <c r="C504" s="16" t="s">
        <v>441</v>
      </c>
      <c r="D504" s="10">
        <v>14.420377292795342</v>
      </c>
      <c r="E504" s="10">
        <v>967.5597789843275</v>
      </c>
      <c r="F504" s="10">
        <v>1012.8030927174417</v>
      </c>
      <c r="H504" s="2" t="s">
        <v>604</v>
      </c>
      <c r="I504" s="2" t="s">
        <v>604</v>
      </c>
      <c r="J504" s="2" t="s">
        <v>604</v>
      </c>
    </row>
    <row r="505">
      <c r="A505" s="2" t="s">
        <v>74</v>
      </c>
      <c r="B505" s="2" t="s">
        <v>263</v>
      </c>
      <c r="C505" s="16" t="s">
        <v>541</v>
      </c>
      <c r="D505" s="10">
        <v>9.196750436710365</v>
      </c>
      <c r="E505" s="10">
        <v>1000.6113332415063</v>
      </c>
      <c r="F505" s="10">
        <v>981.9801562771228</v>
      </c>
      <c r="H505" s="2" t="s">
        <v>604</v>
      </c>
      <c r="I505" s="2" t="s">
        <v>604</v>
      </c>
      <c r="J505" s="2" t="s">
        <v>604</v>
      </c>
    </row>
    <row r="506">
      <c r="A506" s="2" t="s">
        <v>215</v>
      </c>
      <c r="B506" s="2" t="s">
        <v>74</v>
      </c>
      <c r="C506" s="16" t="s">
        <v>579</v>
      </c>
      <c r="D506" s="10">
        <v>13.004133854433421</v>
      </c>
      <c r="E506" s="10">
        <v>969.1863777514614</v>
      </c>
      <c r="F506" s="10">
        <v>1009.8080836782166</v>
      </c>
      <c r="H506" s="2" t="s">
        <v>604</v>
      </c>
      <c r="I506" s="2" t="s">
        <v>604</v>
      </c>
      <c r="J506" s="2" t="s">
        <v>604</v>
      </c>
    </row>
    <row r="507">
      <c r="A507" s="2" t="s">
        <v>106</v>
      </c>
      <c r="B507" s="2" t="s">
        <v>215</v>
      </c>
      <c r="C507" s="16" t="s">
        <v>515</v>
      </c>
      <c r="D507" s="10">
        <v>9.982295983344562</v>
      </c>
      <c r="E507" s="10">
        <v>989.6078376101977</v>
      </c>
      <c r="F507" s="10">
        <v>982.1905116058948</v>
      </c>
      <c r="H507" s="2" t="s">
        <v>604</v>
      </c>
      <c r="I507" s="2" t="s">
        <v>604</v>
      </c>
      <c r="J507" s="2" t="s">
        <v>604</v>
      </c>
    </row>
    <row r="508">
      <c r="A508" s="2" t="s">
        <v>330</v>
      </c>
      <c r="B508" s="2" t="s">
        <v>106</v>
      </c>
      <c r="C508" s="16" t="s">
        <v>530</v>
      </c>
      <c r="D508" s="10">
        <v>10.770191066432734</v>
      </c>
      <c r="E508" s="10">
        <v>991.6562663791595</v>
      </c>
      <c r="F508" s="10">
        <v>999.5901335935423</v>
      </c>
      <c r="H508" s="2" t="s">
        <v>604</v>
      </c>
      <c r="I508" s="2" t="s">
        <v>604</v>
      </c>
      <c r="J508" s="2" t="s">
        <v>604</v>
      </c>
    </row>
    <row r="509">
      <c r="A509" s="2" t="s">
        <v>117</v>
      </c>
      <c r="B509" s="2" t="s">
        <v>330</v>
      </c>
      <c r="C509" s="16" t="s">
        <v>433</v>
      </c>
      <c r="D509" s="10">
        <v>-31.59138871601707</v>
      </c>
      <c r="E509" s="10">
        <v>1001.8634948848846</v>
      </c>
      <c r="F509" s="10">
        <v>1002.4264574455923</v>
      </c>
      <c r="H509" s="2" t="s">
        <v>604</v>
      </c>
      <c r="I509" s="2" t="s">
        <v>604</v>
      </c>
      <c r="J509" s="2" t="s">
        <v>604</v>
      </c>
    </row>
    <row r="510">
      <c r="A510" s="2" t="s">
        <v>361</v>
      </c>
      <c r="B510" s="2" t="s">
        <v>330</v>
      </c>
      <c r="C510" s="16" t="s">
        <v>565</v>
      </c>
      <c r="D510" s="10">
        <v>13.635636973979064</v>
      </c>
      <c r="E510" s="10">
        <v>969.1160826257176</v>
      </c>
      <c r="F510" s="10">
        <v>1034.0178461616094</v>
      </c>
      <c r="H510" s="2" t="s">
        <v>604</v>
      </c>
      <c r="I510" s="2" t="s">
        <v>604</v>
      </c>
      <c r="J510" s="2" t="s">
        <v>604</v>
      </c>
    </row>
    <row r="511">
      <c r="A511" s="2" t="s">
        <v>184</v>
      </c>
      <c r="B511" s="2" t="s">
        <v>361</v>
      </c>
      <c r="C511" s="16" t="s">
        <v>474</v>
      </c>
      <c r="D511" s="10">
        <v>6.375082975870519</v>
      </c>
      <c r="E511" s="10">
        <v>1064.2939163387105</v>
      </c>
      <c r="F511" s="10">
        <v>982.7517195996966</v>
      </c>
      <c r="H511" s="2" t="s">
        <v>604</v>
      </c>
      <c r="I511" s="2" t="s">
        <v>604</v>
      </c>
      <c r="J511" s="2" t="s">
        <v>604</v>
      </c>
    </row>
    <row r="512">
      <c r="A512" s="2" t="s">
        <v>74</v>
      </c>
      <c r="B512" s="2" t="s">
        <v>184</v>
      </c>
      <c r="C512" s="16" t="s">
        <v>495</v>
      </c>
      <c r="D512" s="10">
        <v>15.549851258689433</v>
      </c>
      <c r="E512" s="10">
        <v>996.8039498237831</v>
      </c>
      <c r="F512" s="10">
        <v>1070.6689993145808</v>
      </c>
      <c r="H512" s="2" t="s">
        <v>604</v>
      </c>
      <c r="I512" s="2" t="s">
        <v>604</v>
      </c>
      <c r="J512" s="2" t="s">
        <v>604</v>
      </c>
    </row>
    <row r="513">
      <c r="A513" s="2" t="s">
        <v>385</v>
      </c>
      <c r="B513" s="2" t="s">
        <v>74</v>
      </c>
      <c r="C513" s="16" t="s">
        <v>433</v>
      </c>
      <c r="D513" s="10">
        <v>-28.31460031460758</v>
      </c>
      <c r="E513" s="10">
        <v>969.1865562702928</v>
      </c>
      <c r="F513" s="10">
        <v>1012.3538010824726</v>
      </c>
      <c r="H513" s="2" t="s">
        <v>604</v>
      </c>
      <c r="I513" s="2" t="s">
        <v>604</v>
      </c>
      <c r="J513" s="2" t="s">
        <v>604</v>
      </c>
    </row>
    <row r="514">
      <c r="A514" s="2" t="s">
        <v>179</v>
      </c>
      <c r="B514" s="2" t="s">
        <v>74</v>
      </c>
      <c r="C514" s="16" t="s">
        <v>550</v>
      </c>
      <c r="D514" s="10">
        <v>13.620859098845646</v>
      </c>
      <c r="E514" s="10">
        <v>969.1320597635665</v>
      </c>
      <c r="F514" s="10">
        <v>1040.6684013970803</v>
      </c>
      <c r="H514" s="2" t="s">
        <v>604</v>
      </c>
      <c r="I514" s="2" t="s">
        <v>604</v>
      </c>
      <c r="J514" s="2" t="s">
        <v>604</v>
      </c>
    </row>
    <row r="515">
      <c r="A515" s="2" t="s">
        <v>413</v>
      </c>
      <c r="B515" s="2" t="s">
        <v>179</v>
      </c>
      <c r="C515" s="16" t="s">
        <v>433</v>
      </c>
      <c r="D515" s="10">
        <v>-32.68939353319847</v>
      </c>
      <c r="E515" s="10">
        <v>998.3827154246464</v>
      </c>
      <c r="F515" s="10">
        <v>982.7529188624122</v>
      </c>
      <c r="H515" s="2" t="s">
        <v>604</v>
      </c>
      <c r="I515" s="2" t="s">
        <v>604</v>
      </c>
      <c r="J515" s="2" t="s">
        <v>604</v>
      </c>
    </row>
    <row r="516">
      <c r="A516" s="2" t="s">
        <v>106</v>
      </c>
      <c r="B516" s="2" t="s">
        <v>179</v>
      </c>
      <c r="C516" s="16" t="s">
        <v>580</v>
      </c>
      <c r="D516" s="10">
        <v>10.72194934171109</v>
      </c>
      <c r="E516" s="10">
        <v>988.8199425271096</v>
      </c>
      <c r="F516" s="10">
        <v>1015.4423123956107</v>
      </c>
      <c r="H516" s="2" t="s">
        <v>604</v>
      </c>
      <c r="I516" s="2" t="s">
        <v>604</v>
      </c>
      <c r="J516" s="2" t="s">
        <v>604</v>
      </c>
    </row>
    <row r="517">
      <c r="A517" s="2" t="s">
        <v>79</v>
      </c>
      <c r="B517" s="2" t="s">
        <v>106</v>
      </c>
      <c r="C517" s="16" t="s">
        <v>510</v>
      </c>
      <c r="D517" s="10">
        <v>9.682382551694777</v>
      </c>
      <c r="E517" s="10">
        <v>1000.0790915243886</v>
      </c>
      <c r="F517" s="10">
        <v>999.5418918688207</v>
      </c>
      <c r="H517" s="2" t="s">
        <v>604</v>
      </c>
      <c r="I517" s="2" t="s">
        <v>604</v>
      </c>
      <c r="J517" s="2" t="s">
        <v>604</v>
      </c>
    </row>
    <row r="518">
      <c r="A518" s="2" t="s">
        <v>19</v>
      </c>
      <c r="B518" s="2" t="s">
        <v>79</v>
      </c>
      <c r="C518" s="16" t="s">
        <v>581</v>
      </c>
      <c r="D518" s="10">
        <v>4.991308869635128</v>
      </c>
      <c r="E518" s="10">
        <v>1089.4101430553083</v>
      </c>
      <c r="F518" s="10">
        <v>1009.7614740760833</v>
      </c>
      <c r="H518" s="2" t="s">
        <v>604</v>
      </c>
      <c r="I518" s="2" t="s">
        <v>604</v>
      </c>
      <c r="J518" s="2" t="s">
        <v>604</v>
      </c>
    </row>
    <row r="519">
      <c r="A519" s="2" t="s">
        <v>184</v>
      </c>
      <c r="B519" s="2" t="s">
        <v>19</v>
      </c>
      <c r="C519" s="16" t="s">
        <v>433</v>
      </c>
      <c r="D519" s="10">
        <v>-28.63500579408649</v>
      </c>
      <c r="E519" s="10">
        <v>1055.1191480558914</v>
      </c>
      <c r="F519" s="10">
        <v>1094.4014519249436</v>
      </c>
      <c r="H519" s="2" t="s">
        <v>604</v>
      </c>
      <c r="I519" s="2" t="s">
        <v>604</v>
      </c>
      <c r="J519" s="2" t="s">
        <v>604</v>
      </c>
    </row>
    <row r="520">
      <c r="A520" s="2" t="s">
        <v>177</v>
      </c>
      <c r="B520" s="2" t="s">
        <v>19</v>
      </c>
      <c r="C520" s="16" t="s">
        <v>582</v>
      </c>
      <c r="D520" s="10">
        <v>19.229339123588616</v>
      </c>
      <c r="E520" s="10">
        <v>996.2680235499843</v>
      </c>
      <c r="F520" s="10">
        <v>1123.03645771903</v>
      </c>
      <c r="H520" s="2" t="s">
        <v>604</v>
      </c>
      <c r="I520" s="2" t="s">
        <v>604</v>
      </c>
      <c r="J520" s="2" t="s">
        <v>604</v>
      </c>
    </row>
    <row r="521">
      <c r="A521" s="2" t="s">
        <v>117</v>
      </c>
      <c r="B521" s="2" t="s">
        <v>177</v>
      </c>
      <c r="C521" s="16" t="s">
        <v>468</v>
      </c>
      <c r="D521" s="10">
        <v>13.623939336402556</v>
      </c>
      <c r="E521" s="10">
        <v>970.2721061688676</v>
      </c>
      <c r="F521" s="10">
        <v>1015.4973626735729</v>
      </c>
      <c r="H521" s="2" t="s">
        <v>604</v>
      </c>
      <c r="I521" s="2" t="s">
        <v>604</v>
      </c>
      <c r="J521" s="2" t="s">
        <v>604</v>
      </c>
    </row>
    <row r="522">
      <c r="A522" s="2" t="s">
        <v>330</v>
      </c>
      <c r="B522" s="2" t="s">
        <v>117</v>
      </c>
      <c r="C522" s="16" t="s">
        <v>464</v>
      </c>
      <c r="D522" s="10">
        <v>7.123552892619478</v>
      </c>
      <c r="E522" s="10">
        <v>1020.3822091876305</v>
      </c>
      <c r="F522" s="10">
        <v>983.8960455052702</v>
      </c>
      <c r="H522" s="2" t="s">
        <v>604</v>
      </c>
      <c r="I522" s="2" t="s">
        <v>604</v>
      </c>
      <c r="J522" s="2" t="s">
        <v>604</v>
      </c>
    </row>
    <row r="523">
      <c r="A523" s="2" t="s">
        <v>361</v>
      </c>
      <c r="B523" s="2" t="s">
        <v>330</v>
      </c>
      <c r="C523" s="16" t="s">
        <v>498</v>
      </c>
      <c r="D523" s="10">
        <v>14.110678231992354</v>
      </c>
      <c r="E523" s="10">
        <v>976.376636623826</v>
      </c>
      <c r="F523" s="10">
        <v>1027.50576208025</v>
      </c>
      <c r="H523" s="2" t="s">
        <v>604</v>
      </c>
      <c r="I523" s="2" t="s">
        <v>604</v>
      </c>
      <c r="J523" s="2" t="s">
        <v>604</v>
      </c>
    </row>
    <row r="524">
      <c r="A524" s="2" t="s">
        <v>249</v>
      </c>
      <c r="B524" s="2" t="s">
        <v>47</v>
      </c>
      <c r="C524" s="16" t="s">
        <v>433</v>
      </c>
      <c r="D524" s="10">
        <v>-29.25349809240773</v>
      </c>
      <c r="E524" s="10">
        <v>971.5388366527093</v>
      </c>
      <c r="F524" s="10">
        <v>1003.1774182731893</v>
      </c>
      <c r="H524" s="2" t="s">
        <v>604</v>
      </c>
      <c r="I524" s="2" t="s">
        <v>604</v>
      </c>
      <c r="J524" s="2" t="s">
        <v>604</v>
      </c>
    </row>
    <row r="525">
      <c r="A525" s="2" t="s">
        <v>110</v>
      </c>
      <c r="B525" s="2" t="s">
        <v>47</v>
      </c>
      <c r="C525" s="16" t="s">
        <v>580</v>
      </c>
      <c r="D525" s="10">
        <v>11.145573918518123</v>
      </c>
      <c r="E525" s="10">
        <v>1000.8515899058767</v>
      </c>
      <c r="F525" s="10">
        <v>1032.430916365597</v>
      </c>
      <c r="H525" s="2" t="s">
        <v>604</v>
      </c>
      <c r="I525" s="2" t="s">
        <v>604</v>
      </c>
      <c r="J525" s="2" t="s">
        <v>604</v>
      </c>
    </row>
    <row r="526">
      <c r="A526" s="2" t="s">
        <v>263</v>
      </c>
      <c r="B526" s="2" t="s">
        <v>110</v>
      </c>
      <c r="C526" s="16" t="s">
        <v>564</v>
      </c>
      <c r="D526" s="10">
        <v>12.696341977447418</v>
      </c>
      <c r="E526" s="10">
        <v>972.7834058404125</v>
      </c>
      <c r="F526" s="10">
        <v>1011.9971638243949</v>
      </c>
      <c r="H526" s="2" t="s">
        <v>604</v>
      </c>
      <c r="I526" s="2" t="s">
        <v>604</v>
      </c>
      <c r="J526" s="2" t="s">
        <v>604</v>
      </c>
    </row>
    <row r="527">
      <c r="A527" s="2" t="s">
        <v>403</v>
      </c>
      <c r="B527" s="2" t="s">
        <v>263</v>
      </c>
      <c r="C527" s="16" t="s">
        <v>490</v>
      </c>
      <c r="D527" s="10">
        <v>7.24873770941415</v>
      </c>
      <c r="E527" s="10">
        <v>1029.4697996600946</v>
      </c>
      <c r="F527" s="10">
        <v>985.4797478178599</v>
      </c>
      <c r="H527" s="2" t="s">
        <v>604</v>
      </c>
      <c r="I527" s="2" t="s">
        <v>604</v>
      </c>
      <c r="J527" s="2" t="s">
        <v>604</v>
      </c>
    </row>
    <row r="528">
      <c r="A528" s="2" t="s">
        <v>400</v>
      </c>
      <c r="B528" s="2" t="s">
        <v>403</v>
      </c>
      <c r="C528" s="16" t="s">
        <v>510</v>
      </c>
      <c r="D528" s="10">
        <v>14.916430488099076</v>
      </c>
      <c r="E528" s="10">
        <v>971.6019454275057</v>
      </c>
      <c r="F528" s="10">
        <v>1036.7185373695088</v>
      </c>
      <c r="H528" s="2" t="s">
        <v>604</v>
      </c>
      <c r="I528" s="2" t="s">
        <v>604</v>
      </c>
      <c r="J528" s="2" t="s">
        <v>604</v>
      </c>
    </row>
    <row r="529">
      <c r="A529" s="2" t="s">
        <v>218</v>
      </c>
      <c r="B529" s="2" t="s">
        <v>400</v>
      </c>
      <c r="C529" s="16" t="s">
        <v>433</v>
      </c>
      <c r="D529" s="10">
        <v>-34.460541641393526</v>
      </c>
      <c r="E529" s="10">
        <v>1031.4737557298065</v>
      </c>
      <c r="F529" s="10">
        <v>986.5183759156048</v>
      </c>
      <c r="H529" s="2" t="s">
        <v>604</v>
      </c>
      <c r="I529" s="2" t="s">
        <v>604</v>
      </c>
      <c r="J529" s="2" t="s">
        <v>604</v>
      </c>
    </row>
    <row r="530">
      <c r="A530" s="2" t="s">
        <v>81</v>
      </c>
      <c r="B530" s="2" t="s">
        <v>400</v>
      </c>
      <c r="C530" s="16" t="s">
        <v>462</v>
      </c>
      <c r="D530" s="10">
        <v>9.027815187731905</v>
      </c>
      <c r="E530" s="10">
        <v>999.5708849296797</v>
      </c>
      <c r="F530" s="10">
        <v>1020.9789175569983</v>
      </c>
      <c r="H530" s="2" t="s">
        <v>604</v>
      </c>
      <c r="I530" s="2" t="s">
        <v>604</v>
      </c>
      <c r="J530" s="2" t="s">
        <v>604</v>
      </c>
    </row>
    <row r="531">
      <c r="A531" s="2" t="s">
        <v>215</v>
      </c>
      <c r="B531" s="2" t="s">
        <v>81</v>
      </c>
      <c r="C531" s="16" t="s">
        <v>458</v>
      </c>
      <c r="D531" s="10">
        <v>12.918064633611946</v>
      </c>
      <c r="E531" s="10">
        <v>972.2082156225503</v>
      </c>
      <c r="F531" s="10">
        <v>1008.5987001174116</v>
      </c>
      <c r="H531" s="2" t="s">
        <v>604</v>
      </c>
      <c r="I531" s="2" t="s">
        <v>604</v>
      </c>
      <c r="J531" s="2" t="s">
        <v>604</v>
      </c>
    </row>
    <row r="532">
      <c r="A532" s="2" t="s">
        <v>107</v>
      </c>
      <c r="B532" s="2" t="s">
        <v>215</v>
      </c>
      <c r="C532" s="16" t="s">
        <v>529</v>
      </c>
      <c r="D532" s="10">
        <v>10.534475539556725</v>
      </c>
      <c r="E532" s="10">
        <v>976.479219295731</v>
      </c>
      <c r="F532" s="10">
        <v>985.1262802561622</v>
      </c>
      <c r="H532" s="2" t="s">
        <v>604</v>
      </c>
      <c r="I532" s="2" t="s">
        <v>604</v>
      </c>
      <c r="J532" s="2" t="s">
        <v>604</v>
      </c>
    </row>
    <row r="533">
      <c r="A533" s="2" t="s">
        <v>355</v>
      </c>
      <c r="B533" s="2" t="s">
        <v>107</v>
      </c>
      <c r="C533" s="16" t="s">
        <v>485</v>
      </c>
      <c r="D533" s="10">
        <v>7.504565605797361</v>
      </c>
      <c r="E533" s="10">
        <v>1025.673828669966</v>
      </c>
      <c r="F533" s="10">
        <v>987.0136948352877</v>
      </c>
      <c r="H533" s="2" t="s">
        <v>604</v>
      </c>
      <c r="I533" s="2" t="s">
        <v>604</v>
      </c>
      <c r="J533" s="2" t="s">
        <v>604</v>
      </c>
    </row>
    <row r="534">
      <c r="A534" s="2" t="s">
        <v>249</v>
      </c>
      <c r="B534" s="2" t="s">
        <v>355</v>
      </c>
      <c r="C534" s="16" t="s">
        <v>444</v>
      </c>
      <c r="D534" s="10">
        <v>18.345878373069475</v>
      </c>
      <c r="E534" s="10">
        <v>942.2853385603015</v>
      </c>
      <c r="F534" s="10">
        <v>1033.1783942757634</v>
      </c>
      <c r="H534" s="2" t="s">
        <v>604</v>
      </c>
      <c r="I534" s="2" t="s">
        <v>604</v>
      </c>
      <c r="J534" s="2" t="s">
        <v>604</v>
      </c>
    </row>
    <row r="535">
      <c r="A535" s="2" t="s">
        <v>47</v>
      </c>
      <c r="B535" s="2" t="s">
        <v>249</v>
      </c>
      <c r="C535" s="16" t="s">
        <v>487</v>
      </c>
      <c r="D535" s="10">
        <v>6.516293004144016</v>
      </c>
      <c r="E535" s="10">
        <v>1021.285342447079</v>
      </c>
      <c r="F535" s="10">
        <v>960.631216933371</v>
      </c>
      <c r="H535" s="2" t="s">
        <v>604</v>
      </c>
      <c r="I535" s="2" t="s">
        <v>604</v>
      </c>
      <c r="J535" s="2" t="s">
        <v>604</v>
      </c>
    </row>
    <row r="536">
      <c r="A536" s="2" t="s">
        <v>110</v>
      </c>
      <c r="B536" s="2" t="s">
        <v>47</v>
      </c>
      <c r="C536" s="16" t="s">
        <v>454</v>
      </c>
      <c r="D536" s="10">
        <v>12.018023997364622</v>
      </c>
      <c r="E536" s="10">
        <v>999.3008218469474</v>
      </c>
      <c r="F536" s="10">
        <v>1027.8016354512229</v>
      </c>
      <c r="H536" s="2" t="s">
        <v>604</v>
      </c>
      <c r="I536" s="2" t="s">
        <v>604</v>
      </c>
      <c r="J536" s="2" t="s">
        <v>604</v>
      </c>
    </row>
    <row r="537">
      <c r="A537" s="2" t="s">
        <v>263</v>
      </c>
      <c r="B537" s="2" t="s">
        <v>110</v>
      </c>
      <c r="C537" s="16" t="s">
        <v>562</v>
      </c>
      <c r="D537" s="10">
        <v>12.171902912969276</v>
      </c>
      <c r="E537" s="26">
        <v>978.2310101084457</v>
      </c>
      <c r="F537" s="10">
        <v>1011.318845844312</v>
      </c>
      <c r="H537" s="2" t="s">
        <v>604</v>
      </c>
      <c r="I537" s="2" t="s">
        <v>604</v>
      </c>
      <c r="J537" s="2" t="s">
        <v>604</v>
      </c>
    </row>
    <row r="538">
      <c r="A538" s="2" t="s">
        <v>179</v>
      </c>
      <c r="B538" s="2" t="s">
        <v>215</v>
      </c>
      <c r="C538" s="16" t="s">
        <v>434</v>
      </c>
      <c r="D538" s="10">
        <v>8.257085848957638</v>
      </c>
      <c r="E538" s="26">
        <v>1004.7203630538995</v>
      </c>
      <c r="F538" s="10">
        <v>974.5918047166056</v>
      </c>
      <c r="H538" s="2" t="s">
        <v>604</v>
      </c>
      <c r="I538" s="2" t="s">
        <v>604</v>
      </c>
      <c r="J538" s="2" t="s">
        <v>604</v>
      </c>
    </row>
    <row r="539">
      <c r="A539" s="2" t="s">
        <v>400</v>
      </c>
      <c r="B539" s="2" t="s">
        <v>179</v>
      </c>
      <c r="C539" s="16" t="s">
        <v>535</v>
      </c>
      <c r="D539" s="10">
        <v>10.135915945762608</v>
      </c>
      <c r="E539" s="10">
        <v>1011.9511023692664</v>
      </c>
      <c r="F539" s="10">
        <v>1012.9774489028571</v>
      </c>
      <c r="H539" s="2" t="s">
        <v>604</v>
      </c>
      <c r="I539" s="2" t="s">
        <v>604</v>
      </c>
      <c r="J539" s="2" t="s">
        <v>604</v>
      </c>
    </row>
    <row r="540">
      <c r="A540" s="2" t="s">
        <v>184</v>
      </c>
      <c r="B540" s="2" t="s">
        <v>400</v>
      </c>
      <c r="C540" s="16" t="s">
        <v>474</v>
      </c>
      <c r="D540" s="10">
        <v>10.725494500833584</v>
      </c>
      <c r="E540" s="26">
        <v>1026.484142261805</v>
      </c>
      <c r="F540" s="10">
        <v>1022.087018315029</v>
      </c>
      <c r="H540" s="2" t="s">
        <v>604</v>
      </c>
      <c r="I540" s="2" t="s">
        <v>604</v>
      </c>
      <c r="J540" s="2" t="s">
        <v>604</v>
      </c>
    </row>
    <row r="541">
      <c r="A541" s="2" t="s">
        <v>355</v>
      </c>
      <c r="B541" s="2" t="s">
        <v>184</v>
      </c>
      <c r="C541" s="16" t="s">
        <v>496</v>
      </c>
      <c r="D541" s="10">
        <v>11.131688735599539</v>
      </c>
      <c r="E541" s="10">
        <v>1014.8325159026939</v>
      </c>
      <c r="F541" s="10">
        <v>1037.2096367626384</v>
      </c>
      <c r="H541" s="2" t="s">
        <v>604</v>
      </c>
      <c r="I541" s="2" t="s">
        <v>604</v>
      </c>
      <c r="J541" s="2" t="s">
        <v>604</v>
      </c>
    </row>
    <row r="542">
      <c r="A542" s="2" t="s">
        <v>385</v>
      </c>
      <c r="B542" s="2" t="s">
        <v>355</v>
      </c>
      <c r="C542" s="16" t="s">
        <v>538</v>
      </c>
      <c r="D542" s="10">
        <v>17.65499934958178</v>
      </c>
      <c r="E542" s="10">
        <v>940.8719559556853</v>
      </c>
      <c r="F542" s="10">
        <v>1025.9642046382935</v>
      </c>
      <c r="H542" s="2" t="s">
        <v>604</v>
      </c>
      <c r="I542" s="2" t="s">
        <v>604</v>
      </c>
      <c r="J542" s="2" t="s">
        <v>604</v>
      </c>
    </row>
    <row r="543">
      <c r="A543" s="2" t="s">
        <v>215</v>
      </c>
      <c r="B543" s="2" t="s">
        <v>385</v>
      </c>
      <c r="C543" s="16" t="s">
        <v>485</v>
      </c>
      <c r="D543" s="10">
        <v>9.438868632548616</v>
      </c>
      <c r="E543" s="10">
        <v>966.334718867648</v>
      </c>
      <c r="F543" s="10">
        <v>958.526955305267</v>
      </c>
      <c r="H543" s="2" t="s">
        <v>604</v>
      </c>
      <c r="I543" s="2" t="s">
        <v>604</v>
      </c>
      <c r="J543" s="2" t="s">
        <v>604</v>
      </c>
    </row>
    <row r="544">
      <c r="A544" s="2" t="s">
        <v>79</v>
      </c>
      <c r="B544" s="2" t="s">
        <v>215</v>
      </c>
      <c r="C544" s="16" t="s">
        <v>583</v>
      </c>
      <c r="D544" s="10">
        <v>8.049866968990372</v>
      </c>
      <c r="E544" s="10">
        <v>1004.7701652064483</v>
      </c>
      <c r="F544" s="10">
        <v>975.7735875001965</v>
      </c>
      <c r="H544" s="2" t="s">
        <v>604</v>
      </c>
      <c r="I544" s="2" t="s">
        <v>604</v>
      </c>
      <c r="J544" s="2" t="s">
        <v>604</v>
      </c>
    </row>
    <row r="545">
      <c r="A545" s="2" t="s">
        <v>47</v>
      </c>
      <c r="B545" s="2" t="s">
        <v>79</v>
      </c>
      <c r="C545" s="16" t="s">
        <v>429</v>
      </c>
      <c r="D545" s="10">
        <v>9.80811726947178</v>
      </c>
      <c r="E545" s="26">
        <v>1015.7836114538583</v>
      </c>
      <c r="F545" s="10">
        <v>1012.8200321754385</v>
      </c>
      <c r="H545" s="2" t="s">
        <v>604</v>
      </c>
      <c r="I545" s="2" t="s">
        <v>604</v>
      </c>
      <c r="J545" s="2" t="s">
        <v>604</v>
      </c>
    </row>
    <row r="546">
      <c r="A546" s="2" t="s">
        <v>177</v>
      </c>
      <c r="B546" s="2" t="s">
        <v>47</v>
      </c>
      <c r="C546" s="16" t="s">
        <v>429</v>
      </c>
      <c r="D546" s="10">
        <v>11.768879350779699</v>
      </c>
      <c r="E546" s="10">
        <v>1001.8734233371703</v>
      </c>
      <c r="F546" s="10">
        <v>1025.59172872333</v>
      </c>
      <c r="H546" s="2" t="s">
        <v>604</v>
      </c>
      <c r="I546" s="2" t="s">
        <v>604</v>
      </c>
      <c r="J546" s="2" t="s">
        <v>604</v>
      </c>
    </row>
    <row r="547">
      <c r="A547" s="2" t="s">
        <v>263</v>
      </c>
      <c r="B547" s="2" t="s">
        <v>177</v>
      </c>
      <c r="C547" s="16" t="s">
        <v>454</v>
      </c>
      <c r="D547" s="10">
        <v>11.60660224164598</v>
      </c>
      <c r="E547" s="26">
        <v>990.4029130214151</v>
      </c>
      <c r="F547" s="10">
        <v>1013.64230268795</v>
      </c>
      <c r="H547" s="2" t="s">
        <v>604</v>
      </c>
      <c r="I547" s="2" t="s">
        <v>604</v>
      </c>
      <c r="J547" s="2" t="s">
        <v>604</v>
      </c>
    </row>
    <row r="548">
      <c r="A548" s="2" t="s">
        <v>330</v>
      </c>
      <c r="B548" s="2" t="s">
        <v>263</v>
      </c>
      <c r="C548" s="16" t="s">
        <v>450</v>
      </c>
      <c r="D548" s="10">
        <v>8.596684558141746</v>
      </c>
      <c r="E548" s="10">
        <v>1013.3950838482576</v>
      </c>
      <c r="F548" s="10">
        <v>1002.0095152630611</v>
      </c>
      <c r="H548" s="2" t="s">
        <v>604</v>
      </c>
      <c r="I548" s="2" t="s">
        <v>604</v>
      </c>
      <c r="J548" s="2" t="s">
        <v>604</v>
      </c>
    </row>
    <row r="549">
      <c r="A549" s="2" t="s">
        <v>355</v>
      </c>
      <c r="B549" s="2" t="s">
        <v>330</v>
      </c>
      <c r="C549" s="16" t="s">
        <v>505</v>
      </c>
      <c r="D549" s="10">
        <v>11.26503500613904</v>
      </c>
      <c r="E549" s="10">
        <v>1008.3092052887117</v>
      </c>
      <c r="F549" s="10">
        <v>1021.9917684063993</v>
      </c>
      <c r="H549" s="2" t="s">
        <v>604</v>
      </c>
      <c r="I549" s="2" t="s">
        <v>604</v>
      </c>
      <c r="J549" s="2" t="s">
        <v>604</v>
      </c>
    </row>
    <row r="550">
      <c r="A550" s="2" t="s">
        <v>179</v>
      </c>
      <c r="B550" s="2" t="s">
        <v>355</v>
      </c>
      <c r="C550" s="16" t="s">
        <v>434</v>
      </c>
      <c r="D550" s="10">
        <v>11.445615028571034</v>
      </c>
      <c r="E550" s="10">
        <v>1002.8415329570945</v>
      </c>
      <c r="F550" s="10">
        <v>1019.5742402948507</v>
      </c>
      <c r="H550" s="2" t="s">
        <v>604</v>
      </c>
      <c r="I550" s="2" t="s">
        <v>604</v>
      </c>
      <c r="J550" s="2" t="s">
        <v>604</v>
      </c>
    </row>
    <row r="551">
      <c r="A551" s="2" t="s">
        <v>400</v>
      </c>
      <c r="B551" s="2" t="s">
        <v>179</v>
      </c>
      <c r="C551" s="16" t="s">
        <v>433</v>
      </c>
      <c r="D551" s="10">
        <v>-31.424123105312944</v>
      </c>
      <c r="E551" s="10">
        <v>1011.3615238141954</v>
      </c>
      <c r="F551" s="10">
        <v>1014.2871479856655</v>
      </c>
      <c r="H551" s="2" t="s">
        <v>604</v>
      </c>
      <c r="I551" s="2" t="s">
        <v>604</v>
      </c>
      <c r="J551" s="2" t="s">
        <v>604</v>
      </c>
    </row>
    <row r="552">
      <c r="A552" s="2" t="s">
        <v>47</v>
      </c>
      <c r="B552" s="2" t="s">
        <v>179</v>
      </c>
      <c r="C552" s="16" t="s">
        <v>499</v>
      </c>
      <c r="D552" s="10">
        <v>9.875557695877303</v>
      </c>
      <c r="E552" s="10">
        <v>1013.8228493725504</v>
      </c>
      <c r="F552" s="10">
        <v>1045.7112710909785</v>
      </c>
      <c r="H552" s="2" t="s">
        <v>604</v>
      </c>
      <c r="I552" s="2" t="s">
        <v>604</v>
      </c>
      <c r="J552" s="2" t="s">
        <v>604</v>
      </c>
    </row>
    <row r="553">
      <c r="A553" s="2" t="s">
        <v>184</v>
      </c>
      <c r="B553" s="2" t="s">
        <v>47</v>
      </c>
      <c r="C553" s="16" t="s">
        <v>559</v>
      </c>
      <c r="D553" s="10">
        <v>9.948722519335528</v>
      </c>
      <c r="E553" s="10">
        <v>1026.077948027039</v>
      </c>
      <c r="F553" s="10">
        <v>1023.6984070684276</v>
      </c>
      <c r="H553" s="2" t="s">
        <v>604</v>
      </c>
      <c r="I553" s="2" t="s">
        <v>604</v>
      </c>
      <c r="J553" s="2" t="s">
        <v>604</v>
      </c>
    </row>
    <row r="554">
      <c r="A554" s="2" t="s">
        <v>413</v>
      </c>
      <c r="B554" s="2" t="s">
        <v>107</v>
      </c>
      <c r="C554" s="16" t="s">
        <v>433</v>
      </c>
      <c r="D554" s="10">
        <v>-30.6303908381197</v>
      </c>
      <c r="E554" s="26">
        <v>965.693321891448</v>
      </c>
      <c r="F554" s="10">
        <v>979.5091292294903</v>
      </c>
      <c r="H554" s="2" t="s">
        <v>604</v>
      </c>
      <c r="I554" s="2" t="s">
        <v>604</v>
      </c>
      <c r="J554" s="2" t="s">
        <v>604</v>
      </c>
    </row>
    <row r="555">
      <c r="A555" s="2" t="s">
        <v>106</v>
      </c>
      <c r="B555" s="2" t="s">
        <v>107</v>
      </c>
      <c r="C555" s="16" t="s">
        <v>535</v>
      </c>
      <c r="D555" s="10">
        <v>9.141372844078267</v>
      </c>
      <c r="E555" s="26">
        <v>989.8595093171259</v>
      </c>
      <c r="F555" s="10">
        <v>1010.1395200676101</v>
      </c>
      <c r="H555" s="2" t="s">
        <v>604</v>
      </c>
      <c r="I555" s="2" t="s">
        <v>604</v>
      </c>
      <c r="J555" s="2" t="s">
        <v>604</v>
      </c>
    </row>
    <row r="556">
      <c r="A556" s="2" t="s">
        <v>81</v>
      </c>
      <c r="B556" s="2" t="s">
        <v>106</v>
      </c>
      <c r="C556" s="16" t="s">
        <v>529</v>
      </c>
      <c r="D556" s="10">
        <v>10.150206975401483</v>
      </c>
      <c r="E556" s="10">
        <v>995.6806354837996</v>
      </c>
      <c r="F556" s="10">
        <v>999.0008821612041</v>
      </c>
      <c r="H556" s="2" t="s">
        <v>604</v>
      </c>
      <c r="I556" s="2" t="s">
        <v>604</v>
      </c>
      <c r="J556" s="2" t="s">
        <v>604</v>
      </c>
    </row>
    <row r="557">
      <c r="A557" s="2" t="s">
        <v>117</v>
      </c>
      <c r="B557" s="2" t="s">
        <v>81</v>
      </c>
      <c r="C557" s="16" t="s">
        <v>433</v>
      </c>
      <c r="D557" s="10">
        <v>-29.458594674679315</v>
      </c>
      <c r="E557" s="10">
        <v>976.7724926126507</v>
      </c>
      <c r="F557" s="10">
        <v>1005.8308424592011</v>
      </c>
      <c r="H557" s="2" t="s">
        <v>604</v>
      </c>
      <c r="I557" s="2" t="s">
        <v>604</v>
      </c>
      <c r="J557" s="2" t="s">
        <v>604</v>
      </c>
    </row>
    <row r="558">
      <c r="A558" s="2" t="s">
        <v>19</v>
      </c>
      <c r="B558" s="2" t="s">
        <v>81</v>
      </c>
      <c r="C558" s="16" t="s">
        <v>444</v>
      </c>
      <c r="D558" s="10">
        <v>3.9110650554623185</v>
      </c>
      <c r="E558" s="10">
        <v>1103.8071185954414</v>
      </c>
      <c r="F558" s="10">
        <v>1035.2894371338805</v>
      </c>
      <c r="H558" s="2" t="s">
        <v>604</v>
      </c>
      <c r="I558" s="2" t="s">
        <v>604</v>
      </c>
      <c r="J558" s="2" t="s">
        <v>604</v>
      </c>
    </row>
    <row r="559">
      <c r="A559" s="2" t="s">
        <v>403</v>
      </c>
      <c r="B559" s="2" t="s">
        <v>19</v>
      </c>
      <c r="C559" s="16" t="s">
        <v>433</v>
      </c>
      <c r="D559" s="10">
        <v>-24.56195941018155</v>
      </c>
      <c r="E559" s="10">
        <v>1021.8021068814097</v>
      </c>
      <c r="F559" s="10">
        <v>1107.7181836509037</v>
      </c>
      <c r="H559" s="2" t="s">
        <v>604</v>
      </c>
      <c r="I559" s="2" t="s">
        <v>604</v>
      </c>
      <c r="J559" s="2" t="s">
        <v>604</v>
      </c>
    </row>
    <row r="560">
      <c r="A560" s="2" t="s">
        <v>110</v>
      </c>
      <c r="B560" s="2" t="s">
        <v>19</v>
      </c>
      <c r="C560" s="16" t="s">
        <v>554</v>
      </c>
      <c r="D560" s="10">
        <v>20.63882511608255</v>
      </c>
      <c r="E560" s="10">
        <v>999.1469429313427</v>
      </c>
      <c r="F560" s="10">
        <v>1132.2801430610853</v>
      </c>
      <c r="H560" s="2" t="s">
        <v>604</v>
      </c>
      <c r="I560" s="2" t="s">
        <v>604</v>
      </c>
      <c r="J560" s="2" t="s">
        <v>604</v>
      </c>
    </row>
    <row r="561">
      <c r="A561" s="2" t="s">
        <v>361</v>
      </c>
      <c r="B561" s="2" t="s">
        <v>110</v>
      </c>
      <c r="C561" s="16" t="s">
        <v>433</v>
      </c>
      <c r="D561" s="10">
        <v>-29.43958951013727</v>
      </c>
      <c r="E561" s="10">
        <v>990.4873148558183</v>
      </c>
      <c r="F561" s="10">
        <v>1019.7857680474252</v>
      </c>
      <c r="H561" s="2" t="s">
        <v>604</v>
      </c>
      <c r="I561" s="2" t="s">
        <v>604</v>
      </c>
      <c r="J561" s="2" t="s">
        <v>604</v>
      </c>
    </row>
    <row r="562">
      <c r="A562" s="2" t="s">
        <v>74</v>
      </c>
      <c r="B562" s="2" t="s">
        <v>110</v>
      </c>
      <c r="C562" s="16" t="s">
        <v>489</v>
      </c>
      <c r="D562" s="10">
        <v>10.075369929628394</v>
      </c>
      <c r="E562" s="10">
        <v>1027.0475422982347</v>
      </c>
      <c r="F562" s="10">
        <v>1049.2253575575626</v>
      </c>
      <c r="H562" s="2" t="s">
        <v>604</v>
      </c>
      <c r="I562" s="2" t="s">
        <v>604</v>
      </c>
      <c r="J562" s="2" t="s">
        <v>604</v>
      </c>
    </row>
    <row r="563">
      <c r="A563" s="2" t="s">
        <v>218</v>
      </c>
      <c r="B563" s="2" t="s">
        <v>74</v>
      </c>
      <c r="C563" s="16" t="s">
        <v>462</v>
      </c>
      <c r="D563" s="10">
        <v>12.920522826434631</v>
      </c>
      <c r="E563" s="10">
        <v>997.013214088413</v>
      </c>
      <c r="F563" s="10">
        <v>1037.122912227863</v>
      </c>
      <c r="H563" s="2" t="s">
        <v>604</v>
      </c>
      <c r="I563" s="2" t="s">
        <v>604</v>
      </c>
      <c r="J563" s="2" t="s">
        <v>604</v>
      </c>
    </row>
    <row r="564">
      <c r="A564" s="2" t="s">
        <v>413</v>
      </c>
      <c r="B564" s="2" t="s">
        <v>218</v>
      </c>
      <c r="C564" s="16" t="s">
        <v>433</v>
      </c>
      <c r="D564" s="10">
        <v>-25.565802197301664</v>
      </c>
      <c r="E564" s="10">
        <v>935.0629310533283</v>
      </c>
      <c r="F564" s="10">
        <v>1009.9337369148476</v>
      </c>
      <c r="H564" s="2" t="s">
        <v>604</v>
      </c>
      <c r="I564" s="2" t="s">
        <v>604</v>
      </c>
      <c r="J564" s="2" t="s">
        <v>604</v>
      </c>
    </row>
    <row r="565">
      <c r="A565" s="2" t="s">
        <v>106</v>
      </c>
      <c r="B565" s="2" t="s">
        <v>218</v>
      </c>
      <c r="C565" s="16" t="s">
        <v>490</v>
      </c>
      <c r="D565" s="10">
        <v>11.389367910664788</v>
      </c>
      <c r="E565" s="10">
        <v>988.8506751858026</v>
      </c>
      <c r="F565" s="10">
        <v>1035.4995391121493</v>
      </c>
      <c r="H565" s="2" t="s">
        <v>604</v>
      </c>
      <c r="I565" s="2" t="s">
        <v>604</v>
      </c>
      <c r="J565" s="2" t="s">
        <v>604</v>
      </c>
    </row>
    <row r="566">
      <c r="A566" s="2" t="s">
        <v>249</v>
      </c>
      <c r="B566" s="2" t="s">
        <v>106</v>
      </c>
      <c r="C566" s="16" t="s">
        <v>433</v>
      </c>
      <c r="D566" s="10">
        <v>-28.068016104105325</v>
      </c>
      <c r="E566" s="10">
        <v>954.114923929227</v>
      </c>
      <c r="F566" s="10">
        <v>1000.2400430964675</v>
      </c>
      <c r="H566" s="2" t="s">
        <v>604</v>
      </c>
      <c r="I566" s="2" t="s">
        <v>604</v>
      </c>
      <c r="J566" s="2" t="s">
        <v>604</v>
      </c>
    </row>
    <row r="567">
      <c r="A567" s="2" t="s">
        <v>107</v>
      </c>
      <c r="B567" s="2" t="s">
        <v>106</v>
      </c>
      <c r="C567" s="16" t="s">
        <v>467</v>
      </c>
      <c r="D567" s="10">
        <v>9.608211595967674</v>
      </c>
      <c r="E567" s="10">
        <v>1000.9981472235319</v>
      </c>
      <c r="F567" s="10">
        <v>1028.3080592005729</v>
      </c>
      <c r="H567" s="2" t="s">
        <v>604</v>
      </c>
      <c r="I567" s="2" t="s">
        <v>604</v>
      </c>
      <c r="J567" s="2" t="s">
        <v>604</v>
      </c>
    </row>
    <row r="568">
      <c r="A568" s="2" t="s">
        <v>63</v>
      </c>
      <c r="B568" s="2" t="s">
        <v>73</v>
      </c>
      <c r="C568" s="16" t="s">
        <v>516</v>
      </c>
      <c r="D568" s="10">
        <v>9.481691356069172</v>
      </c>
      <c r="E568" s="10">
        <v>1007.3121310970528</v>
      </c>
      <c r="F568" s="10">
        <v>1000.0</v>
      </c>
      <c r="H568" s="2" t="s">
        <v>604</v>
      </c>
      <c r="I568" s="2" t="s">
        <v>604</v>
      </c>
      <c r="J568" s="2" t="s">
        <v>604</v>
      </c>
    </row>
    <row r="569">
      <c r="A569" s="2" t="s">
        <v>67</v>
      </c>
      <c r="B569" s="2" t="s">
        <v>63</v>
      </c>
      <c r="C569" s="16" t="s">
        <v>536</v>
      </c>
      <c r="D569" s="10">
        <v>10.882244088292115</v>
      </c>
      <c r="E569" s="10">
        <v>1000.0</v>
      </c>
      <c r="F569" s="10">
        <v>1016.793822453122</v>
      </c>
      <c r="H569" s="2" t="s">
        <v>604</v>
      </c>
      <c r="I569" s="2" t="s">
        <v>604</v>
      </c>
      <c r="J569" s="2" t="s">
        <v>604</v>
      </c>
    </row>
    <row r="570">
      <c r="A570" s="2" t="s">
        <v>24</v>
      </c>
      <c r="B570" s="2" t="s">
        <v>67</v>
      </c>
      <c r="C570" s="16" t="s">
        <v>482</v>
      </c>
      <c r="D570" s="10">
        <v>11.738388814735062</v>
      </c>
      <c r="E570" s="10">
        <v>1000.0</v>
      </c>
      <c r="F570" s="10">
        <v>1010.882244088292</v>
      </c>
      <c r="H570" s="2" t="s">
        <v>604</v>
      </c>
      <c r="I570" s="2" t="s">
        <v>604</v>
      </c>
      <c r="J570" s="2" t="s">
        <v>604</v>
      </c>
    </row>
    <row r="571">
      <c r="A571" s="2" t="s">
        <v>245</v>
      </c>
      <c r="B571" s="2" t="s">
        <v>24</v>
      </c>
      <c r="C571" s="16" t="s">
        <v>433</v>
      </c>
      <c r="D571" s="10">
        <v>-30.78466002485001</v>
      </c>
      <c r="E571" s="26">
        <v>1000.0</v>
      </c>
      <c r="F571" s="10">
        <v>1011.738388814735</v>
      </c>
      <c r="H571" s="2" t="s">
        <v>604</v>
      </c>
      <c r="I571" s="2" t="s">
        <v>604</v>
      </c>
      <c r="J571" s="2" t="s">
        <v>604</v>
      </c>
    </row>
    <row r="572">
      <c r="A572" s="2" t="s">
        <v>206</v>
      </c>
      <c r="B572" s="2" t="s">
        <v>24</v>
      </c>
      <c r="C572" s="16" t="s">
        <v>433</v>
      </c>
      <c r="D572" s="10">
        <v>-28.36800423246964</v>
      </c>
      <c r="E572" s="26">
        <v>1000.0</v>
      </c>
      <c r="F572" s="10">
        <v>1042.523048839585</v>
      </c>
      <c r="H572" s="2" t="s">
        <v>604</v>
      </c>
      <c r="I572" s="2" t="s">
        <v>604</v>
      </c>
      <c r="J572" s="2" t="s">
        <v>604</v>
      </c>
    </row>
    <row r="573">
      <c r="A573" s="2" t="s">
        <v>401</v>
      </c>
      <c r="B573" s="2" t="s">
        <v>24</v>
      </c>
      <c r="C573" s="16" t="s">
        <v>433</v>
      </c>
      <c r="D573" s="10">
        <v>-32.403080988859294</v>
      </c>
      <c r="E573" s="10">
        <v>1000.0</v>
      </c>
      <c r="F573" s="10">
        <v>1070.8910530720548</v>
      </c>
      <c r="H573" s="2" t="s">
        <v>604</v>
      </c>
      <c r="I573" s="2" t="s">
        <v>604</v>
      </c>
      <c r="J573" s="2" t="s">
        <v>604</v>
      </c>
    </row>
    <row r="574">
      <c r="A574" s="2" t="s">
        <v>312</v>
      </c>
      <c r="B574" s="2" t="s">
        <v>24</v>
      </c>
      <c r="C574" s="16" t="s">
        <v>583</v>
      </c>
      <c r="D574" s="10">
        <v>13.123471918638325</v>
      </c>
      <c r="E574" s="10">
        <v>1000.0</v>
      </c>
      <c r="F574" s="10">
        <v>1103.294134060914</v>
      </c>
      <c r="H574" s="2" t="s">
        <v>604</v>
      </c>
      <c r="I574" s="2" t="s">
        <v>604</v>
      </c>
      <c r="J574" s="2" t="s">
        <v>604</v>
      </c>
    </row>
    <row r="575">
      <c r="A575" s="2" t="s">
        <v>101</v>
      </c>
      <c r="B575" s="2" t="s">
        <v>312</v>
      </c>
      <c r="C575" s="16" t="s">
        <v>525</v>
      </c>
      <c r="D575" s="10">
        <v>11.118048321780305</v>
      </c>
      <c r="E575" s="26">
        <v>1000.0</v>
      </c>
      <c r="F575" s="10">
        <v>1013.1234719186383</v>
      </c>
      <c r="H575" s="2" t="s">
        <v>604</v>
      </c>
      <c r="I575" s="2" t="s">
        <v>604</v>
      </c>
      <c r="J575" s="2" t="s">
        <v>604</v>
      </c>
    </row>
    <row r="576">
      <c r="A576" s="2" t="s">
        <v>73</v>
      </c>
      <c r="B576" s="2" t="s">
        <v>101</v>
      </c>
      <c r="C576" s="16" t="s">
        <v>442</v>
      </c>
      <c r="D576" s="10">
        <v>11.446186349256351</v>
      </c>
      <c r="E576" s="10">
        <v>990.5183086439308</v>
      </c>
      <c r="F576" s="10">
        <v>1011.1180483217803</v>
      </c>
      <c r="H576" s="2" t="s">
        <v>604</v>
      </c>
      <c r="I576" s="2" t="s">
        <v>604</v>
      </c>
      <c r="J576" s="2" t="s">
        <v>604</v>
      </c>
    </row>
    <row r="577">
      <c r="A577" s="2" t="s">
        <v>11</v>
      </c>
      <c r="B577" s="2" t="s">
        <v>73</v>
      </c>
      <c r="C577" s="16" t="s">
        <v>487</v>
      </c>
      <c r="D577" s="10">
        <v>10.318792090052971</v>
      </c>
      <c r="E577" s="10">
        <v>1000.0</v>
      </c>
      <c r="F577" s="10">
        <v>1001.9644949931871</v>
      </c>
      <c r="H577" s="2" t="s">
        <v>604</v>
      </c>
      <c r="I577" s="2" t="s">
        <v>604</v>
      </c>
      <c r="J577" s="2" t="s">
        <v>604</v>
      </c>
    </row>
    <row r="578">
      <c r="A578" s="2" t="s">
        <v>245</v>
      </c>
      <c r="B578" s="2" t="s">
        <v>11</v>
      </c>
      <c r="C578" s="16" t="s">
        <v>433</v>
      </c>
      <c r="D578" s="10">
        <v>-28.48530532130489</v>
      </c>
      <c r="E578" s="10">
        <v>969.21533997515</v>
      </c>
      <c r="F578" s="10">
        <v>1010.318792090053</v>
      </c>
      <c r="H578" s="2" t="s">
        <v>604</v>
      </c>
      <c r="I578" s="2" t="s">
        <v>604</v>
      </c>
      <c r="J578" s="2" t="s">
        <v>604</v>
      </c>
    </row>
    <row r="579">
      <c r="A579" s="2" t="s">
        <v>67</v>
      </c>
      <c r="B579" s="2" t="s">
        <v>11</v>
      </c>
      <c r="C579" s="16" t="s">
        <v>470</v>
      </c>
      <c r="D579" s="10">
        <v>10.988636614924847</v>
      </c>
      <c r="E579" s="10">
        <v>999.143855273557</v>
      </c>
      <c r="F579" s="10">
        <v>1038.8040974113578</v>
      </c>
      <c r="H579" s="2" t="s">
        <v>604</v>
      </c>
      <c r="I579" s="2" t="s">
        <v>604</v>
      </c>
      <c r="J579" s="2" t="s">
        <v>604</v>
      </c>
    </row>
    <row r="580">
      <c r="A580" s="2" t="s">
        <v>21</v>
      </c>
      <c r="B580" s="2" t="s">
        <v>67</v>
      </c>
      <c r="C580" s="16" t="s">
        <v>485</v>
      </c>
      <c r="D580" s="10">
        <v>10.705463711317893</v>
      </c>
      <c r="E580" s="10">
        <v>1000.0</v>
      </c>
      <c r="F580" s="10">
        <v>1010.1324918884819</v>
      </c>
      <c r="H580" s="2" t="s">
        <v>604</v>
      </c>
      <c r="I580" s="2" t="s">
        <v>604</v>
      </c>
      <c r="J580" s="2" t="s">
        <v>604</v>
      </c>
    </row>
    <row r="581">
      <c r="A581" s="2" t="s">
        <v>374</v>
      </c>
      <c r="B581" s="2" t="s">
        <v>68</v>
      </c>
      <c r="C581" s="16" t="s">
        <v>433</v>
      </c>
      <c r="D581" s="10">
        <v>-31.63098116151196</v>
      </c>
      <c r="E581" s="10">
        <v>1000.0</v>
      </c>
      <c r="F581" s="10">
        <v>1000.0</v>
      </c>
      <c r="H581" s="2" t="s">
        <v>604</v>
      </c>
      <c r="I581" s="2" t="s">
        <v>604</v>
      </c>
      <c r="J581" s="2" t="s">
        <v>604</v>
      </c>
    </row>
    <row r="582">
      <c r="A582" s="2" t="s">
        <v>171</v>
      </c>
      <c r="B582" s="2" t="s">
        <v>68</v>
      </c>
      <c r="C582" s="16" t="s">
        <v>468</v>
      </c>
      <c r="D582" s="10">
        <v>10.172776767113168</v>
      </c>
      <c r="E582" s="10">
        <v>1000.0</v>
      </c>
      <c r="F582" s="10">
        <v>1031.630981161512</v>
      </c>
      <c r="H582" s="2" t="s">
        <v>604</v>
      </c>
      <c r="I582" s="2" t="s">
        <v>604</v>
      </c>
      <c r="J582" s="2" t="s">
        <v>604</v>
      </c>
    </row>
    <row r="583">
      <c r="A583" s="2" t="s">
        <v>393</v>
      </c>
      <c r="B583" s="2" t="s">
        <v>171</v>
      </c>
      <c r="C583" s="16" t="s">
        <v>433</v>
      </c>
      <c r="D583" s="10">
        <v>-30.90003930226734</v>
      </c>
      <c r="E583" s="10">
        <v>1000.0</v>
      </c>
      <c r="F583" s="10">
        <v>1010.1727767671132</v>
      </c>
      <c r="H583" s="2" t="s">
        <v>604</v>
      </c>
      <c r="I583" s="2" t="s">
        <v>604</v>
      </c>
      <c r="J583" s="2" t="s">
        <v>604</v>
      </c>
    </row>
    <row r="584">
      <c r="A584" s="2" t="s">
        <v>147</v>
      </c>
      <c r="B584" s="2" t="s">
        <v>171</v>
      </c>
      <c r="C584" s="16" t="s">
        <v>433</v>
      </c>
      <c r="D584" s="10">
        <v>-28.487830923383296</v>
      </c>
      <c r="E584" s="10">
        <v>1000.0</v>
      </c>
      <c r="F584" s="10">
        <v>1041.0728160693805</v>
      </c>
      <c r="H584" s="2" t="s">
        <v>604</v>
      </c>
      <c r="I584" s="2" t="s">
        <v>604</v>
      </c>
      <c r="J584" s="2" t="s">
        <v>604</v>
      </c>
    </row>
    <row r="585">
      <c r="A585" s="2" t="s">
        <v>411</v>
      </c>
      <c r="B585" s="2" t="s">
        <v>171</v>
      </c>
      <c r="C585" s="16" t="s">
        <v>433</v>
      </c>
      <c r="D585" s="10">
        <v>-32.551299551206405</v>
      </c>
      <c r="E585" s="10">
        <v>1000.0</v>
      </c>
      <c r="F585" s="10">
        <v>1069.5606469927638</v>
      </c>
      <c r="H585" s="2" t="s">
        <v>604</v>
      </c>
      <c r="I585" s="2" t="s">
        <v>604</v>
      </c>
      <c r="J585" s="2" t="s">
        <v>604</v>
      </c>
    </row>
    <row r="586">
      <c r="A586" s="2" t="s">
        <v>410</v>
      </c>
      <c r="B586" s="2" t="s">
        <v>171</v>
      </c>
      <c r="C586" s="16" t="s">
        <v>431</v>
      </c>
      <c r="D586" s="10">
        <v>12.54000373069385</v>
      </c>
      <c r="E586" s="10">
        <v>1000.0</v>
      </c>
      <c r="F586" s="10">
        <v>1102.1119465439704</v>
      </c>
      <c r="H586" s="2" t="s">
        <v>604</v>
      </c>
      <c r="I586" s="2" t="s">
        <v>604</v>
      </c>
      <c r="J586" s="2" t="s">
        <v>604</v>
      </c>
    </row>
    <row r="587">
      <c r="A587" s="2" t="s">
        <v>17</v>
      </c>
      <c r="B587" s="2" t="s">
        <v>410</v>
      </c>
      <c r="C587" s="16" t="s">
        <v>572</v>
      </c>
      <c r="D587" s="10">
        <v>16.173297613017848</v>
      </c>
      <c r="E587" s="10">
        <v>937.0648403121388</v>
      </c>
      <c r="F587" s="10">
        <v>1012.5400037306938</v>
      </c>
      <c r="H587" s="2" t="s">
        <v>604</v>
      </c>
      <c r="I587" s="2" t="s">
        <v>604</v>
      </c>
      <c r="J587" s="2" t="s">
        <v>604</v>
      </c>
    </row>
    <row r="588">
      <c r="A588" s="2" t="s">
        <v>113</v>
      </c>
      <c r="B588" s="2" t="s">
        <v>17</v>
      </c>
      <c r="C588" s="16" t="s">
        <v>433</v>
      </c>
      <c r="D588" s="10">
        <v>-34.560531784327466</v>
      </c>
      <c r="E588" s="10">
        <v>1000.0</v>
      </c>
      <c r="F588" s="10">
        <v>953.2381379251566</v>
      </c>
      <c r="H588" s="2" t="s">
        <v>604</v>
      </c>
      <c r="I588" s="2" t="s">
        <v>604</v>
      </c>
      <c r="J588" s="2" t="s">
        <v>604</v>
      </c>
    </row>
    <row r="589">
      <c r="A589" s="2" t="s">
        <v>68</v>
      </c>
      <c r="B589" s="2" t="s">
        <v>17</v>
      </c>
      <c r="C589" s="16" t="s">
        <v>475</v>
      </c>
      <c r="D589" s="10">
        <v>4.979410056354665</v>
      </c>
      <c r="E589" s="10">
        <v>1021.4582043943988</v>
      </c>
      <c r="F589" s="10">
        <v>987.7986697094841</v>
      </c>
      <c r="H589" s="2" t="s">
        <v>604</v>
      </c>
      <c r="I589" s="2" t="s">
        <v>604</v>
      </c>
      <c r="J589" s="2" t="s">
        <v>604</v>
      </c>
    </row>
    <row r="590">
      <c r="A590" s="2" t="s">
        <v>35</v>
      </c>
      <c r="B590" s="2" t="s">
        <v>68</v>
      </c>
      <c r="C590" s="16" t="s">
        <v>527</v>
      </c>
      <c r="D590" s="10">
        <v>12.76365139507011</v>
      </c>
      <c r="E590" s="10">
        <v>1000.0</v>
      </c>
      <c r="F590" s="10">
        <v>1026.4376144507535</v>
      </c>
      <c r="H590" s="2" t="s">
        <v>604</v>
      </c>
      <c r="I590" s="2" t="s">
        <v>604</v>
      </c>
      <c r="J590" s="2" t="s">
        <v>604</v>
      </c>
    </row>
    <row r="591">
      <c r="A591" s="2" t="s">
        <v>393</v>
      </c>
      <c r="B591" s="2" t="s">
        <v>35</v>
      </c>
      <c r="C591" s="16" t="s">
        <v>496</v>
      </c>
      <c r="D591" s="10">
        <v>12.839052607822756</v>
      </c>
      <c r="E591" s="10">
        <v>969.0999606977326</v>
      </c>
      <c r="F591" s="10">
        <v>1012.7636513950702</v>
      </c>
      <c r="H591" s="2" t="s">
        <v>604</v>
      </c>
      <c r="I591" s="2" t="s">
        <v>604</v>
      </c>
      <c r="J591" s="2" t="s">
        <v>604</v>
      </c>
    </row>
    <row r="592">
      <c r="A592" s="2" t="s">
        <v>405</v>
      </c>
      <c r="B592" s="2" t="s">
        <v>393</v>
      </c>
      <c r="C592" s="16" t="s">
        <v>559</v>
      </c>
      <c r="D592" s="10">
        <v>8.899040226759727</v>
      </c>
      <c r="E592" s="10">
        <v>1000.0</v>
      </c>
      <c r="F592" s="10">
        <v>981.9390133055554</v>
      </c>
      <c r="H592" s="2" t="s">
        <v>604</v>
      </c>
      <c r="I592" s="2" t="s">
        <v>604</v>
      </c>
      <c r="J592" s="2" t="s">
        <v>604</v>
      </c>
    </row>
    <row r="593">
      <c r="A593" s="2" t="s">
        <v>147</v>
      </c>
      <c r="B593" s="2" t="s">
        <v>405</v>
      </c>
      <c r="C593" s="16" t="s">
        <v>551</v>
      </c>
      <c r="D593" s="10">
        <v>12.479503370419664</v>
      </c>
      <c r="E593" s="10">
        <v>971.5121690766167</v>
      </c>
      <c r="F593" s="10">
        <v>1008.8990402267598</v>
      </c>
      <c r="H593" s="2" t="s">
        <v>604</v>
      </c>
      <c r="I593" s="2" t="s">
        <v>604</v>
      </c>
      <c r="J593" s="2" t="s">
        <v>604</v>
      </c>
    </row>
    <row r="594">
      <c r="A594" s="2" t="s">
        <v>314</v>
      </c>
      <c r="B594" s="2" t="s">
        <v>147</v>
      </c>
      <c r="C594" s="16" t="s">
        <v>433</v>
      </c>
      <c r="D594" s="10">
        <v>-32.71404262667024</v>
      </c>
      <c r="E594" s="10">
        <v>1000.0</v>
      </c>
      <c r="F594" s="10">
        <v>983.9916724470364</v>
      </c>
      <c r="H594" s="2" t="s">
        <v>604</v>
      </c>
      <c r="I594" s="2" t="s">
        <v>604</v>
      </c>
      <c r="J594" s="2" t="s">
        <v>604</v>
      </c>
    </row>
    <row r="595">
      <c r="A595" s="2" t="s">
        <v>374</v>
      </c>
      <c r="B595" s="2" t="s">
        <v>147</v>
      </c>
      <c r="C595" s="16" t="s">
        <v>532</v>
      </c>
      <c r="D595" s="10">
        <v>11.982346471826105</v>
      </c>
      <c r="E595" s="10">
        <v>968.369018838488</v>
      </c>
      <c r="F595" s="10">
        <v>1016.7057150737066</v>
      </c>
      <c r="H595" s="2" t="s">
        <v>604</v>
      </c>
      <c r="I595" s="2" t="s">
        <v>604</v>
      </c>
      <c r="J595" s="2" t="s">
        <v>604</v>
      </c>
    </row>
    <row r="596">
      <c r="A596" s="2" t="s">
        <v>410</v>
      </c>
      <c r="B596" s="2" t="s">
        <v>73</v>
      </c>
      <c r="C596" s="16" t="s">
        <v>573</v>
      </c>
      <c r="D596" s="10">
        <v>9.120450253786997</v>
      </c>
      <c r="E596" s="10">
        <v>996.366706117676</v>
      </c>
      <c r="F596" s="10">
        <v>991.6457029031342</v>
      </c>
      <c r="H596" s="2" t="s">
        <v>604</v>
      </c>
      <c r="I596" s="2" t="s">
        <v>604</v>
      </c>
      <c r="J596" s="2" t="s">
        <v>604</v>
      </c>
    </row>
    <row r="597">
      <c r="A597" s="2" t="s">
        <v>312</v>
      </c>
      <c r="B597" s="2" t="s">
        <v>410</v>
      </c>
      <c r="C597" s="16" t="s">
        <v>570</v>
      </c>
      <c r="D597" s="10">
        <v>9.767820273025276</v>
      </c>
      <c r="E597" s="10">
        <v>1002.005423596858</v>
      </c>
      <c r="F597" s="10">
        <v>1005.487156371463</v>
      </c>
      <c r="H597" s="2" t="s">
        <v>604</v>
      </c>
      <c r="I597" s="2" t="s">
        <v>604</v>
      </c>
      <c r="J597" s="2" t="s">
        <v>604</v>
      </c>
    </row>
    <row r="598">
      <c r="A598" s="2" t="s">
        <v>113</v>
      </c>
      <c r="B598" s="2" t="s">
        <v>312</v>
      </c>
      <c r="C598" s="16" t="s">
        <v>548</v>
      </c>
      <c r="D598" s="10">
        <v>13.428991140709394</v>
      </c>
      <c r="E598" s="10">
        <v>965.4394682156725</v>
      </c>
      <c r="F598" s="10">
        <v>1011.7732438698832</v>
      </c>
      <c r="H598" s="2" t="s">
        <v>604</v>
      </c>
      <c r="I598" s="2" t="s">
        <v>604</v>
      </c>
      <c r="J598" s="2" t="s">
        <v>604</v>
      </c>
    </row>
    <row r="599">
      <c r="A599" s="2" t="s">
        <v>206</v>
      </c>
      <c r="B599" s="2" t="s">
        <v>113</v>
      </c>
      <c r="C599" s="16" t="s">
        <v>433</v>
      </c>
      <c r="D599" s="10">
        <v>-31.114372245016725</v>
      </c>
      <c r="E599" s="10">
        <v>971.6319957675304</v>
      </c>
      <c r="F599" s="10">
        <v>978.8684593563819</v>
      </c>
      <c r="H599" s="2" t="s">
        <v>604</v>
      </c>
      <c r="I599" s="2" t="s">
        <v>604</v>
      </c>
      <c r="J599" s="2" t="s">
        <v>604</v>
      </c>
    </row>
    <row r="600">
      <c r="A600" s="2" t="s">
        <v>67</v>
      </c>
      <c r="B600" s="2" t="s">
        <v>113</v>
      </c>
      <c r="C600" s="16" t="s">
        <v>449</v>
      </c>
      <c r="D600" s="10">
        <v>8.93282522724957</v>
      </c>
      <c r="E600" s="26">
        <v>999.4270281771641</v>
      </c>
      <c r="F600" s="10">
        <v>1009.9828316013986</v>
      </c>
      <c r="H600" s="2" t="s">
        <v>604</v>
      </c>
      <c r="I600" s="2" t="s">
        <v>604</v>
      </c>
      <c r="J600" s="2" t="s">
        <v>604</v>
      </c>
    </row>
    <row r="601">
      <c r="A601" s="2" t="s">
        <v>68</v>
      </c>
      <c r="B601" s="2" t="s">
        <v>67</v>
      </c>
      <c r="C601" s="16" t="s">
        <v>584</v>
      </c>
      <c r="D601" s="10">
        <v>9.182109495206028</v>
      </c>
      <c r="E601" s="26">
        <v>1013.6739630556833</v>
      </c>
      <c r="F601" s="10">
        <v>1008.3598534044137</v>
      </c>
      <c r="H601" s="2" t="s">
        <v>604</v>
      </c>
      <c r="I601" s="2" t="s">
        <v>604</v>
      </c>
      <c r="J601" s="2" t="s">
        <v>604</v>
      </c>
    </row>
    <row r="602">
      <c r="A602" s="2" t="s">
        <v>245</v>
      </c>
      <c r="B602" s="2" t="s">
        <v>68</v>
      </c>
      <c r="C602" s="16" t="s">
        <v>433</v>
      </c>
      <c r="D602" s="10">
        <v>-24.90856462456852</v>
      </c>
      <c r="E602" s="26">
        <v>940.7300346538451</v>
      </c>
      <c r="F602" s="10">
        <v>1022.8560725508894</v>
      </c>
      <c r="H602" s="2" t="s">
        <v>604</v>
      </c>
      <c r="I602" s="2" t="s">
        <v>604</v>
      </c>
      <c r="J602" s="2" t="s">
        <v>604</v>
      </c>
    </row>
    <row r="603">
      <c r="A603" s="2" t="s">
        <v>401</v>
      </c>
      <c r="B603" s="2" t="s">
        <v>68</v>
      </c>
      <c r="C603" s="16" t="s">
        <v>433</v>
      </c>
      <c r="D603" s="10">
        <v>-25.086808557771363</v>
      </c>
      <c r="E603" s="10">
        <v>967.5969190111407</v>
      </c>
      <c r="F603" s="10">
        <v>1047.764637175458</v>
      </c>
      <c r="H603" s="2" t="s">
        <v>604</v>
      </c>
      <c r="I603" s="2" t="s">
        <v>604</v>
      </c>
      <c r="J603" s="2" t="s">
        <v>604</v>
      </c>
    </row>
    <row r="604">
      <c r="A604" s="2" t="s">
        <v>73</v>
      </c>
      <c r="B604" s="2" t="s">
        <v>68</v>
      </c>
      <c r="C604" s="16" t="s">
        <v>496</v>
      </c>
      <c r="D604" s="10">
        <v>13.091313046254623</v>
      </c>
      <c r="E604" s="10">
        <v>982.5252526493472</v>
      </c>
      <c r="F604" s="10">
        <v>1072.8514457332292</v>
      </c>
      <c r="H604" s="2" t="s">
        <v>604</v>
      </c>
      <c r="I604" s="2" t="s">
        <v>604</v>
      </c>
      <c r="J604" s="2" t="s">
        <v>604</v>
      </c>
    </row>
    <row r="605">
      <c r="A605" s="2" t="s">
        <v>411</v>
      </c>
      <c r="B605" s="2" t="s">
        <v>73</v>
      </c>
      <c r="C605" s="16" t="s">
        <v>433</v>
      </c>
      <c r="D605" s="10">
        <v>-29.528935713451716</v>
      </c>
      <c r="E605" s="10">
        <v>967.4487004487936</v>
      </c>
      <c r="F605" s="10">
        <v>995.6165656956018</v>
      </c>
      <c r="H605" s="2" t="s">
        <v>604</v>
      </c>
      <c r="I605" s="2" t="s">
        <v>604</v>
      </c>
      <c r="J605" s="2" t="s">
        <v>604</v>
      </c>
    </row>
    <row r="606">
      <c r="A606" s="2" t="s">
        <v>393</v>
      </c>
      <c r="B606" s="2" t="s">
        <v>73</v>
      </c>
      <c r="C606" s="16" t="s">
        <v>433</v>
      </c>
      <c r="D606" s="10">
        <v>-27.562743693176557</v>
      </c>
      <c r="E606" s="10">
        <v>973.0399730787956</v>
      </c>
      <c r="F606" s="10">
        <v>1025.1455014090536</v>
      </c>
      <c r="H606" s="2" t="s">
        <v>604</v>
      </c>
      <c r="I606" s="2" t="s">
        <v>604</v>
      </c>
      <c r="J606" s="2" t="s">
        <v>604</v>
      </c>
    </row>
    <row r="607">
      <c r="A607" s="2" t="s">
        <v>147</v>
      </c>
      <c r="B607" s="2" t="s">
        <v>73</v>
      </c>
      <c r="C607" s="16" t="s">
        <v>451</v>
      </c>
      <c r="D607" s="10">
        <v>9.591344817443881</v>
      </c>
      <c r="E607" s="10">
        <v>1004.7233686018806</v>
      </c>
      <c r="F607" s="10">
        <v>1052.7082451022302</v>
      </c>
      <c r="H607" s="2" t="s">
        <v>604</v>
      </c>
      <c r="I607" s="2" t="s">
        <v>604</v>
      </c>
      <c r="J607" s="2" t="s">
        <v>604</v>
      </c>
    </row>
    <row r="608">
      <c r="A608" s="2" t="s">
        <v>312</v>
      </c>
      <c r="B608" s="2" t="s">
        <v>147</v>
      </c>
      <c r="C608" s="16" t="s">
        <v>433</v>
      </c>
      <c r="D608" s="10">
        <v>-30.468983806058418</v>
      </c>
      <c r="E608" s="10">
        <v>998.3442527291738</v>
      </c>
      <c r="F608" s="10">
        <v>1014.3147134193244</v>
      </c>
      <c r="H608" s="2" t="s">
        <v>604</v>
      </c>
      <c r="I608" s="2" t="s">
        <v>604</v>
      </c>
      <c r="J608" s="2" t="s">
        <v>604</v>
      </c>
    </row>
    <row r="609">
      <c r="A609" s="2" t="s">
        <v>206</v>
      </c>
      <c r="B609" s="2" t="s">
        <v>147</v>
      </c>
      <c r="C609" s="16" t="s">
        <v>434</v>
      </c>
      <c r="D609" s="10">
        <v>17.169618589246472</v>
      </c>
      <c r="E609" s="10">
        <v>940.5176235225136</v>
      </c>
      <c r="F609" s="10">
        <v>1044.7836972253829</v>
      </c>
      <c r="H609" s="2" t="s">
        <v>604</v>
      </c>
      <c r="I609" s="2" t="s">
        <v>604</v>
      </c>
      <c r="J609" s="2" t="s">
        <v>604</v>
      </c>
    </row>
    <row r="610">
      <c r="A610" s="2" t="s">
        <v>113</v>
      </c>
      <c r="B610" s="2" t="s">
        <v>206</v>
      </c>
      <c r="C610" s="16" t="s">
        <v>454</v>
      </c>
      <c r="D610" s="10">
        <v>7.149165147448191</v>
      </c>
      <c r="E610" s="10">
        <v>1001.050006374149</v>
      </c>
      <c r="F610" s="10">
        <v>957.68724211176</v>
      </c>
      <c r="H610" s="2" t="s">
        <v>604</v>
      </c>
      <c r="I610" s="2" t="s">
        <v>604</v>
      </c>
      <c r="J610" s="2" t="s">
        <v>604</v>
      </c>
    </row>
    <row r="611">
      <c r="A611" s="2" t="s">
        <v>21</v>
      </c>
      <c r="B611" s="2" t="s">
        <v>314</v>
      </c>
      <c r="C611" s="16" t="s">
        <v>460</v>
      </c>
      <c r="D611" s="10">
        <v>6.875246985316089</v>
      </c>
      <c r="E611" s="10">
        <v>1010.7054637113179</v>
      </c>
      <c r="F611" s="10">
        <v>967.2859573733298</v>
      </c>
      <c r="H611" s="2" t="s">
        <v>604</v>
      </c>
      <c r="I611" s="2" t="s">
        <v>604</v>
      </c>
      <c r="J611" s="2" t="s">
        <v>604</v>
      </c>
    </row>
    <row r="612">
      <c r="A612" s="2" t="s">
        <v>35</v>
      </c>
      <c r="B612" s="2" t="s">
        <v>21</v>
      </c>
      <c r="C612" s="16" t="s">
        <v>469</v>
      </c>
      <c r="D612" s="10">
        <v>12.269208310722522</v>
      </c>
      <c r="E612" s="10">
        <v>999.9245987872474</v>
      </c>
      <c r="F612" s="10">
        <v>1017.580710696634</v>
      </c>
      <c r="H612" s="2" t="s">
        <v>604</v>
      </c>
      <c r="I612" s="2" t="s">
        <v>604</v>
      </c>
      <c r="J612" s="2" t="s">
        <v>604</v>
      </c>
    </row>
    <row r="613">
      <c r="A613" s="2" t="s">
        <v>101</v>
      </c>
      <c r="B613" s="2" t="s">
        <v>35</v>
      </c>
      <c r="C613" s="16" t="s">
        <v>433</v>
      </c>
      <c r="D613" s="10">
        <v>-30.726629660540382</v>
      </c>
      <c r="E613" s="10">
        <v>999.671861972524</v>
      </c>
      <c r="F613" s="10">
        <v>1012.1938070979699</v>
      </c>
      <c r="H613" s="2" t="s">
        <v>604</v>
      </c>
      <c r="I613" s="2" t="s">
        <v>604</v>
      </c>
      <c r="J613" s="2" t="s">
        <v>604</v>
      </c>
    </row>
    <row r="614">
      <c r="A614" s="2" t="s">
        <v>24</v>
      </c>
      <c r="B614" s="2" t="s">
        <v>35</v>
      </c>
      <c r="C614" s="16" t="s">
        <v>566</v>
      </c>
      <c r="D614" s="10">
        <v>4.025454328116965</v>
      </c>
      <c r="E614" s="10">
        <v>1090.1706621422757</v>
      </c>
      <c r="F614" s="10">
        <v>1042.9204367585103</v>
      </c>
      <c r="H614" s="2" t="s">
        <v>604</v>
      </c>
      <c r="I614" s="2" t="s">
        <v>604</v>
      </c>
      <c r="J614" s="2" t="s">
        <v>604</v>
      </c>
    </row>
    <row r="615">
      <c r="A615" s="2" t="s">
        <v>405</v>
      </c>
      <c r="B615" s="2" t="s">
        <v>24</v>
      </c>
      <c r="C615" s="16" t="s">
        <v>433</v>
      </c>
      <c r="D615" s="10">
        <v>-23.46517329103406</v>
      </c>
      <c r="E615" s="10">
        <v>996.4195368563401</v>
      </c>
      <c r="F615" s="10">
        <v>1094.1961164703928</v>
      </c>
      <c r="H615" s="2" t="s">
        <v>604</v>
      </c>
      <c r="I615" s="2" t="s">
        <v>604</v>
      </c>
      <c r="J615" s="2" t="s">
        <v>604</v>
      </c>
    </row>
    <row r="616">
      <c r="A616" s="2" t="s">
        <v>17</v>
      </c>
      <c r="B616" s="2" t="s">
        <v>24</v>
      </c>
      <c r="C616" s="16" t="s">
        <v>474</v>
      </c>
      <c r="D616" s="10">
        <v>21.08720602477668</v>
      </c>
      <c r="E616" s="10">
        <v>982.8192596531294</v>
      </c>
      <c r="F616" s="10">
        <v>1117.6612897614268</v>
      </c>
      <c r="H616" s="2" t="s">
        <v>604</v>
      </c>
      <c r="I616" s="2" t="s">
        <v>604</v>
      </c>
      <c r="J616" s="2" t="s">
        <v>604</v>
      </c>
    </row>
    <row r="617">
      <c r="A617" s="2" t="s">
        <v>63</v>
      </c>
      <c r="B617" s="2" t="s">
        <v>17</v>
      </c>
      <c r="C617" s="16" t="s">
        <v>519</v>
      </c>
      <c r="D617" s="10">
        <v>9.903662868240453</v>
      </c>
      <c r="E617" s="10">
        <v>1005.9115783648299</v>
      </c>
      <c r="F617" s="10">
        <v>1003.9064656779061</v>
      </c>
      <c r="H617" s="2" t="s">
        <v>604</v>
      </c>
      <c r="I617" s="2" t="s">
        <v>604</v>
      </c>
      <c r="J617" s="2" t="s">
        <v>604</v>
      </c>
    </row>
    <row r="618">
      <c r="A618" s="2" t="s">
        <v>171</v>
      </c>
      <c r="B618" s="2" t="s">
        <v>63</v>
      </c>
      <c r="C618" s="16" t="s">
        <v>515</v>
      </c>
      <c r="D618" s="10">
        <v>6.192809254071591</v>
      </c>
      <c r="E618" s="10">
        <v>1089.5719428132766</v>
      </c>
      <c r="F618" s="10">
        <v>1015.8152412330703</v>
      </c>
      <c r="H618" s="2" t="s">
        <v>604</v>
      </c>
      <c r="I618" s="2" t="s">
        <v>604</v>
      </c>
      <c r="J618" s="2" t="s">
        <v>604</v>
      </c>
    </row>
    <row r="619">
      <c r="A619" s="2" t="s">
        <v>21</v>
      </c>
      <c r="B619" s="2" t="s">
        <v>171</v>
      </c>
      <c r="C619" s="16" t="s">
        <v>476</v>
      </c>
      <c r="D619" s="10">
        <v>18.02827471051501</v>
      </c>
      <c r="E619" s="10">
        <v>1005.3115023859116</v>
      </c>
      <c r="F619" s="10">
        <v>1095.7647520673481</v>
      </c>
      <c r="H619" s="2" t="s">
        <v>604</v>
      </c>
      <c r="I619" s="2" t="s">
        <v>604</v>
      </c>
      <c r="J619" s="2" t="s">
        <v>604</v>
      </c>
    </row>
    <row r="620">
      <c r="A620" s="2" t="s">
        <v>374</v>
      </c>
      <c r="B620" s="2" t="s">
        <v>21</v>
      </c>
      <c r="C620" s="16" t="s">
        <v>433</v>
      </c>
      <c r="D620" s="10">
        <v>-28.3294364347857</v>
      </c>
      <c r="E620" s="10">
        <v>980.3513653103141</v>
      </c>
      <c r="F620" s="10">
        <v>1023.3397770964266</v>
      </c>
      <c r="H620" s="2" t="s">
        <v>604</v>
      </c>
      <c r="I620" s="2" t="s">
        <v>604</v>
      </c>
      <c r="J620" s="2" t="s">
        <v>604</v>
      </c>
    </row>
    <row r="621">
      <c r="A621" s="2" t="s">
        <v>35</v>
      </c>
      <c r="B621" s="2" t="s">
        <v>21</v>
      </c>
      <c r="C621" s="16" t="s">
        <v>433</v>
      </c>
      <c r="D621" s="10">
        <v>-30.707904897003825</v>
      </c>
      <c r="E621" s="10">
        <v>1038.8949824303932</v>
      </c>
      <c r="F621" s="10">
        <v>1051.6692135312123</v>
      </c>
      <c r="H621" s="2" t="s">
        <v>604</v>
      </c>
      <c r="I621" s="2" t="s">
        <v>604</v>
      </c>
      <c r="J621" s="2" t="s">
        <v>604</v>
      </c>
    </row>
    <row r="622">
      <c r="A622" s="2" t="s">
        <v>314</v>
      </c>
      <c r="B622" s="2" t="s">
        <v>21</v>
      </c>
      <c r="C622" s="16" t="s">
        <v>433</v>
      </c>
      <c r="D622" s="10">
        <v>-26.490063837177523</v>
      </c>
      <c r="E622" s="10">
        <v>960.4107103880136</v>
      </c>
      <c r="F622" s="10">
        <v>1082.3771184282161</v>
      </c>
      <c r="H622" s="2" t="s">
        <v>604</v>
      </c>
      <c r="I622" s="2" t="s">
        <v>604</v>
      </c>
      <c r="J622" s="2" t="s">
        <v>604</v>
      </c>
    </row>
    <row r="623">
      <c r="A623" s="2" t="s">
        <v>17</v>
      </c>
      <c r="B623" s="2" t="s">
        <v>21</v>
      </c>
      <c r="C623" s="16" t="s">
        <v>437</v>
      </c>
      <c r="D623" s="10">
        <v>15.130113614001734</v>
      </c>
      <c r="E623" s="10">
        <v>994.0028028096657</v>
      </c>
      <c r="F623" s="10">
        <v>1108.8671822653937</v>
      </c>
      <c r="H623" s="2" t="s">
        <v>604</v>
      </c>
      <c r="I623" s="2" t="s">
        <v>604</v>
      </c>
      <c r="J623" s="2" t="s">
        <v>604</v>
      </c>
    </row>
    <row r="624">
      <c r="A624" s="2" t="s">
        <v>11</v>
      </c>
      <c r="B624" s="2" t="s">
        <v>17</v>
      </c>
      <c r="C624" s="16" t="s">
        <v>585</v>
      </c>
      <c r="D624" s="10">
        <v>9.829441878784193</v>
      </c>
      <c r="E624" s="10">
        <v>1027.815460796433</v>
      </c>
      <c r="F624" s="10">
        <v>1009.1329164236674</v>
      </c>
      <c r="H624" s="2" t="s">
        <v>604</v>
      </c>
      <c r="I624" s="2" t="s">
        <v>604</v>
      </c>
      <c r="J624" s="2" t="s">
        <v>604</v>
      </c>
    </row>
    <row r="625">
      <c r="A625" s="2" t="s">
        <v>312</v>
      </c>
      <c r="B625" s="2" t="s">
        <v>171</v>
      </c>
      <c r="C625" s="16" t="s">
        <v>433</v>
      </c>
      <c r="D625" s="10">
        <v>-22.333498604061415</v>
      </c>
      <c r="E625" s="10">
        <v>967.8752689231154</v>
      </c>
      <c r="F625" s="10">
        <v>1077.7364773568331</v>
      </c>
      <c r="H625" s="2" t="s">
        <v>604</v>
      </c>
      <c r="I625" s="2" t="s">
        <v>604</v>
      </c>
      <c r="J625" s="2" t="s">
        <v>604</v>
      </c>
    </row>
    <row r="626">
      <c r="A626" s="2" t="s">
        <v>401</v>
      </c>
      <c r="B626" s="2" t="s">
        <v>171</v>
      </c>
      <c r="C626" s="16" t="s">
        <v>433</v>
      </c>
      <c r="D626" s="10">
        <v>-17.854388581739343</v>
      </c>
      <c r="E626" s="10">
        <v>942.5101104533693</v>
      </c>
      <c r="F626" s="10">
        <v>1100.0699759608945</v>
      </c>
      <c r="H626" s="2" t="s">
        <v>604</v>
      </c>
      <c r="I626" s="2" t="s">
        <v>604</v>
      </c>
      <c r="J626" s="2" t="s">
        <v>604</v>
      </c>
    </row>
    <row r="627">
      <c r="A627" s="2" t="s">
        <v>245</v>
      </c>
      <c r="B627" s="2" t="s">
        <v>171</v>
      </c>
      <c r="C627" s="16" t="s">
        <v>433</v>
      </c>
      <c r="D627" s="10">
        <v>-17.39111978320647</v>
      </c>
      <c r="E627" s="10">
        <v>915.8214700292766</v>
      </c>
      <c r="F627" s="10">
        <v>1117.9243645426338</v>
      </c>
      <c r="H627" s="2" t="s">
        <v>604</v>
      </c>
      <c r="I627" s="2" t="s">
        <v>604</v>
      </c>
      <c r="J627" s="2" t="s">
        <v>604</v>
      </c>
    </row>
    <row r="628">
      <c r="A628" s="2" t="s">
        <v>67</v>
      </c>
      <c r="B628" s="2" t="s">
        <v>171</v>
      </c>
      <c r="C628" s="16" t="s">
        <v>481</v>
      </c>
      <c r="D628" s="10">
        <v>17.403160415449474</v>
      </c>
      <c r="E628" s="10">
        <v>999.1777439092076</v>
      </c>
      <c r="F628" s="10">
        <v>1135.3154843258403</v>
      </c>
      <c r="H628" s="2" t="s">
        <v>604</v>
      </c>
      <c r="I628" s="2" t="s">
        <v>604</v>
      </c>
      <c r="J628" s="2" t="s">
        <v>604</v>
      </c>
    </row>
    <row r="629">
      <c r="A629" s="2" t="s">
        <v>405</v>
      </c>
      <c r="B629" s="2" t="s">
        <v>67</v>
      </c>
      <c r="C629" s="16" t="s">
        <v>529</v>
      </c>
      <c r="D629" s="10">
        <v>13.269760765855693</v>
      </c>
      <c r="E629" s="10">
        <v>972.954363565306</v>
      </c>
      <c r="F629" s="10">
        <v>1016.5809043246571</v>
      </c>
      <c r="H629" s="2" t="s">
        <v>604</v>
      </c>
      <c r="I629" s="2" t="s">
        <v>604</v>
      </c>
      <c r="J629" s="2" t="s">
        <v>604</v>
      </c>
    </row>
    <row r="630">
      <c r="A630" s="2" t="s">
        <v>206</v>
      </c>
      <c r="B630" s="2" t="s">
        <v>405</v>
      </c>
      <c r="C630" s="16" t="s">
        <v>479</v>
      </c>
      <c r="D630" s="10">
        <v>12.807461315783403</v>
      </c>
      <c r="E630" s="10">
        <v>950.5380769643118</v>
      </c>
      <c r="F630" s="10">
        <v>986.2241243311616</v>
      </c>
      <c r="H630" s="2" t="s">
        <v>604</v>
      </c>
      <c r="I630" s="2" t="s">
        <v>604</v>
      </c>
      <c r="J630" s="2" t="s">
        <v>604</v>
      </c>
    </row>
    <row r="631">
      <c r="A631" s="2" t="s">
        <v>314</v>
      </c>
      <c r="B631" s="2" t="s">
        <v>206</v>
      </c>
      <c r="C631" s="16" t="s">
        <v>433</v>
      </c>
      <c r="D631" s="10">
        <v>-29.429574746805862</v>
      </c>
      <c r="E631" s="10">
        <v>933.9206465508361</v>
      </c>
      <c r="F631" s="10">
        <v>963.3455382800953</v>
      </c>
      <c r="H631" s="2" t="s">
        <v>604</v>
      </c>
      <c r="I631" s="2" t="s">
        <v>604</v>
      </c>
      <c r="J631" s="2" t="s">
        <v>604</v>
      </c>
    </row>
    <row r="632">
      <c r="A632" s="2" t="s">
        <v>35</v>
      </c>
      <c r="B632" s="2" t="s">
        <v>206</v>
      </c>
      <c r="C632" s="16" t="s">
        <v>550</v>
      </c>
      <c r="D632" s="10">
        <v>6.265674935307162</v>
      </c>
      <c r="E632" s="10">
        <v>1008.1870775333894</v>
      </c>
      <c r="F632" s="10">
        <v>992.7751130269012</v>
      </c>
      <c r="H632" s="2" t="s">
        <v>604</v>
      </c>
      <c r="I632" s="2" t="s">
        <v>604</v>
      </c>
      <c r="J632" s="2" t="s">
        <v>604</v>
      </c>
    </row>
    <row r="633">
      <c r="A633" s="2" t="s">
        <v>73</v>
      </c>
      <c r="B633" s="2" t="s">
        <v>35</v>
      </c>
      <c r="C633" s="16" t="s">
        <v>559</v>
      </c>
      <c r="D633" s="10">
        <v>8.2347226540363</v>
      </c>
      <c r="E633" s="10">
        <v>1043.1169002847864</v>
      </c>
      <c r="F633" s="10">
        <v>1014.4527524686965</v>
      </c>
      <c r="H633" s="2" t="s">
        <v>604</v>
      </c>
      <c r="I633" s="2" t="s">
        <v>604</v>
      </c>
      <c r="J633" s="2" t="s">
        <v>604</v>
      </c>
    </row>
    <row r="634">
      <c r="A634" s="2" t="s">
        <v>17</v>
      </c>
      <c r="B634" s="2" t="s">
        <v>73</v>
      </c>
      <c r="C634" s="16" t="s">
        <v>433</v>
      </c>
      <c r="D634" s="10">
        <v>-27.56763312704716</v>
      </c>
      <c r="E634" s="10">
        <v>999.3034745448832</v>
      </c>
      <c r="F634" s="10">
        <v>1051.3516229388226</v>
      </c>
      <c r="H634" s="2" t="s">
        <v>604</v>
      </c>
      <c r="I634" s="2" t="s">
        <v>604</v>
      </c>
      <c r="J634" s="2" t="s">
        <v>604</v>
      </c>
    </row>
    <row r="635">
      <c r="A635" s="2" t="s">
        <v>171</v>
      </c>
      <c r="B635" s="2" t="s">
        <v>73</v>
      </c>
      <c r="C635" s="16" t="s">
        <v>548</v>
      </c>
      <c r="D635" s="10">
        <v>4.6266035886419985</v>
      </c>
      <c r="E635" s="10">
        <v>1117.9123239103908</v>
      </c>
      <c r="F635" s="10">
        <v>1078.9192560658698</v>
      </c>
      <c r="H635" s="2" t="s">
        <v>604</v>
      </c>
      <c r="I635" s="2" t="s">
        <v>604</v>
      </c>
      <c r="J635" s="2" t="s">
        <v>604</v>
      </c>
    </row>
    <row r="636">
      <c r="A636" s="2" t="s">
        <v>312</v>
      </c>
      <c r="B636" s="2" t="s">
        <v>171</v>
      </c>
      <c r="C636" s="16" t="s">
        <v>586</v>
      </c>
      <c r="D636" s="10">
        <v>25.36810864388784</v>
      </c>
      <c r="E636" s="10">
        <v>945.541770319054</v>
      </c>
      <c r="F636" s="10">
        <v>1122.5389274990328</v>
      </c>
      <c r="H636" s="2" t="s">
        <v>604</v>
      </c>
      <c r="I636" s="2" t="s">
        <v>604</v>
      </c>
      <c r="J636" s="2" t="s">
        <v>604</v>
      </c>
    </row>
    <row r="637">
      <c r="A637" s="2" t="s">
        <v>405</v>
      </c>
      <c r="B637" s="2" t="s">
        <v>312</v>
      </c>
      <c r="C637" s="16" t="s">
        <v>433</v>
      </c>
      <c r="D637" s="10">
        <v>-31.8060479908689</v>
      </c>
      <c r="E637" s="10">
        <v>973.4166630153782</v>
      </c>
      <c r="F637" s="10">
        <v>970.9098789629418</v>
      </c>
      <c r="H637" s="2" t="s">
        <v>604</v>
      </c>
      <c r="I637" s="2" t="s">
        <v>604</v>
      </c>
      <c r="J637" s="2" t="s">
        <v>604</v>
      </c>
    </row>
    <row r="638">
      <c r="A638" s="2" t="s">
        <v>35</v>
      </c>
      <c r="B638" s="2" t="s">
        <v>312</v>
      </c>
      <c r="C638" s="16" t="s">
        <v>428</v>
      </c>
      <c r="D638" s="10">
        <v>8.113610935351486</v>
      </c>
      <c r="E638" s="10">
        <v>1006.2180298146602</v>
      </c>
      <c r="F638" s="10">
        <v>1002.7159269538107</v>
      </c>
      <c r="H638" s="2" t="s">
        <v>604</v>
      </c>
      <c r="I638" s="2" t="s">
        <v>604</v>
      </c>
      <c r="J638" s="2" t="s">
        <v>604</v>
      </c>
    </row>
    <row r="639">
      <c r="A639" s="2" t="s">
        <v>67</v>
      </c>
      <c r="B639" s="2" t="s">
        <v>35</v>
      </c>
      <c r="C639" s="16" t="s">
        <v>550</v>
      </c>
      <c r="D639" s="10">
        <v>10.717217281061748</v>
      </c>
      <c r="E639" s="26">
        <v>1003.3111435588015</v>
      </c>
      <c r="F639" s="10">
        <v>1014.3316407500116</v>
      </c>
      <c r="H639" s="2" t="s">
        <v>604</v>
      </c>
      <c r="I639" s="2" t="s">
        <v>604</v>
      </c>
      <c r="J639" s="2" t="s">
        <v>604</v>
      </c>
    </row>
    <row r="640">
      <c r="A640" s="2" t="s">
        <v>17</v>
      </c>
      <c r="B640" s="2" t="s">
        <v>67</v>
      </c>
      <c r="C640" s="16" t="s">
        <v>434</v>
      </c>
      <c r="D640" s="10">
        <v>13.470069588029505</v>
      </c>
      <c r="E640" s="10">
        <v>971.735841417836</v>
      </c>
      <c r="F640" s="10">
        <v>1014.0283608398632</v>
      </c>
      <c r="H640" s="2" t="s">
        <v>604</v>
      </c>
      <c r="I640" s="2" t="s">
        <v>604</v>
      </c>
      <c r="J640" s="2" t="s">
        <v>604</v>
      </c>
    </row>
    <row r="641">
      <c r="A641" s="2" t="s">
        <v>27</v>
      </c>
      <c r="B641" s="2" t="s">
        <v>410</v>
      </c>
      <c r="C641" s="16" t="s">
        <v>535</v>
      </c>
      <c r="D641" s="10">
        <v>9.765928204546748</v>
      </c>
      <c r="E641" s="10">
        <v>1000.0</v>
      </c>
      <c r="F641" s="10">
        <v>995.7193360984378</v>
      </c>
      <c r="H641" s="2" t="s">
        <v>604</v>
      </c>
      <c r="I641" s="2" t="s">
        <v>604</v>
      </c>
      <c r="J641" s="2" t="s">
        <v>604</v>
      </c>
    </row>
    <row r="642">
      <c r="A642" s="2" t="s">
        <v>411</v>
      </c>
      <c r="B642" s="2" t="s">
        <v>27</v>
      </c>
      <c r="C642" s="16" t="s">
        <v>546</v>
      </c>
      <c r="D642" s="10">
        <v>15.253190462633064</v>
      </c>
      <c r="E642" s="10">
        <v>937.9197647353419</v>
      </c>
      <c r="F642" s="10">
        <v>1009.7659282045468</v>
      </c>
      <c r="H642" s="2" t="s">
        <v>604</v>
      </c>
      <c r="I642" s="2" t="s">
        <v>604</v>
      </c>
      <c r="J642" s="2" t="s">
        <v>604</v>
      </c>
    </row>
    <row r="643">
      <c r="A643" s="2" t="s">
        <v>63</v>
      </c>
      <c r="B643" s="2" t="s">
        <v>411</v>
      </c>
      <c r="C643" s="16" t="s">
        <v>486</v>
      </c>
      <c r="D643" s="10">
        <v>6.698988969125288</v>
      </c>
      <c r="E643" s="10">
        <v>1009.6224319789986</v>
      </c>
      <c r="F643" s="10">
        <v>953.1729551979749</v>
      </c>
      <c r="H643" s="2" t="s">
        <v>604</v>
      </c>
      <c r="I643" s="2" t="s">
        <v>604</v>
      </c>
      <c r="J643" s="2" t="s">
        <v>604</v>
      </c>
    </row>
    <row r="644">
      <c r="A644" s="2" t="s">
        <v>393</v>
      </c>
      <c r="B644" s="2" t="s">
        <v>63</v>
      </c>
      <c r="C644" s="16" t="s">
        <v>448</v>
      </c>
      <c r="D644" s="10">
        <v>15.26117477328118</v>
      </c>
      <c r="E644" s="10">
        <v>945.477229385619</v>
      </c>
      <c r="F644" s="10">
        <v>1016.321420948124</v>
      </c>
      <c r="H644" s="2" t="s">
        <v>604</v>
      </c>
      <c r="I644" s="2" t="s">
        <v>604</v>
      </c>
      <c r="J644" s="2" t="s">
        <v>604</v>
      </c>
    </row>
    <row r="645">
      <c r="A645" s="2" t="s">
        <v>101</v>
      </c>
      <c r="B645" s="2" t="s">
        <v>393</v>
      </c>
      <c r="C645" s="16" t="s">
        <v>468</v>
      </c>
      <c r="D645" s="10">
        <v>9.57061651855586</v>
      </c>
      <c r="E645" s="10">
        <v>968.9452323119835</v>
      </c>
      <c r="F645" s="10">
        <v>960.7384041589002</v>
      </c>
      <c r="H645" s="2" t="s">
        <v>604</v>
      </c>
      <c r="I645" s="2" t="s">
        <v>604</v>
      </c>
      <c r="J645" s="2" t="s">
        <v>604</v>
      </c>
    </row>
    <row r="646">
      <c r="A646" s="2" t="s">
        <v>410</v>
      </c>
      <c r="B646" s="2" t="s">
        <v>101</v>
      </c>
      <c r="C646" s="16" t="s">
        <v>433</v>
      </c>
      <c r="D646" s="10">
        <v>-32.1444991761391</v>
      </c>
      <c r="E646" s="10">
        <v>985.953407893891</v>
      </c>
      <c r="F646" s="10">
        <v>978.5158488305394</v>
      </c>
      <c r="H646" s="2" t="s">
        <v>604</v>
      </c>
      <c r="I646" s="2" t="s">
        <v>604</v>
      </c>
      <c r="J646" s="2" t="s">
        <v>604</v>
      </c>
    </row>
    <row r="647">
      <c r="A647" s="2" t="s">
        <v>113</v>
      </c>
      <c r="B647" s="2" t="s">
        <v>101</v>
      </c>
      <c r="C647" s="16" t="s">
        <v>537</v>
      </c>
      <c r="D647" s="10">
        <v>7.282668764658086</v>
      </c>
      <c r="E647" s="10">
        <v>1008.1991715215972</v>
      </c>
      <c r="F647" s="10">
        <v>1010.6603480066785</v>
      </c>
      <c r="H647" s="2" t="s">
        <v>604</v>
      </c>
      <c r="I647" s="2" t="s">
        <v>604</v>
      </c>
      <c r="J647" s="2" t="s">
        <v>604</v>
      </c>
    </row>
    <row r="648">
      <c r="A648" s="2" t="s">
        <v>24</v>
      </c>
      <c r="B648" s="2" t="s">
        <v>113</v>
      </c>
      <c r="C648" s="16" t="s">
        <v>466</v>
      </c>
      <c r="D648" s="10">
        <v>5.457963213029574</v>
      </c>
      <c r="E648" s="10">
        <v>1096.5740837366502</v>
      </c>
      <c r="F648" s="10">
        <v>1015.4818402862554</v>
      </c>
      <c r="H648" s="2" t="s">
        <v>604</v>
      </c>
      <c r="I648" s="2" t="s">
        <v>604</v>
      </c>
      <c r="J648" s="2" t="s">
        <v>604</v>
      </c>
    </row>
    <row r="649">
      <c r="A649" s="2" t="s">
        <v>147</v>
      </c>
      <c r="B649" s="2" t="s">
        <v>24</v>
      </c>
      <c r="C649" s="16" t="s">
        <v>506</v>
      </c>
      <c r="D649" s="10">
        <v>15.435784958156146</v>
      </c>
      <c r="E649" s="26">
        <v>1027.6140786361364</v>
      </c>
      <c r="F649" s="10">
        <v>1102.0320469496796</v>
      </c>
      <c r="H649" s="2" t="s">
        <v>604</v>
      </c>
      <c r="I649" s="2" t="s">
        <v>604</v>
      </c>
      <c r="J649" s="2" t="s">
        <v>604</v>
      </c>
    </row>
    <row r="650">
      <c r="A650" s="2" t="s">
        <v>21</v>
      </c>
      <c r="B650" s="2" t="s">
        <v>147</v>
      </c>
      <c r="C650" s="16" t="s">
        <v>488</v>
      </c>
      <c r="D650" s="10">
        <v>7.048263434739411</v>
      </c>
      <c r="E650" s="26">
        <v>1093.737068651392</v>
      </c>
      <c r="F650" s="10">
        <v>1043.0498635942924</v>
      </c>
      <c r="H650" s="2" t="s">
        <v>604</v>
      </c>
      <c r="I650" s="2" t="s">
        <v>604</v>
      </c>
      <c r="J650" s="2" t="s">
        <v>604</v>
      </c>
    </row>
    <row r="651">
      <c r="A651" s="2" t="s">
        <v>68</v>
      </c>
      <c r="B651" s="2" t="s">
        <v>21</v>
      </c>
      <c r="C651" s="16" t="s">
        <v>433</v>
      </c>
      <c r="D651" s="10">
        <v>-28.4917558970126</v>
      </c>
      <c r="E651" s="10">
        <v>1059.7601326869747</v>
      </c>
      <c r="F651" s="10">
        <v>1100.7853320861316</v>
      </c>
      <c r="H651" s="2" t="s">
        <v>604</v>
      </c>
      <c r="I651" s="2" t="s">
        <v>604</v>
      </c>
      <c r="J651" s="2" t="s">
        <v>604</v>
      </c>
    </row>
    <row r="652">
      <c r="A652" s="2" t="s">
        <v>410</v>
      </c>
      <c r="B652" s="2" t="s">
        <v>21</v>
      </c>
      <c r="C652" s="16" t="s">
        <v>433</v>
      </c>
      <c r="D652" s="10">
        <v>-16.224229499792326</v>
      </c>
      <c r="E652" s="10">
        <v>953.8089087177519</v>
      </c>
      <c r="F652" s="10">
        <v>1129.2770879831442</v>
      </c>
      <c r="H652" s="2" t="s">
        <v>604</v>
      </c>
      <c r="I652" s="2" t="s">
        <v>604</v>
      </c>
      <c r="J652" s="2" t="s">
        <v>604</v>
      </c>
    </row>
    <row r="653">
      <c r="A653" s="2" t="s">
        <v>411</v>
      </c>
      <c r="B653" s="2" t="s">
        <v>21</v>
      </c>
      <c r="C653" s="16" t="s">
        <v>433</v>
      </c>
      <c r="D653" s="10">
        <v>-17.714331376064926</v>
      </c>
      <c r="E653" s="10">
        <v>946.4739662288496</v>
      </c>
      <c r="F653" s="10">
        <v>1145.5013174829364</v>
      </c>
      <c r="H653" s="2" t="s">
        <v>604</v>
      </c>
      <c r="I653" s="2" t="s">
        <v>604</v>
      </c>
      <c r="J653" s="2" t="s">
        <v>604</v>
      </c>
    </row>
    <row r="654">
      <c r="A654" s="2" t="s">
        <v>41</v>
      </c>
      <c r="B654" s="2" t="s">
        <v>410</v>
      </c>
      <c r="C654" s="16" t="s">
        <v>493</v>
      </c>
      <c r="D654" s="10">
        <v>2.986976471073315</v>
      </c>
      <c r="E654" s="26">
        <v>1086.500948042438</v>
      </c>
      <c r="F654" s="10">
        <v>937.5846792179597</v>
      </c>
      <c r="H654" s="2" t="s">
        <v>604</v>
      </c>
      <c r="I654" s="2" t="s">
        <v>604</v>
      </c>
      <c r="J654" s="2" t="s">
        <v>604</v>
      </c>
    </row>
    <row r="655">
      <c r="A655" s="2" t="s">
        <v>113</v>
      </c>
      <c r="B655" s="2" t="s">
        <v>41</v>
      </c>
      <c r="C655" s="16" t="s">
        <v>433</v>
      </c>
      <c r="D655" s="10">
        <v>-25.150708146957253</v>
      </c>
      <c r="E655" s="10">
        <v>1010.0238770732258</v>
      </c>
      <c r="F655" s="10">
        <v>1089.4879245135112</v>
      </c>
      <c r="H655" s="2" t="s">
        <v>604</v>
      </c>
      <c r="I655" s="2" t="s">
        <v>604</v>
      </c>
      <c r="J655" s="2" t="s">
        <v>604</v>
      </c>
    </row>
    <row r="656">
      <c r="A656" s="2" t="s">
        <v>147</v>
      </c>
      <c r="B656" s="2" t="s">
        <v>41</v>
      </c>
      <c r="C656" s="16" t="s">
        <v>433</v>
      </c>
      <c r="D656" s="10">
        <v>-25.22570629050023</v>
      </c>
      <c r="E656" s="10">
        <v>1036.001600159553</v>
      </c>
      <c r="F656" s="10">
        <v>1114.6386326604684</v>
      </c>
      <c r="H656" s="2" t="s">
        <v>604</v>
      </c>
      <c r="I656" s="2" t="s">
        <v>604</v>
      </c>
      <c r="J656" s="2" t="s">
        <v>604</v>
      </c>
    </row>
    <row r="657">
      <c r="A657" s="2" t="s">
        <v>68</v>
      </c>
      <c r="B657" s="2" t="s">
        <v>41</v>
      </c>
      <c r="C657" s="16" t="s">
        <v>433</v>
      </c>
      <c r="D657" s="10">
        <v>-28.065581074237897</v>
      </c>
      <c r="E657" s="10">
        <v>1031.268376789962</v>
      </c>
      <c r="F657" s="10">
        <v>1139.8643389509687</v>
      </c>
      <c r="H657" s="2" t="s">
        <v>604</v>
      </c>
      <c r="I657" s="2" t="s">
        <v>604</v>
      </c>
      <c r="J657" s="2" t="s">
        <v>604</v>
      </c>
    </row>
    <row r="658">
      <c r="A658" s="2" t="s">
        <v>411</v>
      </c>
      <c r="B658" s="2" t="s">
        <v>41</v>
      </c>
      <c r="C658" s="16" t="s">
        <v>433</v>
      </c>
      <c r="D658" s="10">
        <v>-16.50238600369989</v>
      </c>
      <c r="E658" s="10">
        <v>928.7596348527846</v>
      </c>
      <c r="F658" s="10">
        <v>1167.9299200252065</v>
      </c>
      <c r="H658" s="2" t="s">
        <v>604</v>
      </c>
      <c r="I658" s="2" t="s">
        <v>604</v>
      </c>
      <c r="J658" s="2" t="s">
        <v>604</v>
      </c>
    </row>
    <row r="659">
      <c r="A659" s="2" t="s">
        <v>393</v>
      </c>
      <c r="B659" s="2" t="s">
        <v>41</v>
      </c>
      <c r="C659" s="16" t="s">
        <v>433</v>
      </c>
      <c r="D659" s="10">
        <v>-20.017075322325237</v>
      </c>
      <c r="E659" s="26">
        <v>951.1677876403443</v>
      </c>
      <c r="F659" s="10">
        <v>1184.4323060289064</v>
      </c>
      <c r="H659" s="2" t="s">
        <v>604</v>
      </c>
      <c r="I659" s="2" t="s">
        <v>604</v>
      </c>
      <c r="J659" s="2" t="s">
        <v>604</v>
      </c>
    </row>
    <row r="660">
      <c r="A660" s="2" t="s">
        <v>410</v>
      </c>
      <c r="B660" s="2" t="s">
        <v>41</v>
      </c>
      <c r="C660" s="16" t="s">
        <v>433</v>
      </c>
      <c r="D660" s="10">
        <v>-17.822778491149755</v>
      </c>
      <c r="E660" s="10">
        <v>934.5977027468863</v>
      </c>
      <c r="F660" s="10">
        <v>1204.4493813512315</v>
      </c>
      <c r="H660" s="2" t="s">
        <v>604</v>
      </c>
      <c r="I660" s="2" t="s">
        <v>604</v>
      </c>
      <c r="J660" s="2" t="s">
        <v>604</v>
      </c>
    </row>
    <row r="661">
      <c r="A661" s="2" t="s">
        <v>113</v>
      </c>
      <c r="B661" s="2" t="s">
        <v>41</v>
      </c>
      <c r="C661" s="16" t="s">
        <v>470</v>
      </c>
      <c r="D661" s="10">
        <v>25.406431941750714</v>
      </c>
      <c r="E661" s="10">
        <v>984.8731689262685</v>
      </c>
      <c r="F661" s="10">
        <v>1222.2721598423814</v>
      </c>
      <c r="H661" s="2" t="s">
        <v>604</v>
      </c>
      <c r="I661" s="2" t="s">
        <v>604</v>
      </c>
      <c r="J661" s="2" t="s">
        <v>604</v>
      </c>
    </row>
    <row r="662">
      <c r="A662" s="2" t="s">
        <v>388</v>
      </c>
      <c r="B662" s="2" t="s">
        <v>113</v>
      </c>
      <c r="C662" s="16" t="s">
        <v>433</v>
      </c>
      <c r="D662" s="10">
        <v>-26.112583941283795</v>
      </c>
      <c r="E662" s="10">
        <v>941.5235253736006</v>
      </c>
      <c r="F662" s="10">
        <v>1010.2796008680192</v>
      </c>
      <c r="H662" s="2" t="s">
        <v>604</v>
      </c>
      <c r="I662" s="2" t="s">
        <v>604</v>
      </c>
      <c r="J662" s="2" t="s">
        <v>604</v>
      </c>
    </row>
    <row r="663">
      <c r="A663" s="2" t="s">
        <v>174</v>
      </c>
      <c r="B663" s="2" t="s">
        <v>113</v>
      </c>
      <c r="C663" s="16" t="s">
        <v>443</v>
      </c>
      <c r="D663" s="10">
        <v>5.076857892169369</v>
      </c>
      <c r="E663" s="10">
        <v>1065.7756908641798</v>
      </c>
      <c r="F663" s="10">
        <v>1036.392184809303</v>
      </c>
      <c r="H663" s="2" t="s">
        <v>604</v>
      </c>
      <c r="I663" s="2" t="s">
        <v>604</v>
      </c>
      <c r="J663" s="2" t="s">
        <v>604</v>
      </c>
    </row>
    <row r="664">
      <c r="A664" s="2" t="s">
        <v>68</v>
      </c>
      <c r="B664" s="2" t="s">
        <v>174</v>
      </c>
      <c r="C664" s="16" t="s">
        <v>537</v>
      </c>
      <c r="D664" s="10">
        <v>15.045629895816019</v>
      </c>
      <c r="E664" s="10">
        <v>1003.2027957157242</v>
      </c>
      <c r="F664" s="10">
        <v>1070.852548756349</v>
      </c>
      <c r="H664" s="2" t="s">
        <v>604</v>
      </c>
      <c r="I664" s="2" t="s">
        <v>604</v>
      </c>
      <c r="J664" s="2" t="s">
        <v>604</v>
      </c>
    </row>
    <row r="665">
      <c r="A665" s="2" t="s">
        <v>316</v>
      </c>
      <c r="B665" s="2" t="s">
        <v>68</v>
      </c>
      <c r="C665" s="16" t="s">
        <v>433</v>
      </c>
      <c r="D665" s="10">
        <v>-28.274044886907486</v>
      </c>
      <c r="E665" s="10">
        <v>974.592840028465</v>
      </c>
      <c r="F665" s="10">
        <v>1018.2484256115403</v>
      </c>
      <c r="H665" s="2" t="s">
        <v>604</v>
      </c>
      <c r="I665" s="2" t="s">
        <v>604</v>
      </c>
      <c r="J665" s="2" t="s">
        <v>604</v>
      </c>
    </row>
    <row r="666">
      <c r="A666" s="2" t="s">
        <v>76</v>
      </c>
      <c r="B666" s="2" t="s">
        <v>68</v>
      </c>
      <c r="C666" s="16" t="s">
        <v>433</v>
      </c>
      <c r="D666" s="10">
        <v>-26.049510671473268</v>
      </c>
      <c r="E666" s="10">
        <v>977.057013555039</v>
      </c>
      <c r="F666" s="10">
        <v>1046.5224704984478</v>
      </c>
      <c r="H666" s="2" t="s">
        <v>604</v>
      </c>
      <c r="I666" s="2" t="s">
        <v>604</v>
      </c>
      <c r="J666" s="2" t="s">
        <v>604</v>
      </c>
    </row>
    <row r="667">
      <c r="A667" s="2" t="s">
        <v>103</v>
      </c>
      <c r="B667" s="2" t="s">
        <v>68</v>
      </c>
      <c r="C667" s="16" t="s">
        <v>533</v>
      </c>
      <c r="D667" s="10">
        <v>7.436008904257307</v>
      </c>
      <c r="E667" s="26">
        <v>1037.6983504566097</v>
      </c>
      <c r="F667" s="10">
        <v>1072.571981169921</v>
      </c>
      <c r="H667" s="2" t="s">
        <v>604</v>
      </c>
      <c r="I667" s="2" t="s">
        <v>604</v>
      </c>
      <c r="J667" s="2" t="s">
        <v>604</v>
      </c>
    </row>
    <row r="668">
      <c r="A668" s="2" t="s">
        <v>218</v>
      </c>
      <c r="B668" s="2" t="s">
        <v>60</v>
      </c>
      <c r="C668" s="16" t="s">
        <v>433</v>
      </c>
      <c r="D668" s="10">
        <v>-27.459838949035184</v>
      </c>
      <c r="E668" s="10">
        <v>1024.1101712014845</v>
      </c>
      <c r="F668" s="10">
        <v>1077.421206371351</v>
      </c>
      <c r="H668" s="2" t="s">
        <v>604</v>
      </c>
      <c r="I668" s="2" t="s">
        <v>604</v>
      </c>
      <c r="J668" s="2" t="s">
        <v>604</v>
      </c>
    </row>
    <row r="669">
      <c r="A669" s="2" t="s">
        <v>81</v>
      </c>
      <c r="B669" s="2" t="s">
        <v>60</v>
      </c>
      <c r="C669" s="16" t="s">
        <v>452</v>
      </c>
      <c r="D669" s="10">
        <v>13.319531240469539</v>
      </c>
      <c r="E669" s="10">
        <v>1031.3783720784181</v>
      </c>
      <c r="F669" s="10">
        <v>1104.8810453203862</v>
      </c>
      <c r="H669" s="2" t="s">
        <v>604</v>
      </c>
      <c r="I669" s="2" t="s">
        <v>604</v>
      </c>
      <c r="J669" s="2" t="s">
        <v>604</v>
      </c>
    </row>
    <row r="670">
      <c r="A670" s="2" t="s">
        <v>277</v>
      </c>
      <c r="B670" s="2" t="s">
        <v>81</v>
      </c>
      <c r="C670" s="16" t="s">
        <v>586</v>
      </c>
      <c r="D670" s="10">
        <v>10.682714223415468</v>
      </c>
      <c r="E670" s="10">
        <v>1032.8006299782528</v>
      </c>
      <c r="F670" s="10">
        <v>1044.6979033188875</v>
      </c>
      <c r="H670" s="2" t="s">
        <v>604</v>
      </c>
      <c r="I670" s="2" t="s">
        <v>604</v>
      </c>
      <c r="J670" s="2" t="s">
        <v>604</v>
      </c>
    </row>
    <row r="671">
      <c r="A671" s="2" t="s">
        <v>110</v>
      </c>
      <c r="B671" s="2" t="s">
        <v>277</v>
      </c>
      <c r="C671" s="16" t="s">
        <v>587</v>
      </c>
      <c r="D671" s="10">
        <v>9.8403930259867</v>
      </c>
      <c r="E671" s="26">
        <v>1039.1499876279343</v>
      </c>
      <c r="F671" s="10">
        <v>1043.4833442016682</v>
      </c>
      <c r="H671" s="2" t="s">
        <v>604</v>
      </c>
      <c r="I671" s="2" t="s">
        <v>604</v>
      </c>
      <c r="J671" s="2" t="s">
        <v>604</v>
      </c>
    </row>
    <row r="672">
      <c r="A672" s="2" t="s">
        <v>22</v>
      </c>
      <c r="B672" s="2" t="s">
        <v>110</v>
      </c>
      <c r="C672" s="16" t="s">
        <v>543</v>
      </c>
      <c r="D672" s="10">
        <v>7.283306127350158</v>
      </c>
      <c r="E672" s="26">
        <v>1096.2097016132298</v>
      </c>
      <c r="F672" s="10">
        <v>1048.990380653921</v>
      </c>
      <c r="H672" s="2" t="s">
        <v>604</v>
      </c>
      <c r="I672" s="2" t="s">
        <v>604</v>
      </c>
      <c r="J672" s="2" t="s">
        <v>604</v>
      </c>
    </row>
    <row r="673">
      <c r="A673" s="2" t="s">
        <v>403</v>
      </c>
      <c r="B673" s="2" t="s">
        <v>22</v>
      </c>
      <c r="C673" s="16" t="s">
        <v>433</v>
      </c>
      <c r="D673" s="10">
        <v>-22.672524887343346</v>
      </c>
      <c r="E673" s="10">
        <v>997.2401474712282</v>
      </c>
      <c r="F673" s="10">
        <v>1103.4930077405797</v>
      </c>
      <c r="H673" s="2" t="s">
        <v>604</v>
      </c>
      <c r="I673" s="2" t="s">
        <v>604</v>
      </c>
      <c r="J673" s="2" t="s">
        <v>604</v>
      </c>
    </row>
    <row r="674">
      <c r="A674" s="2" t="s">
        <v>107</v>
      </c>
      <c r="B674" s="2" t="s">
        <v>22</v>
      </c>
      <c r="C674" s="16" t="s">
        <v>588</v>
      </c>
      <c r="D674" s="10">
        <v>17.491423125310664</v>
      </c>
      <c r="E674" s="10">
        <v>1010.6063588194995</v>
      </c>
      <c r="F674" s="10">
        <v>1126.165532627923</v>
      </c>
      <c r="H674" s="2" t="s">
        <v>604</v>
      </c>
      <c r="I674" s="2" t="s">
        <v>604</v>
      </c>
      <c r="J674" s="2" t="s">
        <v>604</v>
      </c>
    </row>
    <row r="675">
      <c r="A675" s="2" t="s">
        <v>302</v>
      </c>
      <c r="B675" s="2" t="s">
        <v>107</v>
      </c>
      <c r="C675" s="16" t="s">
        <v>489</v>
      </c>
      <c r="D675" s="10">
        <v>12.924168575625194</v>
      </c>
      <c r="E675" s="26">
        <v>1000.1590655569979</v>
      </c>
      <c r="F675" s="10">
        <v>1028.09778194481</v>
      </c>
      <c r="H675" s="2" t="s">
        <v>604</v>
      </c>
      <c r="I675" s="2" t="s">
        <v>604</v>
      </c>
      <c r="J675" s="2" t="s">
        <v>604</v>
      </c>
    </row>
    <row r="676">
      <c r="A676" s="2" t="s">
        <v>249</v>
      </c>
      <c r="B676" s="2" t="s">
        <v>302</v>
      </c>
      <c r="C676" s="16" t="s">
        <v>495</v>
      </c>
      <c r="D676" s="10">
        <v>16.746941819551186</v>
      </c>
      <c r="E676" s="10">
        <v>926.0469078251216</v>
      </c>
      <c r="F676" s="10">
        <v>1013.0832341326231</v>
      </c>
      <c r="H676" s="2" t="s">
        <v>604</v>
      </c>
      <c r="I676" s="2" t="s">
        <v>604</v>
      </c>
      <c r="J676" s="2" t="s">
        <v>604</v>
      </c>
    </row>
    <row r="677">
      <c r="A677" s="2" t="s">
        <v>390</v>
      </c>
      <c r="B677" s="2" t="s">
        <v>249</v>
      </c>
      <c r="C677" s="16" t="s">
        <v>433</v>
      </c>
      <c r="D677" s="10">
        <v>-34.32061320533793</v>
      </c>
      <c r="E677" s="26">
        <v>985.25234465316</v>
      </c>
      <c r="F677" s="10">
        <v>942.7938496446728</v>
      </c>
      <c r="H677" s="2" t="s">
        <v>604</v>
      </c>
      <c r="I677" s="2" t="s">
        <v>604</v>
      </c>
      <c r="J677" s="2" t="s">
        <v>604</v>
      </c>
    </row>
    <row r="678">
      <c r="A678" s="2" t="s">
        <v>60</v>
      </c>
      <c r="B678" s="2" t="s">
        <v>249</v>
      </c>
      <c r="C678" s="16" t="s">
        <v>476</v>
      </c>
      <c r="D678" s="10">
        <v>1.567628237364465</v>
      </c>
      <c r="E678" s="10">
        <v>1091.5615140799168</v>
      </c>
      <c r="F678" s="10">
        <v>977.1144628500108</v>
      </c>
      <c r="H678" s="2" t="s">
        <v>604</v>
      </c>
      <c r="I678" s="2" t="s">
        <v>604</v>
      </c>
      <c r="J678" s="2" t="s">
        <v>604</v>
      </c>
    </row>
    <row r="679">
      <c r="A679" s="2" t="s">
        <v>81</v>
      </c>
      <c r="B679" s="2" t="s">
        <v>60</v>
      </c>
      <c r="C679" s="16" t="s">
        <v>538</v>
      </c>
      <c r="D679" s="10">
        <v>15.332719487562864</v>
      </c>
      <c r="E679" s="10">
        <v>1034.0151890954721</v>
      </c>
      <c r="F679" s="10">
        <v>1093.1291423172813</v>
      </c>
      <c r="H679" s="2" t="s">
        <v>604</v>
      </c>
      <c r="I679" s="2" t="s">
        <v>604</v>
      </c>
      <c r="J679" s="2" t="s">
        <v>604</v>
      </c>
    </row>
    <row r="680">
      <c r="A680" s="2" t="s">
        <v>277</v>
      </c>
      <c r="B680" s="2" t="s">
        <v>81</v>
      </c>
      <c r="C680" s="16" t="s">
        <v>433</v>
      </c>
      <c r="D680" s="10">
        <v>-30.488949661190983</v>
      </c>
      <c r="E680" s="10">
        <v>1033.6429511756814</v>
      </c>
      <c r="F680" s="10">
        <v>1049.347908583035</v>
      </c>
      <c r="H680" s="2" t="s">
        <v>604</v>
      </c>
      <c r="I680" s="2" t="s">
        <v>604</v>
      </c>
      <c r="J680" s="2" t="s">
        <v>604</v>
      </c>
    </row>
    <row r="681">
      <c r="A681" s="2" t="s">
        <v>324</v>
      </c>
      <c r="B681" s="2" t="s">
        <v>81</v>
      </c>
      <c r="C681" s="16" t="s">
        <v>446</v>
      </c>
      <c r="D681" s="10">
        <v>22.55070373087565</v>
      </c>
      <c r="E681" s="10">
        <v>919.3041582475936</v>
      </c>
      <c r="F681" s="10">
        <v>1079.8368582442258</v>
      </c>
      <c r="H681" s="2" t="s">
        <v>604</v>
      </c>
      <c r="I681" s="2" t="s">
        <v>604</v>
      </c>
      <c r="J681" s="2" t="s">
        <v>604</v>
      </c>
    </row>
    <row r="682">
      <c r="A682" s="2" t="s">
        <v>218</v>
      </c>
      <c r="B682" s="2" t="s">
        <v>324</v>
      </c>
      <c r="C682" s="16" t="s">
        <v>455</v>
      </c>
      <c r="D682" s="10">
        <v>6.963397497364945</v>
      </c>
      <c r="E682" s="26">
        <v>996.6503322524493</v>
      </c>
      <c r="F682" s="10">
        <v>941.8548619784692</v>
      </c>
      <c r="H682" s="2" t="s">
        <v>604</v>
      </c>
      <c r="I682" s="2" t="s">
        <v>604</v>
      </c>
      <c r="J682" s="2" t="s">
        <v>604</v>
      </c>
    </row>
    <row r="683">
      <c r="A683" s="2" t="s">
        <v>22</v>
      </c>
      <c r="B683" s="2" t="s">
        <v>218</v>
      </c>
      <c r="C683" s="16" t="s">
        <v>554</v>
      </c>
      <c r="D683" s="10">
        <v>5.134543445463626</v>
      </c>
      <c r="E683" s="10">
        <v>1108.6741095026125</v>
      </c>
      <c r="F683" s="10">
        <v>1003.6137297498142</v>
      </c>
      <c r="H683" s="2" t="s">
        <v>604</v>
      </c>
      <c r="I683" s="2" t="s">
        <v>604</v>
      </c>
      <c r="J683" s="2" t="s">
        <v>604</v>
      </c>
    </row>
    <row r="684">
      <c r="A684" s="2" t="s">
        <v>361</v>
      </c>
      <c r="B684" s="2" t="s">
        <v>366</v>
      </c>
      <c r="C684" s="16" t="s">
        <v>433</v>
      </c>
      <c r="D684" s="10">
        <v>-31.871003191566626</v>
      </c>
      <c r="E684" s="26">
        <v>961.0477253456811</v>
      </c>
      <c r="F684" s="10">
        <v>957.603424668</v>
      </c>
      <c r="H684" s="2" t="s">
        <v>604</v>
      </c>
      <c r="I684" s="2" t="s">
        <v>604</v>
      </c>
      <c r="J684" s="2" t="s">
        <v>604</v>
      </c>
    </row>
    <row r="685">
      <c r="A685" s="2" t="s">
        <v>117</v>
      </c>
      <c r="B685" s="2" t="s">
        <v>366</v>
      </c>
      <c r="C685" s="16" t="s">
        <v>458</v>
      </c>
      <c r="D685" s="10">
        <v>11.1190999714067</v>
      </c>
      <c r="E685" s="10">
        <v>947.3138979379714</v>
      </c>
      <c r="F685" s="10">
        <v>989.4744278595666</v>
      </c>
      <c r="H685" s="2" t="s">
        <v>604</v>
      </c>
      <c r="I685" s="2" t="s">
        <v>604</v>
      </c>
      <c r="J685" s="2" t="s">
        <v>604</v>
      </c>
    </row>
    <row r="686">
      <c r="A686" s="2" t="s">
        <v>59</v>
      </c>
      <c r="B686" s="2" t="s">
        <v>117</v>
      </c>
      <c r="C686" s="16" t="s">
        <v>532</v>
      </c>
      <c r="D686" s="10">
        <v>5.194000210087736</v>
      </c>
      <c r="E686" s="10">
        <v>1054.481497208775</v>
      </c>
      <c r="F686" s="10">
        <v>958.4329979093782</v>
      </c>
      <c r="H686" s="2" t="s">
        <v>604</v>
      </c>
      <c r="I686" s="2" t="s">
        <v>604</v>
      </c>
      <c r="J686" s="2" t="s">
        <v>604</v>
      </c>
    </row>
    <row r="687">
      <c r="A687" s="2" t="s">
        <v>413</v>
      </c>
      <c r="B687" s="2" t="s">
        <v>59</v>
      </c>
      <c r="C687" s="16" t="s">
        <v>524</v>
      </c>
      <c r="D687" s="10">
        <v>22.73690618985853</v>
      </c>
      <c r="E687" s="26">
        <v>909.4971288560266</v>
      </c>
      <c r="F687" s="10">
        <v>1059.6754974188627</v>
      </c>
      <c r="H687" s="2" t="s">
        <v>604</v>
      </c>
      <c r="I687" s="2" t="s">
        <v>604</v>
      </c>
      <c r="J687" s="2" t="s">
        <v>604</v>
      </c>
    </row>
    <row r="688">
      <c r="A688" s="2" t="s">
        <v>230</v>
      </c>
      <c r="B688" s="2" t="s">
        <v>413</v>
      </c>
      <c r="C688" s="16" t="s">
        <v>433</v>
      </c>
      <c r="D688" s="10">
        <v>-34.90919853953227</v>
      </c>
      <c r="E688" s="26">
        <v>985.4486405449679</v>
      </c>
      <c r="F688" s="10">
        <v>932.2340350458852</v>
      </c>
      <c r="H688" s="2" t="s">
        <v>604</v>
      </c>
      <c r="I688" s="2" t="s">
        <v>604</v>
      </c>
      <c r="J688" s="2" t="s">
        <v>604</v>
      </c>
    </row>
    <row r="689">
      <c r="A689" s="2" t="s">
        <v>280</v>
      </c>
      <c r="B689" s="2" t="s">
        <v>413</v>
      </c>
      <c r="C689" s="16" t="s">
        <v>518</v>
      </c>
      <c r="D689" s="10">
        <v>5.577883329286027</v>
      </c>
      <c r="E689" s="10">
        <v>1000.1333154652963</v>
      </c>
      <c r="F689" s="10">
        <v>967.1432335854174</v>
      </c>
      <c r="H689" s="2" t="s">
        <v>604</v>
      </c>
      <c r="I689" s="2" t="s">
        <v>604</v>
      </c>
      <c r="J689" s="2" t="s">
        <v>604</v>
      </c>
    </row>
    <row r="690">
      <c r="A690" s="2" t="s">
        <v>106</v>
      </c>
      <c r="B690" s="2" t="s">
        <v>280</v>
      </c>
      <c r="C690" s="16" t="s">
        <v>552</v>
      </c>
      <c r="D690" s="10">
        <v>8.885862685982332</v>
      </c>
      <c r="E690" s="10">
        <v>1018.6998476046052</v>
      </c>
      <c r="F690" s="10">
        <v>1005.7111987945823</v>
      </c>
      <c r="H690" s="2" t="s">
        <v>604</v>
      </c>
      <c r="I690" s="2" t="s">
        <v>604</v>
      </c>
      <c r="J690" s="2" t="s">
        <v>604</v>
      </c>
    </row>
    <row r="691">
      <c r="A691" s="2" t="s">
        <v>237</v>
      </c>
      <c r="B691" s="2" t="s">
        <v>106</v>
      </c>
      <c r="C691" s="16" t="s">
        <v>441</v>
      </c>
      <c r="D691" s="10">
        <v>14.655490410416583</v>
      </c>
      <c r="E691" s="10">
        <v>979.5392338603918</v>
      </c>
      <c r="F691" s="10">
        <v>1027.5857102905875</v>
      </c>
      <c r="H691" s="2" t="s">
        <v>604</v>
      </c>
      <c r="I691" s="2" t="s">
        <v>604</v>
      </c>
      <c r="J691" s="2" t="s">
        <v>604</v>
      </c>
    </row>
    <row r="692">
      <c r="A692" s="2" t="s">
        <v>74</v>
      </c>
      <c r="B692" s="2" t="s">
        <v>237</v>
      </c>
      <c r="C692" s="16" t="s">
        <v>505</v>
      </c>
      <c r="D692" s="10">
        <v>8.312597418163815</v>
      </c>
      <c r="E692" s="10">
        <v>1024.2023894014285</v>
      </c>
      <c r="F692" s="10">
        <v>994.1947242708084</v>
      </c>
      <c r="H692" s="2" t="s">
        <v>604</v>
      </c>
      <c r="I692" s="2" t="s">
        <v>604</v>
      </c>
      <c r="J692" s="2" t="s">
        <v>604</v>
      </c>
    </row>
    <row r="693">
      <c r="A693" s="2" t="s">
        <v>230</v>
      </c>
      <c r="B693" s="2" t="s">
        <v>74</v>
      </c>
      <c r="C693" s="16" t="s">
        <v>433</v>
      </c>
      <c r="D693" s="10">
        <v>-24.922283402961902</v>
      </c>
      <c r="E693" s="10">
        <v>950.5394420054356</v>
      </c>
      <c r="F693" s="10">
        <v>1032.5149868195922</v>
      </c>
      <c r="H693" s="2" t="s">
        <v>604</v>
      </c>
      <c r="I693" s="2" t="s">
        <v>604</v>
      </c>
      <c r="J693" s="2" t="s">
        <v>604</v>
      </c>
    </row>
    <row r="694">
      <c r="A694" s="2" t="s">
        <v>59</v>
      </c>
      <c r="B694" s="2" t="s">
        <v>74</v>
      </c>
      <c r="C694" s="16" t="s">
        <v>518</v>
      </c>
      <c r="D694" s="10">
        <v>9.516132315209811</v>
      </c>
      <c r="E694" s="10">
        <v>1036.9385912290043</v>
      </c>
      <c r="F694" s="10">
        <v>1057.4372702225542</v>
      </c>
      <c r="H694" s="2" t="s">
        <v>604</v>
      </c>
      <c r="I694" s="2" t="s">
        <v>604</v>
      </c>
      <c r="J694" s="2" t="s">
        <v>604</v>
      </c>
    </row>
    <row r="695">
      <c r="A695" s="2" t="s">
        <v>361</v>
      </c>
      <c r="B695" s="2" t="s">
        <v>59</v>
      </c>
      <c r="C695" s="16" t="s">
        <v>433</v>
      </c>
      <c r="D695" s="10">
        <v>-21.63464545114764</v>
      </c>
      <c r="E695" s="10">
        <v>929.1767221541145</v>
      </c>
      <c r="F695" s="10">
        <v>1046.454723544214</v>
      </c>
      <c r="H695" s="2" t="s">
        <v>604</v>
      </c>
      <c r="I695" s="2" t="s">
        <v>604</v>
      </c>
      <c r="J695" s="2" t="s">
        <v>604</v>
      </c>
    </row>
    <row r="696">
      <c r="A696" s="2" t="s">
        <v>19</v>
      </c>
      <c r="B696" s="2" t="s">
        <v>59</v>
      </c>
      <c r="C696" s="16" t="s">
        <v>532</v>
      </c>
      <c r="D696" s="10">
        <v>4.962407662362443</v>
      </c>
      <c r="E696" s="10">
        <v>1111.6413179450028</v>
      </c>
      <c r="F696" s="10">
        <v>1068.0893689953616</v>
      </c>
      <c r="H696" s="2" t="s">
        <v>604</v>
      </c>
      <c r="I696" s="2" t="s">
        <v>604</v>
      </c>
      <c r="J696" s="2" t="s">
        <v>604</v>
      </c>
    </row>
    <row r="697">
      <c r="A697" s="2" t="s">
        <v>366</v>
      </c>
      <c r="B697" s="2" t="s">
        <v>19</v>
      </c>
      <c r="C697" s="16" t="s">
        <v>481</v>
      </c>
      <c r="D697" s="10">
        <v>22.366951513067125</v>
      </c>
      <c r="E697" s="10">
        <v>978.3553278881599</v>
      </c>
      <c r="F697" s="10">
        <v>1116.6037256073653</v>
      </c>
      <c r="H697" s="2" t="s">
        <v>604</v>
      </c>
      <c r="I697" s="2" t="s">
        <v>604</v>
      </c>
      <c r="J697" s="2" t="s">
        <v>604</v>
      </c>
    </row>
    <row r="698">
      <c r="A698" s="2" t="s">
        <v>117</v>
      </c>
      <c r="B698" s="2" t="s">
        <v>366</v>
      </c>
      <c r="C698" s="16" t="s">
        <v>428</v>
      </c>
      <c r="D698" s="10">
        <v>14.584563616065946</v>
      </c>
      <c r="E698" s="10">
        <v>953.2389976992905</v>
      </c>
      <c r="F698" s="10">
        <v>1000.722279401227</v>
      </c>
      <c r="H698" s="2" t="s">
        <v>604</v>
      </c>
      <c r="I698" s="2" t="s">
        <v>604</v>
      </c>
      <c r="J698" s="2" t="s">
        <v>604</v>
      </c>
    </row>
    <row r="699">
      <c r="A699" s="2" t="s">
        <v>59</v>
      </c>
      <c r="B699" s="2" t="s">
        <v>117</v>
      </c>
      <c r="C699" s="16" t="s">
        <v>486</v>
      </c>
      <c r="D699" s="10">
        <v>4.907003583611097</v>
      </c>
      <c r="E699" s="10">
        <v>1063.1269613329991</v>
      </c>
      <c r="F699" s="10">
        <v>967.8235613153564</v>
      </c>
      <c r="H699" s="2" t="s">
        <v>604</v>
      </c>
      <c r="I699" s="2" t="s">
        <v>604</v>
      </c>
      <c r="J699" s="2" t="s">
        <v>604</v>
      </c>
    </row>
    <row r="700">
      <c r="A700" s="2" t="s">
        <v>311</v>
      </c>
      <c r="B700" s="2" t="s">
        <v>171</v>
      </c>
      <c r="C700" s="16" t="s">
        <v>433</v>
      </c>
      <c r="D700" s="10">
        <v>-24.52317507538195</v>
      </c>
      <c r="E700" s="10">
        <v>1010.8320445765072</v>
      </c>
      <c r="F700" s="10">
        <v>1097.170818855145</v>
      </c>
      <c r="H700" s="2" t="s">
        <v>604</v>
      </c>
      <c r="I700" s="2" t="s">
        <v>604</v>
      </c>
      <c r="J700" s="2" t="s">
        <v>604</v>
      </c>
    </row>
    <row r="701">
      <c r="A701" s="2" t="s">
        <v>134</v>
      </c>
      <c r="B701" s="2" t="s">
        <v>171</v>
      </c>
      <c r="C701" s="16" t="s">
        <v>504</v>
      </c>
      <c r="D701" s="10">
        <v>16.64081030900424</v>
      </c>
      <c r="E701" s="10">
        <v>1030.4336930991549</v>
      </c>
      <c r="F701" s="10">
        <v>1121.6939939305269</v>
      </c>
      <c r="H701" s="2" t="s">
        <v>604</v>
      </c>
      <c r="I701" s="2" t="s">
        <v>604</v>
      </c>
      <c r="J701" s="2" t="s">
        <v>604</v>
      </c>
    </row>
    <row r="702">
      <c r="A702" s="2" t="s">
        <v>35</v>
      </c>
      <c r="B702" s="2" t="s">
        <v>134</v>
      </c>
      <c r="C702" s="16" t="s">
        <v>500</v>
      </c>
      <c r="D702" s="10">
        <v>13.29999092203833</v>
      </c>
      <c r="E702" s="10">
        <v>1003.6144234689499</v>
      </c>
      <c r="F702" s="10">
        <v>1047.074503408159</v>
      </c>
      <c r="H702" s="2" t="s">
        <v>604</v>
      </c>
      <c r="I702" s="2" t="s">
        <v>604</v>
      </c>
      <c r="J702" s="2" t="s">
        <v>604</v>
      </c>
    </row>
    <row r="703">
      <c r="A703" s="2" t="s">
        <v>97</v>
      </c>
      <c r="B703" s="2" t="s">
        <v>35</v>
      </c>
      <c r="C703" s="16" t="s">
        <v>503</v>
      </c>
      <c r="D703" s="10">
        <v>12.469042319453433</v>
      </c>
      <c r="E703" s="10">
        <v>993.2290333076828</v>
      </c>
      <c r="F703" s="10">
        <v>1016.9144143909882</v>
      </c>
      <c r="H703" s="2" t="s">
        <v>604</v>
      </c>
      <c r="I703" s="2" t="s">
        <v>604</v>
      </c>
      <c r="J703" s="2" t="s">
        <v>604</v>
      </c>
    </row>
    <row r="704">
      <c r="A704" s="2" t="s">
        <v>17</v>
      </c>
      <c r="B704" s="2" t="s">
        <v>97</v>
      </c>
      <c r="C704" s="16" t="s">
        <v>433</v>
      </c>
      <c r="D704" s="10">
        <v>-30.12566768051755</v>
      </c>
      <c r="E704" s="10">
        <v>985.2059110058655</v>
      </c>
      <c r="F704" s="10">
        <v>1005.6980756271362</v>
      </c>
      <c r="H704" s="2" t="s">
        <v>604</v>
      </c>
      <c r="I704" s="2" t="s">
        <v>604</v>
      </c>
      <c r="J704" s="2" t="s">
        <v>604</v>
      </c>
    </row>
    <row r="705">
      <c r="A705" s="2" t="s">
        <v>405</v>
      </c>
      <c r="B705" s="2" t="s">
        <v>97</v>
      </c>
      <c r="C705" s="16" t="s">
        <v>433</v>
      </c>
      <c r="D705" s="10">
        <v>-23.796423535920496</v>
      </c>
      <c r="E705" s="10">
        <v>941.6106150245092</v>
      </c>
      <c r="F705" s="10">
        <v>1035.8237433076538</v>
      </c>
      <c r="H705" s="2" t="s">
        <v>604</v>
      </c>
      <c r="I705" s="2" t="s">
        <v>604</v>
      </c>
      <c r="J705" s="2" t="s">
        <v>604</v>
      </c>
    </row>
    <row r="706">
      <c r="A706" s="2" t="s">
        <v>17</v>
      </c>
      <c r="B706" s="2" t="s">
        <v>97</v>
      </c>
      <c r="C706" s="16" t="s">
        <v>527</v>
      </c>
      <c r="D706" s="10">
        <v>15.94213133346087</v>
      </c>
      <c r="E706" s="10">
        <v>955.080243325348</v>
      </c>
      <c r="F706" s="10">
        <v>1059.6201668435742</v>
      </c>
      <c r="H706" s="2" t="s">
        <v>604</v>
      </c>
      <c r="I706" s="2" t="s">
        <v>604</v>
      </c>
      <c r="J706" s="2" t="s">
        <v>604</v>
      </c>
    </row>
    <row r="707">
      <c r="A707" s="2" t="s">
        <v>130</v>
      </c>
      <c r="B707" s="2" t="s">
        <v>17</v>
      </c>
      <c r="C707" s="16" t="s">
        <v>514</v>
      </c>
      <c r="D707" s="10">
        <v>6.268608478355765</v>
      </c>
      <c r="E707" s="10">
        <v>1030.6699380070497</v>
      </c>
      <c r="F707" s="10">
        <v>971.0223746588089</v>
      </c>
      <c r="H707" s="2" t="s">
        <v>604</v>
      </c>
      <c r="I707" s="2" t="s">
        <v>604</v>
      </c>
      <c r="J707" s="2" t="s">
        <v>604</v>
      </c>
    </row>
    <row r="708">
      <c r="A708" s="2" t="s">
        <v>35</v>
      </c>
      <c r="B708" s="2" t="s">
        <v>130</v>
      </c>
      <c r="C708" s="16" t="s">
        <v>449</v>
      </c>
      <c r="D708" s="10">
        <v>13.089305216596214</v>
      </c>
      <c r="E708" s="10">
        <v>1004.4453720715348</v>
      </c>
      <c r="F708" s="10">
        <v>1036.9385464854054</v>
      </c>
      <c r="H708" s="2" t="s">
        <v>604</v>
      </c>
      <c r="I708" s="2" t="s">
        <v>604</v>
      </c>
      <c r="J708" s="2" t="s">
        <v>604</v>
      </c>
    </row>
    <row r="709">
      <c r="A709" s="2" t="s">
        <v>242</v>
      </c>
      <c r="B709" s="2" t="s">
        <v>35</v>
      </c>
      <c r="C709" s="16" t="s">
        <v>455</v>
      </c>
      <c r="D709" s="10">
        <v>7.546119326244223</v>
      </c>
      <c r="E709" s="10">
        <v>1061.582001368147</v>
      </c>
      <c r="F709" s="10">
        <v>1017.5346772881311</v>
      </c>
      <c r="H709" s="2" t="s">
        <v>604</v>
      </c>
      <c r="I709" s="2" t="s">
        <v>604</v>
      </c>
      <c r="J709" s="2" t="s">
        <v>604</v>
      </c>
    </row>
    <row r="710">
      <c r="A710" s="2" t="s">
        <v>171</v>
      </c>
      <c r="B710" s="2" t="s">
        <v>242</v>
      </c>
      <c r="C710" s="16" t="s">
        <v>513</v>
      </c>
      <c r="D710" s="10">
        <v>7.2308905296834025</v>
      </c>
      <c r="E710" s="10">
        <v>1105.0531836215227</v>
      </c>
      <c r="F710" s="10">
        <v>1069.1281206943913</v>
      </c>
      <c r="H710" s="2" t="s">
        <v>604</v>
      </c>
      <c r="I710" s="2" t="s">
        <v>604</v>
      </c>
      <c r="J710" s="2" t="s">
        <v>604</v>
      </c>
    </row>
    <row r="711">
      <c r="A711" s="2" t="s">
        <v>398</v>
      </c>
      <c r="B711" s="2" t="s">
        <v>171</v>
      </c>
      <c r="C711" s="16" t="s">
        <v>433</v>
      </c>
      <c r="D711" s="10">
        <v>-19.699202177122384</v>
      </c>
      <c r="E711" s="10">
        <v>974.4929028322091</v>
      </c>
      <c r="F711" s="10">
        <v>1112.2840741512061</v>
      </c>
      <c r="H711" s="2" t="s">
        <v>604</v>
      </c>
      <c r="I711" s="2" t="s">
        <v>604</v>
      </c>
      <c r="J711" s="2" t="s">
        <v>604</v>
      </c>
    </row>
    <row r="712">
      <c r="A712" s="2" t="s">
        <v>134</v>
      </c>
      <c r="B712" s="2" t="s">
        <v>171</v>
      </c>
      <c r="C712" s="16" t="s">
        <v>513</v>
      </c>
      <c r="D712" s="10">
        <v>15.876942583154968</v>
      </c>
      <c r="E712" s="10">
        <v>1033.7745124861206</v>
      </c>
      <c r="F712" s="10">
        <v>1131.9832763283284</v>
      </c>
      <c r="H712" s="2" t="s">
        <v>604</v>
      </c>
      <c r="I712" s="2" t="s">
        <v>604</v>
      </c>
      <c r="J712" s="2" t="s">
        <v>604</v>
      </c>
    </row>
    <row r="713">
      <c r="A713" s="2" t="s">
        <v>314</v>
      </c>
      <c r="B713" s="2" t="s">
        <v>134</v>
      </c>
      <c r="C713" s="16" t="s">
        <v>589</v>
      </c>
      <c r="D713" s="10">
        <v>22.192360609346764</v>
      </c>
      <c r="E713" s="26">
        <v>904.4910718040302</v>
      </c>
      <c r="F713" s="10">
        <v>1049.6514550692755</v>
      </c>
      <c r="H713" s="2" t="s">
        <v>604</v>
      </c>
      <c r="I713" s="2" t="s">
        <v>604</v>
      </c>
      <c r="J713" s="2" t="s">
        <v>604</v>
      </c>
    </row>
    <row r="714">
      <c r="A714" s="2" t="s">
        <v>311</v>
      </c>
      <c r="B714" s="2" t="s">
        <v>314</v>
      </c>
      <c r="C714" s="16" t="s">
        <v>435</v>
      </c>
      <c r="D714" s="10">
        <v>7.165408298650799</v>
      </c>
      <c r="E714" s="10">
        <v>986.3088695011253</v>
      </c>
      <c r="F714" s="10">
        <v>926.6834324133769</v>
      </c>
      <c r="H714" s="2" t="s">
        <v>604</v>
      </c>
      <c r="I714" s="2" t="s">
        <v>604</v>
      </c>
      <c r="J714" s="2" t="s">
        <v>604</v>
      </c>
    </row>
    <row r="715">
      <c r="A715" s="2" t="s">
        <v>35</v>
      </c>
      <c r="B715" s="2" t="s">
        <v>311</v>
      </c>
      <c r="C715" s="16" t="s">
        <v>489</v>
      </c>
      <c r="D715" s="10">
        <v>9.72425217696492</v>
      </c>
      <c r="E715" s="10">
        <v>1009.9885579618868</v>
      </c>
      <c r="F715" s="10">
        <v>993.474277799776</v>
      </c>
      <c r="H715" s="2" t="s">
        <v>604</v>
      </c>
      <c r="I715" s="2" t="s">
        <v>604</v>
      </c>
      <c r="J715" s="2" t="s">
        <v>604</v>
      </c>
    </row>
    <row r="716">
      <c r="A716" s="2" t="s">
        <v>107</v>
      </c>
      <c r="B716" s="2" t="s">
        <v>52</v>
      </c>
      <c r="C716" s="16" t="s">
        <v>433</v>
      </c>
      <c r="D716" s="10">
        <v>-23.87406772094008</v>
      </c>
      <c r="E716" s="26">
        <v>1015.1736133691849</v>
      </c>
      <c r="F716" s="10">
        <v>1108.549339866405</v>
      </c>
      <c r="H716" s="2" t="s">
        <v>604</v>
      </c>
      <c r="I716" s="2" t="s">
        <v>604</v>
      </c>
      <c r="J716" s="2" t="s">
        <v>604</v>
      </c>
    </row>
    <row r="717">
      <c r="A717" s="2" t="s">
        <v>403</v>
      </c>
      <c r="B717" s="2" t="s">
        <v>52</v>
      </c>
      <c r="C717" s="16" t="s">
        <v>433</v>
      </c>
      <c r="D717" s="10">
        <v>-17.8270738852558</v>
      </c>
      <c r="E717" s="10">
        <v>974.5676225838848</v>
      </c>
      <c r="F717" s="10">
        <v>1132.423407587345</v>
      </c>
      <c r="H717" s="2" t="s">
        <v>604</v>
      </c>
      <c r="I717" s="2" t="s">
        <v>604</v>
      </c>
      <c r="J717" s="2" t="s">
        <v>604</v>
      </c>
    </row>
    <row r="718">
      <c r="A718" s="2" t="s">
        <v>81</v>
      </c>
      <c r="B718" s="2" t="s">
        <v>52</v>
      </c>
      <c r="C718" s="16" t="s">
        <v>495</v>
      </c>
      <c r="D718" s="10">
        <v>13.467926430806834</v>
      </c>
      <c r="E718" s="10">
        <v>1057.28615451335</v>
      </c>
      <c r="F718" s="10">
        <v>1150.2504814726008</v>
      </c>
      <c r="H718" s="2" t="s">
        <v>604</v>
      </c>
      <c r="I718" s="2" t="s">
        <v>604</v>
      </c>
      <c r="J718" s="2" t="s">
        <v>604</v>
      </c>
    </row>
    <row r="719">
      <c r="A719" s="2" t="s">
        <v>75</v>
      </c>
      <c r="B719" s="2" t="s">
        <v>81</v>
      </c>
      <c r="C719" s="16" t="s">
        <v>453</v>
      </c>
      <c r="D719" s="10">
        <v>23.86576872576925</v>
      </c>
      <c r="E719" s="10">
        <v>917.7384792049517</v>
      </c>
      <c r="F719" s="10">
        <v>1070.754080944157</v>
      </c>
      <c r="H719" s="2" t="s">
        <v>604</v>
      </c>
      <c r="I719" s="2" t="s">
        <v>604</v>
      </c>
      <c r="J719" s="2" t="s">
        <v>604</v>
      </c>
    </row>
    <row r="720">
      <c r="A720" s="2" t="s">
        <v>218</v>
      </c>
      <c r="B720" s="2" t="s">
        <v>75</v>
      </c>
      <c r="C720" s="16" t="s">
        <v>551</v>
      </c>
      <c r="D720" s="10">
        <v>6.168247171570557</v>
      </c>
      <c r="E720" s="26">
        <v>998.4791863043505</v>
      </c>
      <c r="F720" s="10">
        <v>941.6042479307209</v>
      </c>
      <c r="H720" s="2" t="s">
        <v>604</v>
      </c>
      <c r="I720" s="2" t="s">
        <v>604</v>
      </c>
      <c r="J720" s="2" t="s">
        <v>604</v>
      </c>
    </row>
    <row r="721">
      <c r="A721" s="2" t="s">
        <v>336</v>
      </c>
      <c r="B721" s="2" t="s">
        <v>218</v>
      </c>
      <c r="C721" s="16" t="s">
        <v>433</v>
      </c>
      <c r="D721" s="10">
        <v>-28.124816069507805</v>
      </c>
      <c r="E721" s="10">
        <v>959.2012746430038</v>
      </c>
      <c r="F721" s="10">
        <v>1004.647433475921</v>
      </c>
      <c r="H721" s="2" t="s">
        <v>604</v>
      </c>
      <c r="I721" s="2" t="s">
        <v>604</v>
      </c>
      <c r="J721" s="2" t="s">
        <v>604</v>
      </c>
    </row>
    <row r="722">
      <c r="A722" s="2" t="s">
        <v>125</v>
      </c>
      <c r="B722" s="2" t="s">
        <v>218</v>
      </c>
      <c r="C722" s="16" t="s">
        <v>455</v>
      </c>
      <c r="D722" s="10">
        <v>7.745293436437284</v>
      </c>
      <c r="E722" s="10">
        <v>1033.42246844419</v>
      </c>
      <c r="F722" s="10">
        <v>1032.7722495454288</v>
      </c>
      <c r="H722" s="2" t="s">
        <v>604</v>
      </c>
      <c r="I722" s="2" t="s">
        <v>604</v>
      </c>
      <c r="J722" s="2" t="s">
        <v>604</v>
      </c>
    </row>
    <row r="723">
      <c r="A723" s="2" t="s">
        <v>110</v>
      </c>
      <c r="B723" s="2" t="s">
        <v>125</v>
      </c>
      <c r="C723" s="16" t="s">
        <v>566</v>
      </c>
      <c r="D723" s="10">
        <v>9.711013466387827</v>
      </c>
      <c r="E723" s="10">
        <v>1041.707074526571</v>
      </c>
      <c r="F723" s="10">
        <v>1041.1677618806273</v>
      </c>
      <c r="H723" s="2" t="s">
        <v>604</v>
      </c>
      <c r="I723" s="2" t="s">
        <v>604</v>
      </c>
      <c r="J723" s="2" t="s">
        <v>604</v>
      </c>
    </row>
    <row r="724">
      <c r="A724" s="2" t="s">
        <v>34</v>
      </c>
      <c r="B724" s="2" t="s">
        <v>110</v>
      </c>
      <c r="C724" s="16" t="s">
        <v>568</v>
      </c>
      <c r="D724" s="10">
        <v>11.763347823859332</v>
      </c>
      <c r="E724" s="26">
        <v>1036.4930871745582</v>
      </c>
      <c r="F724" s="10">
        <v>1051.4180879929588</v>
      </c>
      <c r="H724" s="2" t="s">
        <v>604</v>
      </c>
      <c r="I724" s="2" t="s">
        <v>604</v>
      </c>
      <c r="J724" s="2" t="s">
        <v>604</v>
      </c>
    </row>
    <row r="725">
      <c r="A725" s="2" t="s">
        <v>249</v>
      </c>
      <c r="B725" s="2" t="s">
        <v>34</v>
      </c>
      <c r="C725" s="16" t="s">
        <v>588</v>
      </c>
      <c r="D725" s="10">
        <v>15.272105411863054</v>
      </c>
      <c r="E725" s="10">
        <v>975.5468346126463</v>
      </c>
      <c r="F725" s="10">
        <v>1048.2564349984177</v>
      </c>
      <c r="H725" s="2" t="s">
        <v>604</v>
      </c>
      <c r="I725" s="2" t="s">
        <v>604</v>
      </c>
      <c r="J725" s="2" t="s">
        <v>604</v>
      </c>
    </row>
    <row r="726">
      <c r="A726" s="2" t="s">
        <v>75</v>
      </c>
      <c r="B726" s="2" t="s">
        <v>249</v>
      </c>
      <c r="C726" s="16" t="s">
        <v>524</v>
      </c>
      <c r="D726" s="10">
        <v>13.993753316292565</v>
      </c>
      <c r="E726" s="26">
        <v>935.4360007591504</v>
      </c>
      <c r="F726" s="10">
        <v>990.8189400245094</v>
      </c>
      <c r="H726" s="2" t="s">
        <v>604</v>
      </c>
      <c r="I726" s="2" t="s">
        <v>604</v>
      </c>
      <c r="J726" s="2" t="s">
        <v>604</v>
      </c>
    </row>
    <row r="727">
      <c r="A727" s="2" t="s">
        <v>107</v>
      </c>
      <c r="B727" s="2" t="s">
        <v>75</v>
      </c>
      <c r="C727" s="16" t="s">
        <v>513</v>
      </c>
      <c r="D727" s="10">
        <v>6.888516333126056</v>
      </c>
      <c r="E727" s="10">
        <v>991.2995456482448</v>
      </c>
      <c r="F727" s="10">
        <v>949.4297540754429</v>
      </c>
      <c r="H727" s="2" t="s">
        <v>604</v>
      </c>
      <c r="I727" s="2" t="s">
        <v>604</v>
      </c>
      <c r="J727" s="2" t="s">
        <v>604</v>
      </c>
    </row>
    <row r="728">
      <c r="A728" s="2" t="s">
        <v>61</v>
      </c>
      <c r="B728" s="2" t="s">
        <v>107</v>
      </c>
      <c r="C728" s="16" t="s">
        <v>449</v>
      </c>
      <c r="D728" s="10">
        <v>6.49211224203012</v>
      </c>
      <c r="E728" s="26">
        <v>1068.7588750532243</v>
      </c>
      <c r="F728" s="10">
        <v>998.1880619813709</v>
      </c>
      <c r="H728" s="2" t="s">
        <v>604</v>
      </c>
      <c r="I728" s="2" t="s">
        <v>604</v>
      </c>
      <c r="J728" s="2" t="s">
        <v>604</v>
      </c>
    </row>
    <row r="729">
      <c r="A729" s="2" t="s">
        <v>403</v>
      </c>
      <c r="B729" s="2" t="s">
        <v>61</v>
      </c>
      <c r="C729" s="16" t="s">
        <v>433</v>
      </c>
      <c r="D729" s="10">
        <v>-21.518339671904673</v>
      </c>
      <c r="E729" s="26">
        <v>956.740548698629</v>
      </c>
      <c r="F729" s="10">
        <v>1075.2509872952544</v>
      </c>
      <c r="H729" s="2" t="s">
        <v>604</v>
      </c>
      <c r="I729" s="2" t="s">
        <v>604</v>
      </c>
      <c r="J729" s="2" t="s">
        <v>604</v>
      </c>
    </row>
    <row r="730">
      <c r="A730" s="2" t="s">
        <v>92</v>
      </c>
      <c r="B730" s="2" t="s">
        <v>41</v>
      </c>
      <c r="C730" s="16" t="s">
        <v>433</v>
      </c>
      <c r="D730" s="10">
        <v>-15.6412774675234</v>
      </c>
      <c r="E730" s="26">
        <v>1014.8427805096973</v>
      </c>
      <c r="F730" s="10">
        <v>1196.8657279006306</v>
      </c>
      <c r="H730" s="2" t="s">
        <v>604</v>
      </c>
      <c r="I730" s="2" t="s">
        <v>604</v>
      </c>
      <c r="J730" s="2" t="s">
        <v>604</v>
      </c>
    </row>
    <row r="731">
      <c r="A731" s="2" t="s">
        <v>339</v>
      </c>
      <c r="B731" s="2" t="s">
        <v>41</v>
      </c>
      <c r="C731" s="16" t="s">
        <v>433</v>
      </c>
      <c r="D731" s="10">
        <v>-11.30749422365179</v>
      </c>
      <c r="E731" s="26">
        <v>977.4885166162053</v>
      </c>
      <c r="F731" s="10">
        <v>1212.507005368154</v>
      </c>
      <c r="H731" s="2" t="s">
        <v>604</v>
      </c>
      <c r="I731" s="2" t="s">
        <v>604</v>
      </c>
      <c r="J731" s="2" t="s">
        <v>604</v>
      </c>
    </row>
    <row r="732">
      <c r="A732" s="2" t="s">
        <v>38</v>
      </c>
      <c r="B732" s="2" t="s">
        <v>41</v>
      </c>
      <c r="C732" s="16" t="s">
        <v>483</v>
      </c>
      <c r="D732" s="10">
        <v>23.585340135215198</v>
      </c>
      <c r="E732" s="26">
        <v>1036.7744765224202</v>
      </c>
      <c r="F732" s="10">
        <v>1223.8144995918058</v>
      </c>
      <c r="H732" s="2" t="s">
        <v>604</v>
      </c>
      <c r="I732" s="2" t="s">
        <v>604</v>
      </c>
      <c r="J732" s="2" t="s">
        <v>604</v>
      </c>
    </row>
    <row r="733">
      <c r="A733" s="2" t="s">
        <v>103</v>
      </c>
      <c r="B733" s="2" t="s">
        <v>38</v>
      </c>
      <c r="C733" s="16" t="s">
        <v>433</v>
      </c>
      <c r="D733" s="10">
        <v>-30.524953509385963</v>
      </c>
      <c r="E733" s="26">
        <v>1045.134359360867</v>
      </c>
      <c r="F733" s="10">
        <v>1060.3598166576355</v>
      </c>
      <c r="H733" s="2" t="s">
        <v>604</v>
      </c>
      <c r="I733" s="2" t="s">
        <v>604</v>
      </c>
      <c r="J733" s="2" t="s">
        <v>604</v>
      </c>
    </row>
    <row r="734">
      <c r="A734" s="2" t="s">
        <v>388</v>
      </c>
      <c r="B734" s="2" t="s">
        <v>38</v>
      </c>
      <c r="C734" s="16" t="s">
        <v>442</v>
      </c>
      <c r="D734" s="10">
        <v>24.041989787800848</v>
      </c>
      <c r="E734" s="26">
        <v>915.4109414323168</v>
      </c>
      <c r="F734" s="10">
        <v>1090.8847701670215</v>
      </c>
      <c r="H734" s="2" t="s">
        <v>604</v>
      </c>
      <c r="I734" s="2" t="s">
        <v>604</v>
      </c>
      <c r="J734" s="2" t="s">
        <v>604</v>
      </c>
    </row>
    <row r="735">
      <c r="A735" s="2" t="s">
        <v>138</v>
      </c>
      <c r="B735" s="2" t="s">
        <v>388</v>
      </c>
      <c r="C735" s="16" t="s">
        <v>577</v>
      </c>
      <c r="D735" s="10">
        <v>5.0072654546656254</v>
      </c>
      <c r="E735" s="10">
        <v>1025.0373286948823</v>
      </c>
      <c r="F735" s="10">
        <v>939.4529312201176</v>
      </c>
      <c r="H735" s="2" t="s">
        <v>604</v>
      </c>
      <c r="I735" s="2" t="s">
        <v>604</v>
      </c>
      <c r="J735" s="2" t="s">
        <v>604</v>
      </c>
    </row>
    <row r="736">
      <c r="A736" s="2" t="s">
        <v>174</v>
      </c>
      <c r="B736" s="2" t="s">
        <v>138</v>
      </c>
      <c r="C736" s="16" t="s">
        <v>440</v>
      </c>
      <c r="D736" s="10">
        <v>7.910508824475104</v>
      </c>
      <c r="E736" s="10">
        <v>1055.8069188605332</v>
      </c>
      <c r="F736" s="10">
        <v>1030.0445941495477</v>
      </c>
      <c r="H736" s="2" t="s">
        <v>604</v>
      </c>
      <c r="I736" s="2" t="s">
        <v>604</v>
      </c>
      <c r="J736" s="2" t="s">
        <v>604</v>
      </c>
    </row>
    <row r="737">
      <c r="A737" s="2" t="s">
        <v>92</v>
      </c>
      <c r="B737" s="2" t="s">
        <v>174</v>
      </c>
      <c r="C737" s="16" t="s">
        <v>457</v>
      </c>
      <c r="D737" s="10">
        <v>14.749703505909805</v>
      </c>
      <c r="E737" s="10">
        <v>999.2015030421738</v>
      </c>
      <c r="F737" s="10">
        <v>1063.7174276850083</v>
      </c>
      <c r="H737" s="2" t="s">
        <v>604</v>
      </c>
      <c r="I737" s="2" t="s">
        <v>604</v>
      </c>
      <c r="J737" s="2" t="s">
        <v>604</v>
      </c>
    </row>
    <row r="738">
      <c r="A738" s="2" t="s">
        <v>316</v>
      </c>
      <c r="B738" s="2" t="s">
        <v>92</v>
      </c>
      <c r="C738" s="16" t="s">
        <v>433</v>
      </c>
      <c r="D738" s="10">
        <v>-26.21229156939443</v>
      </c>
      <c r="E738" s="26">
        <v>946.3187951415575</v>
      </c>
      <c r="F738" s="10">
        <v>1013.9512065480836</v>
      </c>
      <c r="H738" s="2" t="s">
        <v>604</v>
      </c>
      <c r="I738" s="2" t="s">
        <v>604</v>
      </c>
      <c r="J738" s="2" t="s">
        <v>604</v>
      </c>
    </row>
    <row r="739">
      <c r="A739" s="2" t="s">
        <v>76</v>
      </c>
      <c r="B739" s="2" t="s">
        <v>92</v>
      </c>
      <c r="C739" s="16" t="s">
        <v>440</v>
      </c>
      <c r="D739" s="10">
        <v>15.03837566841547</v>
      </c>
      <c r="E739" s="26">
        <v>951.0075028835657</v>
      </c>
      <c r="F739" s="10">
        <v>1040.163498117478</v>
      </c>
      <c r="H739" s="2" t="s">
        <v>604</v>
      </c>
      <c r="I739" s="2" t="s">
        <v>604</v>
      </c>
      <c r="J739" s="2" t="s">
        <v>604</v>
      </c>
    </row>
    <row r="740">
      <c r="A740" s="2" t="s">
        <v>241</v>
      </c>
      <c r="B740" s="2" t="s">
        <v>76</v>
      </c>
      <c r="C740" s="16" t="s">
        <v>433</v>
      </c>
      <c r="D740" s="10">
        <v>-36.3466361883977</v>
      </c>
      <c r="E740" s="26">
        <v>1048.934144630024</v>
      </c>
      <c r="F740" s="10">
        <v>966.0458785519812</v>
      </c>
      <c r="H740" s="2" t="s">
        <v>604</v>
      </c>
      <c r="I740" s="2" t="s">
        <v>604</v>
      </c>
      <c r="J740" s="2" t="s">
        <v>604</v>
      </c>
    </row>
    <row r="741">
      <c r="A741" s="2" t="s">
        <v>339</v>
      </c>
      <c r="B741" s="2" t="s">
        <v>76</v>
      </c>
      <c r="C741" s="16" t="s">
        <v>548</v>
      </c>
      <c r="D741" s="10">
        <v>10.283284417645298</v>
      </c>
      <c r="E741" s="10">
        <v>966.1810223925535</v>
      </c>
      <c r="F741" s="10">
        <v>1002.3925147403789</v>
      </c>
      <c r="H741" s="2" t="s">
        <v>604</v>
      </c>
      <c r="I741" s="2" t="s">
        <v>604</v>
      </c>
      <c r="J741" s="2" t="s">
        <v>604</v>
      </c>
    </row>
    <row r="742">
      <c r="A742" s="2" t="s">
        <v>41</v>
      </c>
      <c r="B742" s="2" t="s">
        <v>339</v>
      </c>
      <c r="C742" s="16" t="s">
        <v>438</v>
      </c>
      <c r="D742" s="10">
        <v>1.7584211334684539</v>
      </c>
      <c r="E742" s="26">
        <v>1200.2291594565904</v>
      </c>
      <c r="F742" s="10">
        <v>976.4643068101988</v>
      </c>
      <c r="H742" s="2" t="s">
        <v>604</v>
      </c>
      <c r="I742" s="2" t="s">
        <v>604</v>
      </c>
      <c r="J742" s="2" t="s">
        <v>604</v>
      </c>
    </row>
    <row r="743">
      <c r="A743" s="2" t="s">
        <v>138</v>
      </c>
      <c r="B743" s="2" t="s">
        <v>41</v>
      </c>
      <c r="C743" s="16" t="s">
        <v>433</v>
      </c>
      <c r="D743" s="10">
        <v>-15.833295429735802</v>
      </c>
      <c r="E743" s="10">
        <v>1022.1340853250726</v>
      </c>
      <c r="F743" s="10">
        <v>1201.9875805900588</v>
      </c>
      <c r="H743" s="2" t="s">
        <v>604</v>
      </c>
      <c r="I743" s="2" t="s">
        <v>604</v>
      </c>
      <c r="J743" s="2" t="s">
        <v>604</v>
      </c>
    </row>
    <row r="744">
      <c r="A744" s="2" t="s">
        <v>184</v>
      </c>
      <c r="B744" s="2" t="s">
        <v>171</v>
      </c>
      <c r="C744" s="16" t="s">
        <v>433</v>
      </c>
      <c r="D744" s="10">
        <v>-25.094809069639947</v>
      </c>
      <c r="E744" s="10">
        <v>1036.0266705463744</v>
      </c>
      <c r="F744" s="10">
        <v>1116.1063337451735</v>
      </c>
      <c r="H744" s="2" t="s">
        <v>604</v>
      </c>
      <c r="I744" s="2" t="s">
        <v>604</v>
      </c>
      <c r="J744" s="2" t="s">
        <v>604</v>
      </c>
    </row>
    <row r="745">
      <c r="A745" s="2" t="s">
        <v>385</v>
      </c>
      <c r="B745" s="2" t="s">
        <v>171</v>
      </c>
      <c r="C745" s="16" t="s">
        <v>485</v>
      </c>
      <c r="D745" s="10">
        <v>25.66637338714957</v>
      </c>
      <c r="E745" s="10">
        <v>949.0880866727185</v>
      </c>
      <c r="F745" s="10">
        <v>1141.2011428148135</v>
      </c>
      <c r="H745" s="2" t="s">
        <v>604</v>
      </c>
      <c r="I745" s="2" t="s">
        <v>604</v>
      </c>
      <c r="J745" s="2" t="s">
        <v>604</v>
      </c>
    </row>
    <row r="746">
      <c r="A746" s="2" t="s">
        <v>17</v>
      </c>
      <c r="B746" s="2" t="s">
        <v>385</v>
      </c>
      <c r="C746" s="16" t="s">
        <v>487</v>
      </c>
      <c r="D746" s="10">
        <v>10.898498682968043</v>
      </c>
      <c r="E746" s="10">
        <v>964.7537661804531</v>
      </c>
      <c r="F746" s="10">
        <v>974.754460059868</v>
      </c>
      <c r="H746" s="2" t="s">
        <v>604</v>
      </c>
      <c r="I746" s="2" t="s">
        <v>604</v>
      </c>
      <c r="J746" s="2" t="s">
        <v>604</v>
      </c>
    </row>
    <row r="747">
      <c r="A747" s="2" t="s">
        <v>330</v>
      </c>
      <c r="B747" s="2" t="s">
        <v>17</v>
      </c>
      <c r="C747" s="16" t="s">
        <v>433</v>
      </c>
      <c r="D747" s="10">
        <v>-33.895030478403754</v>
      </c>
      <c r="E747" s="26">
        <v>1010.7267334002603</v>
      </c>
      <c r="F747" s="10">
        <v>975.6522648634212</v>
      </c>
      <c r="H747" s="2" t="s">
        <v>604</v>
      </c>
      <c r="I747" s="2" t="s">
        <v>604</v>
      </c>
      <c r="J747" s="2" t="s">
        <v>604</v>
      </c>
    </row>
    <row r="748">
      <c r="A748" s="2" t="s">
        <v>79</v>
      </c>
      <c r="B748" s="2" t="s">
        <v>17</v>
      </c>
      <c r="C748" s="16" t="s">
        <v>489</v>
      </c>
      <c r="D748" s="10">
        <v>8.812809235207892</v>
      </c>
      <c r="E748" s="10">
        <v>1003.0119149059668</v>
      </c>
      <c r="F748" s="10">
        <v>1009.547295341825</v>
      </c>
      <c r="H748" s="2" t="s">
        <v>604</v>
      </c>
      <c r="I748" s="2" t="s">
        <v>604</v>
      </c>
      <c r="J748" s="2" t="s">
        <v>604</v>
      </c>
    </row>
    <row r="749">
      <c r="A749" s="2" t="s">
        <v>35</v>
      </c>
      <c r="B749" s="2" t="s">
        <v>79</v>
      </c>
      <c r="C749" s="16" t="s">
        <v>433</v>
      </c>
      <c r="D749" s="10">
        <v>-32.17503187814778</v>
      </c>
      <c r="E749" s="10">
        <v>1019.7128101388518</v>
      </c>
      <c r="F749" s="10">
        <v>1011.8247241411747</v>
      </c>
      <c r="H749" s="2" t="s">
        <v>604</v>
      </c>
      <c r="I749" s="2" t="s">
        <v>604</v>
      </c>
      <c r="J749" s="2" t="s">
        <v>604</v>
      </c>
    </row>
    <row r="750">
      <c r="A750" s="2" t="s">
        <v>374</v>
      </c>
      <c r="B750" s="2" t="s">
        <v>79</v>
      </c>
      <c r="C750" s="16" t="s">
        <v>433</v>
      </c>
      <c r="D750" s="10">
        <v>-24.003502173034086</v>
      </c>
      <c r="E750" s="26">
        <v>952.0219288755284</v>
      </c>
      <c r="F750" s="10">
        <v>1043.9997560193224</v>
      </c>
      <c r="H750" s="2" t="s">
        <v>604</v>
      </c>
      <c r="I750" s="2" t="s">
        <v>604</v>
      </c>
      <c r="J750" s="2" t="s">
        <v>604</v>
      </c>
    </row>
    <row r="751">
      <c r="A751" s="2" t="s">
        <v>314</v>
      </c>
      <c r="B751" s="2" t="s">
        <v>79</v>
      </c>
      <c r="C751" s="16" t="s">
        <v>577</v>
      </c>
      <c r="D751" s="10">
        <v>19.78312939418703</v>
      </c>
      <c r="E751" s="26">
        <v>919.5180241147261</v>
      </c>
      <c r="F751" s="10">
        <v>1068.0032581923565</v>
      </c>
      <c r="H751" s="2" t="s">
        <v>604</v>
      </c>
      <c r="I751" s="2" t="s">
        <v>604</v>
      </c>
      <c r="J751" s="2" t="s">
        <v>604</v>
      </c>
    </row>
    <row r="752">
      <c r="A752" s="2" t="s">
        <v>179</v>
      </c>
      <c r="B752" s="2" t="s">
        <v>314</v>
      </c>
      <c r="C752" s="16" t="s">
        <v>583</v>
      </c>
      <c r="D752" s="10">
        <v>4.660640999613554</v>
      </c>
      <c r="E752" s="10">
        <v>1035.835713395101</v>
      </c>
      <c r="F752" s="10">
        <v>939.3011535089132</v>
      </c>
      <c r="H752" s="2" t="s">
        <v>604</v>
      </c>
      <c r="I752" s="2" t="s">
        <v>604</v>
      </c>
      <c r="J752" s="2" t="s">
        <v>604</v>
      </c>
    </row>
    <row r="753">
      <c r="A753" s="2" t="s">
        <v>405</v>
      </c>
      <c r="B753" s="2" t="s">
        <v>179</v>
      </c>
      <c r="C753" s="16" t="s">
        <v>573</v>
      </c>
      <c r="D753" s="10">
        <v>19.954996175493594</v>
      </c>
      <c r="E753" s="10">
        <v>917.8141914885887</v>
      </c>
      <c r="F753" s="10">
        <v>1040.4963543947147</v>
      </c>
      <c r="H753" s="2" t="s">
        <v>604</v>
      </c>
      <c r="I753" s="2" t="s">
        <v>604</v>
      </c>
      <c r="J753" s="2" t="s">
        <v>604</v>
      </c>
    </row>
    <row r="754">
      <c r="A754" s="2" t="s">
        <v>184</v>
      </c>
      <c r="B754" s="2" t="s">
        <v>405</v>
      </c>
      <c r="C754" s="16" t="s">
        <v>560</v>
      </c>
      <c r="D754" s="10">
        <v>6.898476394671501</v>
      </c>
      <c r="E754" s="10">
        <v>1010.9318614767344</v>
      </c>
      <c r="F754" s="10">
        <v>937.7691876640822</v>
      </c>
      <c r="H754" s="2" t="s">
        <v>604</v>
      </c>
      <c r="I754" s="2" t="s">
        <v>604</v>
      </c>
      <c r="J754" s="2" t="s">
        <v>604</v>
      </c>
    </row>
    <row r="755">
      <c r="A755" s="2" t="s">
        <v>374</v>
      </c>
      <c r="B755" s="2" t="s">
        <v>184</v>
      </c>
      <c r="C755" s="16" t="s">
        <v>496</v>
      </c>
      <c r="D755" s="10">
        <v>16.90883771163181</v>
      </c>
      <c r="E755" s="26">
        <v>928.0184267024943</v>
      </c>
      <c r="F755" s="10">
        <v>1017.830337871406</v>
      </c>
      <c r="H755" s="2" t="s">
        <v>604</v>
      </c>
      <c r="I755" s="2" t="s">
        <v>604</v>
      </c>
      <c r="J755" s="2" t="s">
        <v>604</v>
      </c>
    </row>
    <row r="756">
      <c r="A756" s="2" t="s">
        <v>385</v>
      </c>
      <c r="B756" s="2" t="s">
        <v>374</v>
      </c>
      <c r="C756" s="16" t="s">
        <v>532</v>
      </c>
      <c r="D756" s="10">
        <v>9.192479385871872</v>
      </c>
      <c r="E756" s="10">
        <v>963.8559613768999</v>
      </c>
      <c r="F756" s="10">
        <v>944.9272644141261</v>
      </c>
      <c r="H756" s="2" t="s">
        <v>604</v>
      </c>
      <c r="I756" s="2" t="s">
        <v>604</v>
      </c>
      <c r="J756" s="2" t="s">
        <v>604</v>
      </c>
    </row>
    <row r="757">
      <c r="A757" s="2" t="s">
        <v>17</v>
      </c>
      <c r="B757" s="2" t="s">
        <v>385</v>
      </c>
      <c r="C757" s="16" t="s">
        <v>567</v>
      </c>
      <c r="D757" s="10">
        <v>7.62259538761403</v>
      </c>
      <c r="E757" s="10">
        <v>1000.7344861066172</v>
      </c>
      <c r="F757" s="10">
        <v>973.0484407627717</v>
      </c>
      <c r="H757" s="2" t="s">
        <v>604</v>
      </c>
      <c r="I757" s="2" t="s">
        <v>604</v>
      </c>
      <c r="J757" s="2" t="s">
        <v>604</v>
      </c>
    </row>
    <row r="758">
      <c r="A758" s="2" t="s">
        <v>330</v>
      </c>
      <c r="B758" s="2" t="s">
        <v>17</v>
      </c>
      <c r="C758" s="16" t="s">
        <v>504</v>
      </c>
      <c r="D758" s="10">
        <v>13.373712054331538</v>
      </c>
      <c r="E758" s="26">
        <v>976.8317029218565</v>
      </c>
      <c r="F758" s="10">
        <v>1008.3570814942311</v>
      </c>
      <c r="H758" s="2" t="s">
        <v>604</v>
      </c>
      <c r="I758" s="2" t="s">
        <v>604</v>
      </c>
      <c r="J758" s="2" t="s">
        <v>604</v>
      </c>
    </row>
    <row r="759">
      <c r="A759" s="2" t="s">
        <v>35</v>
      </c>
      <c r="B759" s="2" t="s">
        <v>330</v>
      </c>
      <c r="C759" s="16" t="s">
        <v>469</v>
      </c>
      <c r="D759" s="10">
        <v>11.168456339116146</v>
      </c>
      <c r="E759" s="26">
        <v>987.5377782607039</v>
      </c>
      <c r="F759" s="10">
        <v>990.2054149761881</v>
      </c>
      <c r="H759" s="2" t="s">
        <v>604</v>
      </c>
      <c r="I759" s="2" t="s">
        <v>604</v>
      </c>
      <c r="J759" s="2" t="s">
        <v>604</v>
      </c>
    </row>
    <row r="760">
      <c r="A760" s="2" t="s">
        <v>101</v>
      </c>
      <c r="B760" s="2" t="s">
        <v>366</v>
      </c>
      <c r="C760" s="16" t="s">
        <v>513</v>
      </c>
      <c r="D760" s="10">
        <v>8.381925377687562</v>
      </c>
      <c r="E760" s="26">
        <v>1003.3776792420203</v>
      </c>
      <c r="F760" s="10">
        <v>986.137715785161</v>
      </c>
      <c r="H760" s="2" t="s">
        <v>604</v>
      </c>
      <c r="I760" s="2" t="s">
        <v>604</v>
      </c>
      <c r="J760" s="2" t="s">
        <v>604</v>
      </c>
    </row>
    <row r="761">
      <c r="A761" s="2" t="s">
        <v>230</v>
      </c>
      <c r="B761" s="2" t="s">
        <v>101</v>
      </c>
      <c r="C761" s="16" t="s">
        <v>442</v>
      </c>
      <c r="D761" s="10">
        <v>17.02241908145121</v>
      </c>
      <c r="E761" s="10">
        <v>925.6171586024738</v>
      </c>
      <c r="F761" s="10">
        <v>1011.7596046197078</v>
      </c>
      <c r="H761" s="2" t="s">
        <v>604</v>
      </c>
      <c r="I761" s="2" t="s">
        <v>604</v>
      </c>
      <c r="J761" s="2" t="s">
        <v>604</v>
      </c>
    </row>
    <row r="762">
      <c r="A762" s="2" t="s">
        <v>63</v>
      </c>
      <c r="B762" s="2" t="s">
        <v>230</v>
      </c>
      <c r="C762" s="16" t="s">
        <v>554</v>
      </c>
      <c r="D762" s="10">
        <v>7.206875483299956</v>
      </c>
      <c r="E762" s="10">
        <v>1001.0602461748429</v>
      </c>
      <c r="F762" s="10">
        <v>942.6395776839249</v>
      </c>
      <c r="H762" s="2" t="s">
        <v>604</v>
      </c>
      <c r="I762" s="2" t="s">
        <v>604</v>
      </c>
      <c r="J762" s="2" t="s">
        <v>604</v>
      </c>
    </row>
    <row r="763">
      <c r="A763" s="2" t="s">
        <v>59</v>
      </c>
      <c r="B763" s="2" t="s">
        <v>63</v>
      </c>
      <c r="C763" s="16" t="s">
        <v>433</v>
      </c>
      <c r="D763" s="10">
        <v>-35.24978975801332</v>
      </c>
      <c r="E763" s="26">
        <v>1068.0339649166103</v>
      </c>
      <c r="F763" s="10">
        <v>1008.2671216581429</v>
      </c>
      <c r="H763" s="2" t="s">
        <v>604</v>
      </c>
      <c r="I763" s="2" t="s">
        <v>604</v>
      </c>
      <c r="J763" s="2" t="s">
        <v>604</v>
      </c>
    </row>
    <row r="764">
      <c r="A764" s="2" t="s">
        <v>363</v>
      </c>
      <c r="B764" s="2" t="s">
        <v>63</v>
      </c>
      <c r="C764" s="16" t="s">
        <v>433</v>
      </c>
      <c r="D764" s="10">
        <v>-25.724856081021386</v>
      </c>
      <c r="E764" s="10">
        <v>970.4169091358514</v>
      </c>
      <c r="F764" s="10">
        <v>1043.5169114161563</v>
      </c>
      <c r="H764" s="2" t="s">
        <v>604</v>
      </c>
      <c r="I764" s="2" t="s">
        <v>604</v>
      </c>
      <c r="J764" s="2" t="s">
        <v>604</v>
      </c>
    </row>
    <row r="765">
      <c r="A765" s="2" t="s">
        <v>280</v>
      </c>
      <c r="B765" s="2" t="s">
        <v>63</v>
      </c>
      <c r="C765" s="16" t="s">
        <v>581</v>
      </c>
      <c r="D765" s="10">
        <v>11.281984407658245</v>
      </c>
      <c r="E765" s="10">
        <v>996.8253361085999</v>
      </c>
      <c r="F765" s="10">
        <v>1069.2417674971778</v>
      </c>
      <c r="H765" s="2" t="s">
        <v>604</v>
      </c>
      <c r="I765" s="2" t="s">
        <v>604</v>
      </c>
      <c r="J765" s="2" t="s">
        <v>604</v>
      </c>
    </row>
    <row r="766">
      <c r="A766" s="2" t="s">
        <v>24</v>
      </c>
      <c r="B766" s="2" t="s">
        <v>280</v>
      </c>
      <c r="C766" s="16" t="s">
        <v>534</v>
      </c>
      <c r="D766" s="10">
        <v>5.554458037217155</v>
      </c>
      <c r="E766" s="26">
        <v>1086.5962619915235</v>
      </c>
      <c r="F766" s="10">
        <v>1008.1073205162581</v>
      </c>
      <c r="H766" s="2" t="s">
        <v>604</v>
      </c>
      <c r="I766" s="2" t="s">
        <v>604</v>
      </c>
      <c r="J766" s="2" t="s">
        <v>604</v>
      </c>
    </row>
    <row r="767">
      <c r="A767" s="2" t="s">
        <v>237</v>
      </c>
      <c r="B767" s="2" t="s">
        <v>24</v>
      </c>
      <c r="C767" s="16" t="s">
        <v>438</v>
      </c>
      <c r="D767" s="10">
        <v>19.324696119772092</v>
      </c>
      <c r="E767" s="10">
        <v>985.8821268526445</v>
      </c>
      <c r="F767" s="10">
        <v>1092.1507200287406</v>
      </c>
      <c r="H767" s="2" t="s">
        <v>604</v>
      </c>
      <c r="I767" s="2" t="s">
        <v>604</v>
      </c>
      <c r="J767" s="2" t="s">
        <v>604</v>
      </c>
    </row>
    <row r="768">
      <c r="A768" s="2" t="s">
        <v>21</v>
      </c>
      <c r="B768" s="2" t="s">
        <v>237</v>
      </c>
      <c r="C768" s="16" t="s">
        <v>557</v>
      </c>
      <c r="D768" s="10">
        <v>3.11729500782784</v>
      </c>
      <c r="E768" s="26">
        <v>1163.2156488590012</v>
      </c>
      <c r="F768" s="10">
        <v>1005.2068229724166</v>
      </c>
      <c r="H768" s="2" t="s">
        <v>604</v>
      </c>
      <c r="I768" s="2" t="s">
        <v>604</v>
      </c>
      <c r="J768" s="2" t="s">
        <v>604</v>
      </c>
    </row>
    <row r="769">
      <c r="A769" s="2" t="s">
        <v>366</v>
      </c>
      <c r="B769" s="2" t="s">
        <v>21</v>
      </c>
      <c r="C769" s="16" t="s">
        <v>433</v>
      </c>
      <c r="D769" s="10">
        <v>-15.067076466807924</v>
      </c>
      <c r="E769" s="10">
        <v>977.7557904074736</v>
      </c>
      <c r="F769" s="10">
        <v>1166.332943866829</v>
      </c>
      <c r="H769" s="2" t="s">
        <v>604</v>
      </c>
      <c r="I769" s="2" t="s">
        <v>604</v>
      </c>
      <c r="J769" s="2" t="s">
        <v>604</v>
      </c>
    </row>
    <row r="770">
      <c r="A770" s="2" t="s">
        <v>59</v>
      </c>
      <c r="B770" s="2" t="s">
        <v>21</v>
      </c>
      <c r="C770" s="16" t="s">
        <v>454</v>
      </c>
      <c r="D770" s="10">
        <v>21.341229948997697</v>
      </c>
      <c r="E770" s="10">
        <v>1032.784175158597</v>
      </c>
      <c r="F770" s="10">
        <v>1181.400020333637</v>
      </c>
      <c r="H770" s="2" t="s">
        <v>604</v>
      </c>
      <c r="I770" s="2" t="s">
        <v>604</v>
      </c>
      <c r="J770" s="2" t="s">
        <v>604</v>
      </c>
    </row>
    <row r="771">
      <c r="A771" s="2" t="s">
        <v>11</v>
      </c>
      <c r="B771" s="2" t="s">
        <v>59</v>
      </c>
      <c r="C771" s="16" t="s">
        <v>538</v>
      </c>
      <c r="D771" s="10">
        <v>11.861908167083271</v>
      </c>
      <c r="E771" s="10">
        <v>1037.644902675217</v>
      </c>
      <c r="F771" s="10">
        <v>1054.1254051075948</v>
      </c>
      <c r="H771" s="2" t="s">
        <v>604</v>
      </c>
      <c r="I771" s="2" t="s">
        <v>604</v>
      </c>
      <c r="J771" s="2" t="s">
        <v>604</v>
      </c>
    </row>
    <row r="772">
      <c r="A772" s="2" t="s">
        <v>280</v>
      </c>
      <c r="B772" s="2" t="s">
        <v>11</v>
      </c>
      <c r="C772" s="16" t="s">
        <v>433</v>
      </c>
      <c r="D772" s="10">
        <v>-27.998520180931912</v>
      </c>
      <c r="E772" s="10">
        <v>1002.552862479041</v>
      </c>
      <c r="F772" s="10">
        <v>1049.5068108423002</v>
      </c>
      <c r="H772" s="2" t="s">
        <v>604</v>
      </c>
      <c r="I772" s="2" t="s">
        <v>604</v>
      </c>
      <c r="J772" s="2" t="s">
        <v>604</v>
      </c>
    </row>
    <row r="773">
      <c r="A773" s="2" t="s">
        <v>41</v>
      </c>
      <c r="B773" s="2" t="s">
        <v>52</v>
      </c>
      <c r="C773" s="16" t="s">
        <v>429</v>
      </c>
      <c r="D773" s="10">
        <v>5.381115203893932</v>
      </c>
      <c r="E773" s="10">
        <v>1217.8208760197945</v>
      </c>
      <c r="F773" s="10">
        <v>1136.7825550417938</v>
      </c>
      <c r="H773" s="2" t="s">
        <v>604</v>
      </c>
      <c r="I773" s="2" t="s">
        <v>604</v>
      </c>
      <c r="J773" s="2" t="s">
        <v>604</v>
      </c>
    </row>
    <row r="774">
      <c r="A774" s="2" t="s">
        <v>61</v>
      </c>
      <c r="B774" s="2" t="s">
        <v>41</v>
      </c>
      <c r="C774" s="16" t="s">
        <v>433</v>
      </c>
      <c r="D774" s="10">
        <v>-20.77026356888193</v>
      </c>
      <c r="E774" s="10">
        <v>1096.769326967159</v>
      </c>
      <c r="F774" s="10">
        <v>1223.2019912236885</v>
      </c>
      <c r="H774" s="2" t="s">
        <v>604</v>
      </c>
      <c r="I774" s="2" t="s">
        <v>604</v>
      </c>
      <c r="J774" s="2" t="s">
        <v>604</v>
      </c>
    </row>
    <row r="775">
      <c r="A775" s="2" t="s">
        <v>52</v>
      </c>
      <c r="B775" s="2" t="s">
        <v>41</v>
      </c>
      <c r="C775" s="16" t="s">
        <v>550</v>
      </c>
      <c r="D775" s="10">
        <v>17.710156775938493</v>
      </c>
      <c r="E775" s="26">
        <v>1131.4014398378997</v>
      </c>
      <c r="F775" s="10">
        <v>1243.9722547925705</v>
      </c>
      <c r="H775" s="2" t="s">
        <v>604</v>
      </c>
      <c r="I775" s="2" t="s">
        <v>604</v>
      </c>
      <c r="J775" s="2" t="s">
        <v>604</v>
      </c>
    </row>
    <row r="776">
      <c r="A776" s="2" t="s">
        <v>103</v>
      </c>
      <c r="B776" s="2" t="s">
        <v>52</v>
      </c>
      <c r="C776" s="16" t="s">
        <v>463</v>
      </c>
      <c r="D776" s="10">
        <v>21.314186613796565</v>
      </c>
      <c r="E776" s="26">
        <v>1014.609405851481</v>
      </c>
      <c r="F776" s="10">
        <v>1149.1115966138382</v>
      </c>
      <c r="H776" s="2" t="s">
        <v>604</v>
      </c>
      <c r="I776" s="2" t="s">
        <v>604</v>
      </c>
      <c r="J776" s="2" t="s">
        <v>604</v>
      </c>
    </row>
    <row r="777">
      <c r="A777" s="2" t="s">
        <v>125</v>
      </c>
      <c r="B777" s="2" t="s">
        <v>103</v>
      </c>
      <c r="C777" s="16" t="s">
        <v>433</v>
      </c>
      <c r="D777" s="10">
        <v>-31.3140552743092</v>
      </c>
      <c r="E777" s="10">
        <v>1031.4567484142394</v>
      </c>
      <c r="F777" s="10">
        <v>1035.9235924652776</v>
      </c>
      <c r="H777" s="2" t="s">
        <v>604</v>
      </c>
      <c r="I777" s="2" t="s">
        <v>604</v>
      </c>
      <c r="J777" s="2" t="s">
        <v>604</v>
      </c>
    </row>
    <row r="778">
      <c r="A778" s="2" t="s">
        <v>75</v>
      </c>
      <c r="B778" s="2" t="s">
        <v>103</v>
      </c>
      <c r="C778" s="16" t="s">
        <v>433</v>
      </c>
      <c r="D778" s="10">
        <v>-20.934229885269517</v>
      </c>
      <c r="E778" s="10">
        <v>942.5412377423169</v>
      </c>
      <c r="F778" s="10">
        <v>1067.2376477395867</v>
      </c>
      <c r="H778" s="2" t="s">
        <v>604</v>
      </c>
      <c r="I778" s="2" t="s">
        <v>604</v>
      </c>
      <c r="J778" s="2" t="s">
        <v>604</v>
      </c>
    </row>
    <row r="779">
      <c r="A779" s="2" t="s">
        <v>34</v>
      </c>
      <c r="B779" s="2" t="s">
        <v>103</v>
      </c>
      <c r="C779" s="16" t="s">
        <v>455</v>
      </c>
      <c r="D779" s="10">
        <v>10.28919539744913</v>
      </c>
      <c r="E779" s="10">
        <v>1032.9843295865546</v>
      </c>
      <c r="F779" s="10">
        <v>1088.1718776248563</v>
      </c>
      <c r="H779" s="2" t="s">
        <v>604</v>
      </c>
      <c r="I779" s="2" t="s">
        <v>604</v>
      </c>
      <c r="J779" s="2" t="s">
        <v>604</v>
      </c>
    </row>
    <row r="780">
      <c r="A780" s="2" t="s">
        <v>41</v>
      </c>
      <c r="B780" s="2" t="s">
        <v>34</v>
      </c>
      <c r="C780" s="16" t="s">
        <v>504</v>
      </c>
      <c r="D780" s="10">
        <v>3.1334504053988503</v>
      </c>
      <c r="E780" s="10">
        <v>1226.262098016632</v>
      </c>
      <c r="F780" s="10">
        <v>1043.2735249840036</v>
      </c>
      <c r="H780" s="2" t="s">
        <v>604</v>
      </c>
      <c r="I780" s="2" t="s">
        <v>604</v>
      </c>
      <c r="J780" s="2" t="s">
        <v>604</v>
      </c>
    </row>
    <row r="781">
      <c r="A781" s="2" t="s">
        <v>52</v>
      </c>
      <c r="B781" s="2" t="s">
        <v>41</v>
      </c>
      <c r="C781" s="16" t="s">
        <v>489</v>
      </c>
      <c r="D781" s="10">
        <v>19.362621398408635</v>
      </c>
      <c r="E781" s="10">
        <v>1127.7974100000415</v>
      </c>
      <c r="F781" s="10">
        <v>1229.3955484220307</v>
      </c>
      <c r="H781" s="2" t="s">
        <v>604</v>
      </c>
      <c r="I781" s="2" t="s">
        <v>604</v>
      </c>
      <c r="J781" s="2" t="s">
        <v>604</v>
      </c>
    </row>
    <row r="782">
      <c r="A782" s="2" t="s">
        <v>174</v>
      </c>
      <c r="B782" s="2" t="s">
        <v>52</v>
      </c>
      <c r="C782" s="16" t="s">
        <v>433</v>
      </c>
      <c r="D782" s="10">
        <v>-23.426443744413962</v>
      </c>
      <c r="E782" s="26">
        <v>1048.9677241790985</v>
      </c>
      <c r="F782" s="10">
        <v>1147.1600313984502</v>
      </c>
      <c r="H782" s="2" t="s">
        <v>604</v>
      </c>
      <c r="I782" s="2" t="s">
        <v>604</v>
      </c>
      <c r="J782" s="2" t="s">
        <v>604</v>
      </c>
    </row>
    <row r="783">
      <c r="A783" s="2" t="s">
        <v>388</v>
      </c>
      <c r="B783" s="2" t="s">
        <v>52</v>
      </c>
      <c r="C783" s="16" t="s">
        <v>433</v>
      </c>
      <c r="D783" s="10">
        <v>-11.224274193785641</v>
      </c>
      <c r="E783" s="26">
        <v>934.445665765452</v>
      </c>
      <c r="F783" s="10">
        <v>1170.5864751428642</v>
      </c>
      <c r="H783" s="2" t="s">
        <v>604</v>
      </c>
      <c r="I783" s="2" t="s">
        <v>604</v>
      </c>
      <c r="J783" s="2" t="s">
        <v>604</v>
      </c>
    </row>
    <row r="784">
      <c r="A784" s="2" t="s">
        <v>316</v>
      </c>
      <c r="B784" s="2" t="s">
        <v>52</v>
      </c>
      <c r="C784" s="16" t="s">
        <v>437</v>
      </c>
      <c r="D784" s="10">
        <v>31.292774109378414</v>
      </c>
      <c r="E784" s="10">
        <v>920.1065035721631</v>
      </c>
      <c r="F784" s="10">
        <v>1181.81074933665</v>
      </c>
      <c r="H784" s="2" t="s">
        <v>604</v>
      </c>
      <c r="I784" s="2" t="s">
        <v>604</v>
      </c>
      <c r="J784" s="2" t="s">
        <v>604</v>
      </c>
    </row>
    <row r="785">
      <c r="A785" s="2" t="s">
        <v>61</v>
      </c>
      <c r="B785" s="2" t="s">
        <v>316</v>
      </c>
      <c r="C785" s="16" t="s">
        <v>538</v>
      </c>
      <c r="D785" s="10">
        <v>4.348073638146582</v>
      </c>
      <c r="E785" s="26">
        <v>1075.999063398277</v>
      </c>
      <c r="F785" s="10">
        <v>951.3992776815415</v>
      </c>
      <c r="H785" s="2" t="s">
        <v>604</v>
      </c>
      <c r="I785" s="2" t="s">
        <v>604</v>
      </c>
      <c r="J785" s="2" t="s">
        <v>604</v>
      </c>
    </row>
    <row r="786">
      <c r="A786" s="2" t="s">
        <v>41</v>
      </c>
      <c r="B786" s="2" t="s">
        <v>61</v>
      </c>
      <c r="C786" s="16" t="s">
        <v>449</v>
      </c>
      <c r="D786" s="10">
        <v>4.1655084213510625</v>
      </c>
      <c r="E786" s="26">
        <v>1210.032927023622</v>
      </c>
      <c r="F786" s="10">
        <v>1080.3471370364236</v>
      </c>
      <c r="H786" s="2" t="s">
        <v>604</v>
      </c>
      <c r="I786" s="2" t="s">
        <v>604</v>
      </c>
      <c r="J786" s="2" t="s">
        <v>604</v>
      </c>
    </row>
    <row r="787">
      <c r="A787" s="2" t="s">
        <v>125</v>
      </c>
      <c r="B787" s="2" t="s">
        <v>41</v>
      </c>
      <c r="C787" s="16" t="s">
        <v>433</v>
      </c>
      <c r="D787" s="10">
        <v>-12.931365517057444</v>
      </c>
      <c r="E787" s="26">
        <v>1000.1426931399302</v>
      </c>
      <c r="F787" s="10">
        <v>1214.198435444973</v>
      </c>
      <c r="H787" s="2" t="s">
        <v>604</v>
      </c>
      <c r="I787" s="2" t="s">
        <v>604</v>
      </c>
      <c r="J787" s="2" t="s">
        <v>604</v>
      </c>
    </row>
    <row r="788">
      <c r="A788" s="2" t="s">
        <v>21</v>
      </c>
      <c r="B788" s="2" t="s">
        <v>171</v>
      </c>
      <c r="C788" s="16" t="s">
        <v>433</v>
      </c>
      <c r="D788" s="10">
        <v>-34.436510897645164</v>
      </c>
      <c r="E788" s="26">
        <v>1160.0587903846392</v>
      </c>
      <c r="F788" s="10">
        <v>1115.534769427664</v>
      </c>
      <c r="H788" s="2" t="s">
        <v>604</v>
      </c>
      <c r="I788" s="2" t="s">
        <v>604</v>
      </c>
      <c r="J788" s="2" t="s">
        <v>604</v>
      </c>
    </row>
    <row r="789">
      <c r="A789" s="2" t="s">
        <v>24</v>
      </c>
      <c r="B789" s="2" t="s">
        <v>171</v>
      </c>
      <c r="C789" s="16" t="s">
        <v>504</v>
      </c>
      <c r="D789" s="10">
        <v>15.246688090834896</v>
      </c>
      <c r="E789" s="10">
        <v>1072.8260239089686</v>
      </c>
      <c r="F789" s="10">
        <v>1149.9712803253092</v>
      </c>
      <c r="H789" s="2" t="s">
        <v>604</v>
      </c>
      <c r="I789" s="2" t="s">
        <v>604</v>
      </c>
      <c r="J789" s="2" t="s">
        <v>604</v>
      </c>
    </row>
    <row r="790">
      <c r="A790" s="2" t="s">
        <v>405</v>
      </c>
      <c r="B790" s="2" t="s">
        <v>24</v>
      </c>
      <c r="C790" s="16" t="s">
        <v>433</v>
      </c>
      <c r="D790" s="10">
        <v>-17.887435648085205</v>
      </c>
      <c r="E790" s="10">
        <v>930.8707112694107</v>
      </c>
      <c r="F790" s="10">
        <v>1088.0727119998035</v>
      </c>
      <c r="H790" s="2" t="s">
        <v>604</v>
      </c>
      <c r="I790" s="2" t="s">
        <v>604</v>
      </c>
      <c r="J790" s="2" t="s">
        <v>604</v>
      </c>
    </row>
    <row r="791">
      <c r="A791" s="2" t="s">
        <v>35</v>
      </c>
      <c r="B791" s="2" t="s">
        <v>24</v>
      </c>
      <c r="C791" s="16" t="s">
        <v>440</v>
      </c>
      <c r="D791" s="10">
        <v>16.85872972852357</v>
      </c>
      <c r="E791" s="26">
        <v>998.70623459982</v>
      </c>
      <c r="F791" s="10">
        <v>1105.9601476478886</v>
      </c>
      <c r="H791" s="2" t="s">
        <v>604</v>
      </c>
      <c r="I791" s="2" t="s">
        <v>604</v>
      </c>
      <c r="J791" s="2" t="s">
        <v>604</v>
      </c>
    </row>
    <row r="792">
      <c r="A792" s="2" t="s">
        <v>101</v>
      </c>
      <c r="B792" s="2" t="s">
        <v>35</v>
      </c>
      <c r="C792" s="16" t="s">
        <v>548</v>
      </c>
      <c r="D792" s="10">
        <v>11.379587902095757</v>
      </c>
      <c r="E792" s="10">
        <v>994.7371855382567</v>
      </c>
      <c r="F792" s="10">
        <v>1015.5649643283436</v>
      </c>
      <c r="H792" s="2" t="s">
        <v>604</v>
      </c>
      <c r="I792" s="2" t="s">
        <v>604</v>
      </c>
      <c r="J792" s="2" t="s">
        <v>604</v>
      </c>
    </row>
    <row r="793">
      <c r="A793" s="2" t="s">
        <v>17</v>
      </c>
      <c r="B793" s="2" t="s">
        <v>101</v>
      </c>
      <c r="C793" s="16" t="s">
        <v>493</v>
      </c>
      <c r="D793" s="10">
        <v>10.835745464548351</v>
      </c>
      <c r="E793" s="10">
        <v>994.9833694398995</v>
      </c>
      <c r="F793" s="10">
        <v>1006.1167734403524</v>
      </c>
      <c r="H793" s="2" t="s">
        <v>604</v>
      </c>
      <c r="I793" s="2" t="s">
        <v>604</v>
      </c>
      <c r="J793" s="2" t="s">
        <v>604</v>
      </c>
    </row>
    <row r="794">
      <c r="A794" s="2" t="s">
        <v>11</v>
      </c>
      <c r="B794" s="2" t="s">
        <v>17</v>
      </c>
      <c r="C794" s="16" t="s">
        <v>473</v>
      </c>
      <c r="D794" s="10">
        <v>5.494694142221042</v>
      </c>
      <c r="E794" s="10">
        <v>1077.5053310232322</v>
      </c>
      <c r="F794" s="10">
        <v>1005.8191149044479</v>
      </c>
      <c r="H794" s="2" t="s">
        <v>604</v>
      </c>
      <c r="I794" s="2" t="s">
        <v>604</v>
      </c>
      <c r="J794" s="2" t="s">
        <v>604</v>
      </c>
    </row>
    <row r="795">
      <c r="A795" s="2" t="s">
        <v>171</v>
      </c>
      <c r="B795" s="2" t="s">
        <v>11</v>
      </c>
      <c r="C795" s="16" t="s">
        <v>483</v>
      </c>
      <c r="D795" s="10">
        <v>6.3885453484937225</v>
      </c>
      <c r="E795" s="10">
        <v>1134.7245922344744</v>
      </c>
      <c r="F795" s="10">
        <v>1083.0000251654533</v>
      </c>
      <c r="H795" s="2" t="s">
        <v>604</v>
      </c>
      <c r="I795" s="2" t="s">
        <v>604</v>
      </c>
      <c r="J795" s="2" t="s">
        <v>604</v>
      </c>
    </row>
    <row r="796">
      <c r="A796" s="2" t="s">
        <v>21</v>
      </c>
      <c r="B796" s="2" t="s">
        <v>171</v>
      </c>
      <c r="C796" s="16" t="s">
        <v>466</v>
      </c>
      <c r="D796" s="10">
        <v>11.220064437567626</v>
      </c>
      <c r="E796" s="10">
        <v>1125.622279486994</v>
      </c>
      <c r="F796" s="10">
        <v>1141.1131375829682</v>
      </c>
      <c r="H796" s="2" t="s">
        <v>604</v>
      </c>
      <c r="I796" s="2" t="s">
        <v>604</v>
      </c>
      <c r="J796" s="2" t="s">
        <v>604</v>
      </c>
    </row>
    <row r="797">
      <c r="A797" s="2" t="s">
        <v>314</v>
      </c>
      <c r="B797" s="2" t="s">
        <v>21</v>
      </c>
      <c r="C797" s="16" t="s">
        <v>433</v>
      </c>
      <c r="D797" s="10">
        <v>-13.904617472430852</v>
      </c>
      <c r="E797" s="26">
        <v>934.6405125092997</v>
      </c>
      <c r="F797" s="10">
        <v>1136.8423439245616</v>
      </c>
      <c r="H797" s="2" t="s">
        <v>604</v>
      </c>
      <c r="I797" s="2" t="s">
        <v>604</v>
      </c>
      <c r="J797" s="2" t="s">
        <v>604</v>
      </c>
    </row>
    <row r="798">
      <c r="A798" s="2" t="s">
        <v>35</v>
      </c>
      <c r="B798" s="2" t="s">
        <v>21</v>
      </c>
      <c r="C798" s="16" t="s">
        <v>507</v>
      </c>
      <c r="D798" s="10">
        <v>22.106503756453087</v>
      </c>
      <c r="E798" s="10">
        <v>1004.1853764262479</v>
      </c>
      <c r="F798" s="10">
        <v>1150.7469613969924</v>
      </c>
      <c r="H798" s="2" t="s">
        <v>604</v>
      </c>
      <c r="I798" s="2" t="s">
        <v>604</v>
      </c>
      <c r="J798" s="2" t="s">
        <v>604</v>
      </c>
    </row>
    <row r="799">
      <c r="A799" s="2" t="s">
        <v>101</v>
      </c>
      <c r="B799" s="2" t="s">
        <v>35</v>
      </c>
      <c r="C799" s="16" t="s">
        <v>433</v>
      </c>
      <c r="D799" s="10">
        <v>-29.30356894509084</v>
      </c>
      <c r="E799" s="26">
        <v>995.281027975804</v>
      </c>
      <c r="F799" s="10">
        <v>1026.2918801827009</v>
      </c>
      <c r="H799" s="2" t="s">
        <v>604</v>
      </c>
      <c r="I799" s="2" t="s">
        <v>604</v>
      </c>
      <c r="J799" s="2" t="s">
        <v>604</v>
      </c>
    </row>
    <row r="800">
      <c r="A800" s="2" t="s">
        <v>63</v>
      </c>
      <c r="B800" s="2" t="s">
        <v>35</v>
      </c>
      <c r="C800" s="16" t="s">
        <v>525</v>
      </c>
      <c r="D800" s="10">
        <v>7.4601540018983</v>
      </c>
      <c r="E800" s="10">
        <v>1057.9597830895193</v>
      </c>
      <c r="F800" s="10">
        <v>1055.5954491277917</v>
      </c>
      <c r="H800" s="2" t="s">
        <v>604</v>
      </c>
      <c r="I800" s="2" t="s">
        <v>604</v>
      </c>
      <c r="J800" s="2" t="s">
        <v>604</v>
      </c>
    </row>
    <row r="801">
      <c r="A801" s="2" t="s">
        <v>17</v>
      </c>
      <c r="B801" s="2" t="s">
        <v>63</v>
      </c>
      <c r="C801" s="16" t="s">
        <v>519</v>
      </c>
      <c r="D801" s="10">
        <v>15.238360492953216</v>
      </c>
      <c r="E801" s="26">
        <v>1000.3244207622269</v>
      </c>
      <c r="F801" s="10">
        <v>1065.4199370914175</v>
      </c>
      <c r="H801" s="2" t="s">
        <v>604</v>
      </c>
      <c r="I801" s="2" t="s">
        <v>604</v>
      </c>
      <c r="J801" s="2" t="s">
        <v>604</v>
      </c>
    </row>
    <row r="802">
      <c r="A802" s="2" t="s">
        <v>24</v>
      </c>
      <c r="B802" s="2" t="s">
        <v>17</v>
      </c>
      <c r="C802" s="16" t="s">
        <v>532</v>
      </c>
      <c r="D802" s="10">
        <v>6.172692294066538</v>
      </c>
      <c r="E802" s="26">
        <v>1089.101417919365</v>
      </c>
      <c r="F802" s="10">
        <v>1015.5627812551801</v>
      </c>
      <c r="H802" s="2" t="s">
        <v>604</v>
      </c>
      <c r="I802" s="2" t="s">
        <v>604</v>
      </c>
      <c r="J802" s="2" t="s">
        <v>604</v>
      </c>
    </row>
    <row r="803">
      <c r="A803" s="2" t="s">
        <v>171</v>
      </c>
      <c r="B803" s="2" t="s">
        <v>24</v>
      </c>
      <c r="C803" s="16" t="s">
        <v>433</v>
      </c>
      <c r="D803" s="10">
        <v>-33.86819844393601</v>
      </c>
      <c r="E803" s="10">
        <v>1129.8930731454006</v>
      </c>
      <c r="F803" s="10">
        <v>1095.2741102134316</v>
      </c>
      <c r="H803" s="2" t="s">
        <v>604</v>
      </c>
      <c r="I803" s="2" t="s">
        <v>604</v>
      </c>
      <c r="J803" s="2" t="s">
        <v>604</v>
      </c>
    </row>
    <row r="804">
      <c r="A804" s="2" t="s">
        <v>75</v>
      </c>
      <c r="B804" s="2" t="s">
        <v>171</v>
      </c>
      <c r="C804" s="16" t="s">
        <v>514</v>
      </c>
      <c r="D804" s="10">
        <v>25.1939245766982</v>
      </c>
      <c r="E804" s="10">
        <v>921.6070078570474</v>
      </c>
      <c r="F804" s="10">
        <v>1096.0248747014646</v>
      </c>
      <c r="H804" s="2" t="s">
        <v>604</v>
      </c>
      <c r="I804" s="2" t="s">
        <v>604</v>
      </c>
      <c r="J804" s="2" t="s">
        <v>604</v>
      </c>
    </row>
    <row r="805">
      <c r="A805" s="2" t="s">
        <v>405</v>
      </c>
      <c r="B805" s="2" t="s">
        <v>75</v>
      </c>
      <c r="C805" s="16" t="s">
        <v>473</v>
      </c>
      <c r="D805" s="10">
        <v>12.25117275688011</v>
      </c>
      <c r="E805" s="10">
        <v>912.9832756213254</v>
      </c>
      <c r="F805" s="10">
        <v>946.8009324337456</v>
      </c>
      <c r="H805" s="2" t="s">
        <v>604</v>
      </c>
      <c r="I805" s="2" t="s">
        <v>604</v>
      </c>
      <c r="J805" s="2" t="s">
        <v>604</v>
      </c>
    </row>
    <row r="806">
      <c r="A806" s="2" t="s">
        <v>34</v>
      </c>
      <c r="B806" s="2" t="s">
        <v>405</v>
      </c>
      <c r="C806" s="16" t="s">
        <v>441</v>
      </c>
      <c r="D806" s="10">
        <v>4.948644675170083</v>
      </c>
      <c r="E806" s="10">
        <v>1040.140074578605</v>
      </c>
      <c r="F806" s="10">
        <v>925.2344483782056</v>
      </c>
      <c r="H806" s="2" t="s">
        <v>604</v>
      </c>
      <c r="I806" s="2" t="s">
        <v>604</v>
      </c>
      <c r="J806" s="2" t="s">
        <v>604</v>
      </c>
    </row>
    <row r="807">
      <c r="A807" s="2" t="s">
        <v>314</v>
      </c>
      <c r="B807" s="2" t="s">
        <v>34</v>
      </c>
      <c r="C807" s="16" t="s">
        <v>557</v>
      </c>
      <c r="D807" s="10">
        <v>21.070451178269977</v>
      </c>
      <c r="E807" s="10">
        <v>920.7358950368689</v>
      </c>
      <c r="F807" s="10">
        <v>1045.088719253775</v>
      </c>
      <c r="H807" s="2" t="s">
        <v>604</v>
      </c>
      <c r="I807" s="2" t="s">
        <v>604</v>
      </c>
      <c r="J807" s="2" t="s">
        <v>604</v>
      </c>
    </row>
    <row r="808">
      <c r="A808" s="2" t="s">
        <v>336</v>
      </c>
      <c r="B808" s="2" t="s">
        <v>314</v>
      </c>
      <c r="C808" s="16" t="s">
        <v>572</v>
      </c>
      <c r="D808" s="10">
        <v>10.825619373680203</v>
      </c>
      <c r="E808" s="10">
        <v>931.076458573496</v>
      </c>
      <c r="F808" s="10">
        <v>941.8063462151389</v>
      </c>
      <c r="H808" s="2" t="s">
        <v>604</v>
      </c>
      <c r="I808" s="2" t="s">
        <v>604</v>
      </c>
      <c r="J808" s="2" t="s">
        <v>604</v>
      </c>
    </row>
    <row r="809">
      <c r="A809" s="2" t="s">
        <v>374</v>
      </c>
      <c r="B809" s="2" t="s">
        <v>336</v>
      </c>
      <c r="C809" s="16" t="s">
        <v>468</v>
      </c>
      <c r="D809" s="10">
        <v>10.575466604381742</v>
      </c>
      <c r="E809" s="10">
        <v>935.7347850282542</v>
      </c>
      <c r="F809" s="10">
        <v>941.9020779471762</v>
      </c>
      <c r="H809" s="2" t="s">
        <v>604</v>
      </c>
      <c r="I809" s="2" t="s">
        <v>604</v>
      </c>
      <c r="J809" s="2" t="s">
        <v>604</v>
      </c>
    </row>
    <row r="810">
      <c r="A810" s="2" t="s">
        <v>34</v>
      </c>
      <c r="B810" s="2" t="s">
        <v>374</v>
      </c>
      <c r="C810" s="16" t="s">
        <v>461</v>
      </c>
      <c r="D810" s="10">
        <v>5.995378799265453</v>
      </c>
      <c r="E810" s="10">
        <v>1024.0182680755051</v>
      </c>
      <c r="F810" s="10">
        <v>946.310251632636</v>
      </c>
      <c r="H810" s="2" t="s">
        <v>604</v>
      </c>
      <c r="I810" s="2" t="s">
        <v>604</v>
      </c>
      <c r="J810" s="2" t="s">
        <v>604</v>
      </c>
    </row>
    <row r="811">
      <c r="A811" s="2" t="s">
        <v>35</v>
      </c>
      <c r="B811" s="2" t="s">
        <v>34</v>
      </c>
      <c r="C811" s="16" t="s">
        <v>444</v>
      </c>
      <c r="D811" s="10">
        <v>9.598864382209381</v>
      </c>
      <c r="E811" s="10">
        <v>1048.1352951258934</v>
      </c>
      <c r="F811" s="10">
        <v>1030.0136468747708</v>
      </c>
      <c r="H811" s="2" t="s">
        <v>604</v>
      </c>
      <c r="I811" s="2" t="s">
        <v>604</v>
      </c>
      <c r="J811" s="2" t="s">
        <v>604</v>
      </c>
    </row>
    <row r="812">
      <c r="A812" s="2" t="s">
        <v>61</v>
      </c>
      <c r="B812" s="2" t="s">
        <v>35</v>
      </c>
      <c r="C812" s="16" t="s">
        <v>436</v>
      </c>
      <c r="D812" s="10">
        <v>8.973710289899103</v>
      </c>
      <c r="E812" s="26">
        <v>1076.1816286150727</v>
      </c>
      <c r="F812" s="10">
        <v>1057.734159508103</v>
      </c>
      <c r="H812" s="2" t="s">
        <v>604</v>
      </c>
      <c r="I812" s="2" t="s">
        <v>604</v>
      </c>
      <c r="J812" s="2" t="s">
        <v>604</v>
      </c>
    </row>
    <row r="813">
      <c r="A813" s="2" t="s">
        <v>17</v>
      </c>
      <c r="B813" s="2" t="s">
        <v>61</v>
      </c>
      <c r="C813" s="16" t="s">
        <v>458</v>
      </c>
      <c r="D813" s="10">
        <v>16.303697903860353</v>
      </c>
      <c r="E813" s="26">
        <v>1009.3900889611135</v>
      </c>
      <c r="F813" s="10">
        <v>1085.1553389049718</v>
      </c>
      <c r="H813" s="2" t="s">
        <v>604</v>
      </c>
      <c r="I813" s="2" t="s">
        <v>604</v>
      </c>
      <c r="J813" s="2" t="s">
        <v>604</v>
      </c>
    </row>
    <row r="814">
      <c r="A814" s="2" t="s">
        <v>52</v>
      </c>
      <c r="B814" s="2" t="s">
        <v>17</v>
      </c>
      <c r="C814" s="16" t="s">
        <v>435</v>
      </c>
      <c r="D814" s="10">
        <v>4.456197225398534</v>
      </c>
      <c r="E814" s="26">
        <v>1150.5179752272716</v>
      </c>
      <c r="F814" s="10">
        <v>1025.693786864974</v>
      </c>
      <c r="H814" s="2" t="s">
        <v>604</v>
      </c>
      <c r="I814" s="2" t="s">
        <v>604</v>
      </c>
      <c r="J814" s="2" t="s">
        <v>604</v>
      </c>
    </row>
    <row r="815">
      <c r="A815" s="2" t="s">
        <v>171</v>
      </c>
      <c r="B815" s="2" t="s">
        <v>52</v>
      </c>
      <c r="C815" s="16" t="s">
        <v>557</v>
      </c>
      <c r="D815" s="10">
        <v>17.312778583008896</v>
      </c>
      <c r="E815" s="26">
        <v>1070.8309501247666</v>
      </c>
      <c r="F815" s="10">
        <v>1154.97417245267</v>
      </c>
      <c r="H815" s="2" t="s">
        <v>604</v>
      </c>
      <c r="I815" s="2" t="s">
        <v>604</v>
      </c>
      <c r="J815" s="2" t="s">
        <v>604</v>
      </c>
    </row>
    <row r="816">
      <c r="A816" s="2" t="s">
        <v>75</v>
      </c>
      <c r="B816" s="2" t="s">
        <v>171</v>
      </c>
      <c r="C816" s="16" t="s">
        <v>582</v>
      </c>
      <c r="D816" s="10">
        <v>23.405507250349494</v>
      </c>
      <c r="E816" s="10">
        <v>934.5497596768655</v>
      </c>
      <c r="F816" s="10">
        <v>1088.1437287077754</v>
      </c>
      <c r="H816" s="2" t="s">
        <v>604</v>
      </c>
      <c r="I816" s="2" t="s">
        <v>604</v>
      </c>
      <c r="J816" s="2" t="s">
        <v>604</v>
      </c>
    </row>
    <row r="817">
      <c r="A817" s="2" t="s">
        <v>314</v>
      </c>
      <c r="B817" s="2" t="s">
        <v>75</v>
      </c>
      <c r="C817" s="16" t="s">
        <v>433</v>
      </c>
      <c r="D817" s="10">
        <v>-29.62284030272185</v>
      </c>
      <c r="E817" s="26">
        <v>930.9807268414587</v>
      </c>
      <c r="F817" s="10">
        <v>957.955266927215</v>
      </c>
      <c r="H817" s="2" t="s">
        <v>604</v>
      </c>
      <c r="I817" s="2" t="s">
        <v>604</v>
      </c>
      <c r="J817" s="2" t="s">
        <v>604</v>
      </c>
    </row>
    <row r="818">
      <c r="A818" s="2" t="s">
        <v>35</v>
      </c>
      <c r="B818" s="2" t="s">
        <v>75</v>
      </c>
      <c r="C818" s="16" t="s">
        <v>527</v>
      </c>
      <c r="D818" s="10">
        <v>4.281272520469291</v>
      </c>
      <c r="E818" s="26">
        <v>1048.7604492182038</v>
      </c>
      <c r="F818" s="10">
        <v>987.5781072299369</v>
      </c>
      <c r="H818" s="2" t="s">
        <v>604</v>
      </c>
      <c r="I818" s="2" t="s">
        <v>604</v>
      </c>
      <c r="J818" s="2" t="s">
        <v>604</v>
      </c>
    </row>
    <row r="819">
      <c r="A819" s="2" t="s">
        <v>52</v>
      </c>
      <c r="B819" s="2" t="s">
        <v>35</v>
      </c>
      <c r="C819" s="16" t="s">
        <v>433</v>
      </c>
      <c r="D819" s="10">
        <v>-36.4223933186862</v>
      </c>
      <c r="E819" s="26">
        <v>1137.6613938696612</v>
      </c>
      <c r="F819" s="10">
        <v>1053.0417217386732</v>
      </c>
      <c r="H819" s="2" t="s">
        <v>604</v>
      </c>
      <c r="I819" s="2" t="s">
        <v>604</v>
      </c>
      <c r="J819" s="2" t="s">
        <v>604</v>
      </c>
    </row>
    <row r="820">
      <c r="A820" s="2" t="s">
        <v>41</v>
      </c>
      <c r="B820" s="2" t="s">
        <v>24</v>
      </c>
      <c r="C820" s="16" t="s">
        <v>561</v>
      </c>
      <c r="D820" s="10">
        <v>4.1911786676655165</v>
      </c>
      <c r="E820" s="10">
        <v>1227.1298009620305</v>
      </c>
      <c r="F820" s="10">
        <v>1129.1423086573677</v>
      </c>
      <c r="H820" s="2" t="s">
        <v>604</v>
      </c>
      <c r="I820" s="2" t="s">
        <v>604</v>
      </c>
      <c r="J820" s="2" t="s">
        <v>604</v>
      </c>
    </row>
    <row r="821">
      <c r="A821" s="2" t="s">
        <v>63</v>
      </c>
      <c r="B821" s="2" t="s">
        <v>41</v>
      </c>
      <c r="C821" s="16" t="s">
        <v>433</v>
      </c>
      <c r="D821" s="10">
        <v>-15.719366431026364</v>
      </c>
      <c r="E821" s="10">
        <v>1050.1815765984643</v>
      </c>
      <c r="F821" s="10">
        <v>1231.320979629696</v>
      </c>
      <c r="H821" s="2" t="s">
        <v>604</v>
      </c>
      <c r="I821" s="2" t="s">
        <v>604</v>
      </c>
      <c r="J821" s="2" t="s">
        <v>604</v>
      </c>
    </row>
    <row r="822">
      <c r="A822" s="2" t="s">
        <v>11</v>
      </c>
      <c r="B822" s="2" t="s">
        <v>41</v>
      </c>
      <c r="C822" s="16" t="s">
        <v>457</v>
      </c>
      <c r="D822" s="10">
        <v>23.22519277845199</v>
      </c>
      <c r="E822" s="26">
        <v>1076.6114798169594</v>
      </c>
      <c r="F822" s="10">
        <v>1247.0403460607224</v>
      </c>
      <c r="H822" s="2" t="s">
        <v>604</v>
      </c>
      <c r="I822" s="2" t="s">
        <v>604</v>
      </c>
      <c r="J822" s="2" t="s">
        <v>604</v>
      </c>
    </row>
    <row r="823">
      <c r="A823" s="2" t="s">
        <v>388</v>
      </c>
      <c r="B823" s="2" t="s">
        <v>11</v>
      </c>
      <c r="C823" s="16" t="s">
        <v>522</v>
      </c>
      <c r="D823" s="10">
        <v>24.91550030405846</v>
      </c>
      <c r="E823" s="26">
        <v>923.2213915716663</v>
      </c>
      <c r="F823" s="10">
        <v>1099.8366725954115</v>
      </c>
      <c r="H823" s="2" t="s">
        <v>604</v>
      </c>
      <c r="I823" s="2" t="s">
        <v>604</v>
      </c>
      <c r="J823" s="2" t="s">
        <v>604</v>
      </c>
    </row>
    <row r="824">
      <c r="A824" s="2" t="s">
        <v>21</v>
      </c>
      <c r="B824" s="2" t="s">
        <v>388</v>
      </c>
      <c r="C824" s="16" t="s">
        <v>512</v>
      </c>
      <c r="D824" s="10">
        <v>2.0542384876190205</v>
      </c>
      <c r="E824" s="26">
        <v>1128.6404576405394</v>
      </c>
      <c r="F824" s="10">
        <v>948.1368918757248</v>
      </c>
      <c r="H824" s="2" t="s">
        <v>604</v>
      </c>
      <c r="I824" s="2" t="s">
        <v>604</v>
      </c>
      <c r="J824" s="2" t="s">
        <v>604</v>
      </c>
    </row>
    <row r="825">
      <c r="A825" s="2" t="s">
        <v>174</v>
      </c>
      <c r="B825" s="2" t="s">
        <v>21</v>
      </c>
      <c r="C825" s="16" t="s">
        <v>433</v>
      </c>
      <c r="D825" s="10">
        <v>-22.775658505985852</v>
      </c>
      <c r="E825" s="26">
        <v>1025.5412804346845</v>
      </c>
      <c r="F825" s="10">
        <v>1130.6946961281583</v>
      </c>
      <c r="H825" s="2" t="s">
        <v>604</v>
      </c>
      <c r="I825" s="2" t="s">
        <v>604</v>
      </c>
      <c r="J825" s="2" t="s">
        <v>604</v>
      </c>
    </row>
    <row r="826">
      <c r="A826" s="2" t="s">
        <v>76</v>
      </c>
      <c r="B826" s="2" t="s">
        <v>21</v>
      </c>
      <c r="C826" s="16" t="s">
        <v>433</v>
      </c>
      <c r="D826" s="10">
        <v>-17.504375570627285</v>
      </c>
      <c r="E826" s="10">
        <v>992.1092303227337</v>
      </c>
      <c r="F826" s="10">
        <v>1153.470354634144</v>
      </c>
      <c r="H826" s="2" t="s">
        <v>604</v>
      </c>
      <c r="I826" s="2" t="s">
        <v>604</v>
      </c>
      <c r="J826" s="2" t="s">
        <v>604</v>
      </c>
    </row>
    <row r="827">
      <c r="A827" s="2" t="s">
        <v>316</v>
      </c>
      <c r="B827" s="2" t="s">
        <v>21</v>
      </c>
      <c r="C827" s="16" t="s">
        <v>590</v>
      </c>
      <c r="D827" s="10">
        <v>27.000839246907166</v>
      </c>
      <c r="E827" s="26">
        <v>947.0512040433949</v>
      </c>
      <c r="F827" s="10">
        <v>1170.9747302047713</v>
      </c>
      <c r="H827" s="2" t="s">
        <v>604</v>
      </c>
      <c r="I827" s="2" t="s">
        <v>604</v>
      </c>
      <c r="J827" s="2" t="s">
        <v>604</v>
      </c>
    </row>
    <row r="828">
      <c r="A828" s="2" t="s">
        <v>101</v>
      </c>
      <c r="B828" s="2" t="s">
        <v>316</v>
      </c>
      <c r="C828" s="16" t="s">
        <v>503</v>
      </c>
      <c r="D828" s="10">
        <v>11.295096131044048</v>
      </c>
      <c r="E828" s="10">
        <v>965.9774590307131</v>
      </c>
      <c r="F828" s="10">
        <v>974.0520432903021</v>
      </c>
      <c r="H828" s="2" t="s">
        <v>604</v>
      </c>
      <c r="I828" s="2" t="s">
        <v>604</v>
      </c>
      <c r="J828" s="2" t="s">
        <v>604</v>
      </c>
    </row>
    <row r="829">
      <c r="A829" s="2" t="s">
        <v>103</v>
      </c>
      <c r="B829" s="2" t="s">
        <v>101</v>
      </c>
      <c r="C829" s="16" t="s">
        <v>535</v>
      </c>
      <c r="D829" s="10">
        <v>4.612552664558617</v>
      </c>
      <c r="E829" s="10">
        <v>1077.8826822274073</v>
      </c>
      <c r="F829" s="10">
        <v>977.2725551617572</v>
      </c>
      <c r="H829" s="2" t="s">
        <v>604</v>
      </c>
      <c r="I829" s="2" t="s">
        <v>604</v>
      </c>
      <c r="J829" s="2" t="s">
        <v>604</v>
      </c>
    </row>
    <row r="830">
      <c r="A830" s="2" t="s">
        <v>24</v>
      </c>
      <c r="B830" s="2" t="s">
        <v>103</v>
      </c>
      <c r="C830" s="16" t="s">
        <v>429</v>
      </c>
      <c r="D830" s="10">
        <v>7.325382861984735</v>
      </c>
      <c r="E830" s="26">
        <v>1124.9511299897022</v>
      </c>
      <c r="F830" s="10">
        <v>1082.4952348919658</v>
      </c>
      <c r="H830" s="2" t="s">
        <v>604</v>
      </c>
      <c r="I830" s="2" t="s">
        <v>604</v>
      </c>
      <c r="J830" s="2" t="s">
        <v>604</v>
      </c>
    </row>
    <row r="831">
      <c r="A831" s="2" t="s">
        <v>41</v>
      </c>
      <c r="B831" s="2" t="s">
        <v>24</v>
      </c>
      <c r="C831" s="16" t="s">
        <v>433</v>
      </c>
      <c r="D831" s="10">
        <v>-36.71658774644508</v>
      </c>
      <c r="E831" s="10">
        <v>1223.8151532822703</v>
      </c>
      <c r="F831" s="10">
        <v>1132.276512851687</v>
      </c>
      <c r="H831" s="2" t="s">
        <v>604</v>
      </c>
      <c r="I831" s="2" t="s">
        <v>604</v>
      </c>
      <c r="J831" s="2" t="s">
        <v>604</v>
      </c>
    </row>
    <row r="832">
      <c r="A832" s="2" t="s">
        <v>388</v>
      </c>
      <c r="B832" s="2" t="s">
        <v>24</v>
      </c>
      <c r="C832" s="16" t="s">
        <v>532</v>
      </c>
      <c r="D832" s="10">
        <v>28.88707396897045</v>
      </c>
      <c r="E832" s="10">
        <v>946.0826533881058</v>
      </c>
      <c r="F832" s="10">
        <v>1168.993100598132</v>
      </c>
      <c r="H832" s="2" t="s">
        <v>604</v>
      </c>
      <c r="I832" s="2" t="s">
        <v>604</v>
      </c>
      <c r="J832" s="2" t="s">
        <v>604</v>
      </c>
    </row>
    <row r="833">
      <c r="A833" s="2" t="s">
        <v>27</v>
      </c>
      <c r="B833" s="2" t="s">
        <v>388</v>
      </c>
      <c r="C833" s="16" t="s">
        <v>591</v>
      </c>
      <c r="D833" s="10">
        <v>8.467505728041626</v>
      </c>
      <c r="E833" s="10">
        <v>994.5127377419137</v>
      </c>
      <c r="F833" s="10">
        <v>974.9697273570762</v>
      </c>
      <c r="H833" s="2" t="s">
        <v>604</v>
      </c>
      <c r="I833" s="2" t="s">
        <v>604</v>
      </c>
      <c r="J833" s="2" t="s">
        <v>604</v>
      </c>
    </row>
    <row r="834">
      <c r="A834" s="2" t="s">
        <v>110</v>
      </c>
      <c r="B834" s="2" t="s">
        <v>67</v>
      </c>
      <c r="C834" s="16" t="s">
        <v>455</v>
      </c>
      <c r="D834" s="10">
        <v>7.8269769649089005</v>
      </c>
      <c r="E834" s="10">
        <v>1039.6547401690993</v>
      </c>
      <c r="F834" s="10">
        <v>1000.5582912518338</v>
      </c>
      <c r="H834" s="2" t="s">
        <v>604</v>
      </c>
      <c r="I834" s="2" t="s">
        <v>604</v>
      </c>
      <c r="J834" s="2" t="s">
        <v>604</v>
      </c>
    </row>
    <row r="835">
      <c r="A835" s="2" t="s">
        <v>145</v>
      </c>
      <c r="B835" s="2" t="s">
        <v>110</v>
      </c>
      <c r="C835" s="16" t="s">
        <v>554</v>
      </c>
      <c r="D835" s="10">
        <v>14.433609168785681</v>
      </c>
      <c r="E835" s="10">
        <v>1000.0</v>
      </c>
      <c r="F835" s="10">
        <v>1047.4817171340082</v>
      </c>
      <c r="H835" s="2" t="s">
        <v>604</v>
      </c>
      <c r="I835" s="2" t="s">
        <v>604</v>
      </c>
      <c r="J835" s="2" t="s">
        <v>604</v>
      </c>
    </row>
    <row r="836">
      <c r="A836" s="2" t="s">
        <v>107</v>
      </c>
      <c r="B836" s="2" t="s">
        <v>145</v>
      </c>
      <c r="C836" s="16" t="s">
        <v>535</v>
      </c>
      <c r="D836" s="10">
        <v>11.741746277644035</v>
      </c>
      <c r="E836" s="26">
        <v>991.6959497393408</v>
      </c>
      <c r="F836" s="10">
        <v>1014.4336091687857</v>
      </c>
      <c r="H836" s="2" t="s">
        <v>604</v>
      </c>
      <c r="I836" s="2" t="s">
        <v>604</v>
      </c>
      <c r="J836" s="2" t="s">
        <v>604</v>
      </c>
    </row>
    <row r="837">
      <c r="A837" s="2" t="s">
        <v>312</v>
      </c>
      <c r="B837" s="2" t="s">
        <v>107</v>
      </c>
      <c r="C837" s="16" t="s">
        <v>433</v>
      </c>
      <c r="D837" s="10">
        <v>-30.99799557933799</v>
      </c>
      <c r="E837" s="10">
        <v>994.6023160184593</v>
      </c>
      <c r="F837" s="10">
        <v>1003.4376960169848</v>
      </c>
      <c r="H837" s="2" t="s">
        <v>604</v>
      </c>
      <c r="I837" s="2" t="s">
        <v>604</v>
      </c>
      <c r="J837" s="2" t="s">
        <v>604</v>
      </c>
    </row>
    <row r="838">
      <c r="A838" s="2" t="s">
        <v>73</v>
      </c>
      <c r="B838" s="2" t="s">
        <v>107</v>
      </c>
      <c r="C838" s="16" t="s">
        <v>498</v>
      </c>
      <c r="D838" s="10">
        <v>4.850015691407031</v>
      </c>
      <c r="E838" s="10">
        <v>1074.2926524772279</v>
      </c>
      <c r="F838" s="10">
        <v>1034.4356915963228</v>
      </c>
      <c r="H838" s="2" t="s">
        <v>604</v>
      </c>
      <c r="I838" s="2" t="s">
        <v>604</v>
      </c>
      <c r="J838" s="2" t="s">
        <v>604</v>
      </c>
    </row>
    <row r="839">
      <c r="A839" s="2" t="s">
        <v>392</v>
      </c>
      <c r="B839" s="2" t="s">
        <v>73</v>
      </c>
      <c r="C839" s="16" t="s">
        <v>433</v>
      </c>
      <c r="D839" s="10">
        <v>-25.1798657497705</v>
      </c>
      <c r="E839" s="10">
        <v>1000.0</v>
      </c>
      <c r="F839" s="10">
        <v>1079.142668168635</v>
      </c>
      <c r="H839" s="2" t="s">
        <v>604</v>
      </c>
      <c r="I839" s="2" t="s">
        <v>604</v>
      </c>
      <c r="J839" s="2" t="s">
        <v>604</v>
      </c>
    </row>
    <row r="840">
      <c r="A840" s="2" t="s">
        <v>81</v>
      </c>
      <c r="B840" s="2" t="s">
        <v>73</v>
      </c>
      <c r="C840" s="16" t="s">
        <v>444</v>
      </c>
      <c r="D840" s="10">
        <v>13.175935356995613</v>
      </c>
      <c r="E840" s="10">
        <v>1046.8883122183877</v>
      </c>
      <c r="F840" s="10">
        <v>1104.3225339184055</v>
      </c>
      <c r="H840" s="2" t="s">
        <v>604</v>
      </c>
      <c r="I840" s="2" t="s">
        <v>604</v>
      </c>
      <c r="J840" s="2" t="s">
        <v>604</v>
      </c>
    </row>
    <row r="841">
      <c r="A841" s="2" t="s">
        <v>206</v>
      </c>
      <c r="B841" s="2" t="s">
        <v>81</v>
      </c>
      <c r="C841" s="16" t="s">
        <v>489</v>
      </c>
      <c r="D841" s="10">
        <v>16.787109439975758</v>
      </c>
      <c r="E841" s="10">
        <v>986.509438091594</v>
      </c>
      <c r="F841" s="10">
        <v>1060.0642475753832</v>
      </c>
      <c r="H841" s="2" t="s">
        <v>604</v>
      </c>
      <c r="I841" s="2" t="s">
        <v>604</v>
      </c>
      <c r="J841" s="2" t="s">
        <v>604</v>
      </c>
    </row>
    <row r="842">
      <c r="A842" s="2" t="s">
        <v>218</v>
      </c>
      <c r="B842" s="2" t="s">
        <v>206</v>
      </c>
      <c r="C842" s="16" t="s">
        <v>535</v>
      </c>
      <c r="D842" s="10">
        <v>8.613688931139095</v>
      </c>
      <c r="E842" s="10">
        <v>1025.0269561089915</v>
      </c>
      <c r="F842" s="10">
        <v>1003.2965475315698</v>
      </c>
      <c r="H842" s="2" t="s">
        <v>604</v>
      </c>
      <c r="I842" s="2" t="s">
        <v>604</v>
      </c>
      <c r="J842" s="2" t="s">
        <v>604</v>
      </c>
    </row>
    <row r="843">
      <c r="A843" s="2" t="s">
        <v>67</v>
      </c>
      <c r="B843" s="2" t="s">
        <v>218</v>
      </c>
      <c r="C843" s="16" t="s">
        <v>433</v>
      </c>
      <c r="D843" s="10">
        <v>-28.501304277424637</v>
      </c>
      <c r="E843" s="10">
        <v>992.7313142869249</v>
      </c>
      <c r="F843" s="10">
        <v>1033.6406450401305</v>
      </c>
      <c r="H843" s="2" t="s">
        <v>604</v>
      </c>
      <c r="I843" s="2" t="s">
        <v>604</v>
      </c>
      <c r="J843" s="2" t="s">
        <v>604</v>
      </c>
    </row>
    <row r="844">
      <c r="A844" s="2" t="s">
        <v>145</v>
      </c>
      <c r="B844" s="2" t="s">
        <v>218</v>
      </c>
      <c r="C844" s="16" t="s">
        <v>554</v>
      </c>
      <c r="D844" s="10">
        <v>13.302785968001874</v>
      </c>
      <c r="E844" s="26">
        <v>1002.6918628911417</v>
      </c>
      <c r="F844" s="10">
        <v>1062.1419493175551</v>
      </c>
      <c r="H844" s="2" t="s">
        <v>604</v>
      </c>
      <c r="I844" s="2" t="s">
        <v>604</v>
      </c>
      <c r="J844" s="2" t="s">
        <v>604</v>
      </c>
    </row>
    <row r="845">
      <c r="A845" s="2" t="s">
        <v>403</v>
      </c>
      <c r="B845" s="2" t="s">
        <v>145</v>
      </c>
      <c r="C845" s="16" t="s">
        <v>486</v>
      </c>
      <c r="D845" s="10">
        <v>16.74618963032729</v>
      </c>
      <c r="E845" s="10">
        <v>935.2222090267244</v>
      </c>
      <c r="F845" s="10">
        <v>1015.9946488591436</v>
      </c>
      <c r="H845" s="2" t="s">
        <v>604</v>
      </c>
      <c r="I845" s="2" t="s">
        <v>604</v>
      </c>
      <c r="J845" s="2" t="s">
        <v>604</v>
      </c>
    </row>
    <row r="846">
      <c r="A846" s="2" t="s">
        <v>73</v>
      </c>
      <c r="B846" s="2" t="s">
        <v>403</v>
      </c>
      <c r="C846" s="16" t="s">
        <v>455</v>
      </c>
      <c r="D846" s="10">
        <v>3.555919974873663</v>
      </c>
      <c r="E846" s="10">
        <v>1091.14659856141</v>
      </c>
      <c r="F846" s="10">
        <v>951.9683986570517</v>
      </c>
      <c r="H846" s="2" t="s">
        <v>604</v>
      </c>
      <c r="I846" s="2" t="s">
        <v>604</v>
      </c>
      <c r="J846" s="2" t="s">
        <v>604</v>
      </c>
    </row>
    <row r="847">
      <c r="A847" s="2" t="s">
        <v>392</v>
      </c>
      <c r="B847" s="2" t="s">
        <v>73</v>
      </c>
      <c r="C847" s="16" t="s">
        <v>433</v>
      </c>
      <c r="D847" s="10">
        <v>-21.388831282164247</v>
      </c>
      <c r="E847" s="26">
        <v>974.8201342502296</v>
      </c>
      <c r="F847" s="10">
        <v>1094.7025185362836</v>
      </c>
      <c r="H847" s="2" t="s">
        <v>604</v>
      </c>
      <c r="I847" s="2" t="s">
        <v>604</v>
      </c>
      <c r="J847" s="2" t="s">
        <v>604</v>
      </c>
    </row>
    <row r="848">
      <c r="A848" s="2" t="s">
        <v>110</v>
      </c>
      <c r="B848" s="2" t="s">
        <v>73</v>
      </c>
      <c r="C848" s="16" t="s">
        <v>537</v>
      </c>
      <c r="D848" s="10">
        <v>14.445515194769339</v>
      </c>
      <c r="E848" s="26">
        <v>1033.0481079652227</v>
      </c>
      <c r="F848" s="10">
        <v>1116.091349818448</v>
      </c>
      <c r="H848" s="2" t="s">
        <v>604</v>
      </c>
      <c r="I848" s="2" t="s">
        <v>604</v>
      </c>
      <c r="J848" s="2" t="s">
        <v>604</v>
      </c>
    </row>
    <row r="849">
      <c r="A849" s="2" t="s">
        <v>145</v>
      </c>
      <c r="B849" s="2" t="s">
        <v>110</v>
      </c>
      <c r="C849" s="16" t="s">
        <v>492</v>
      </c>
      <c r="D849" s="10">
        <v>13.824932203404238</v>
      </c>
      <c r="E849" s="26">
        <v>999.2484592288163</v>
      </c>
      <c r="F849" s="10">
        <v>1047.493623159992</v>
      </c>
      <c r="H849" s="2" t="s">
        <v>604</v>
      </c>
      <c r="I849" s="2" t="s">
        <v>604</v>
      </c>
      <c r="J849" s="2" t="s">
        <v>604</v>
      </c>
    </row>
    <row r="850">
      <c r="A850" s="2" t="s">
        <v>377</v>
      </c>
      <c r="B850" s="2" t="s">
        <v>60</v>
      </c>
      <c r="C850" s="16" t="s">
        <v>433</v>
      </c>
      <c r="D850" s="10">
        <v>-27.588888132201614</v>
      </c>
      <c r="E850" s="10">
        <v>1025.9978202710984</v>
      </c>
      <c r="F850" s="10">
        <v>1077.7964228297185</v>
      </c>
      <c r="H850" s="2" t="s">
        <v>604</v>
      </c>
      <c r="I850" s="2" t="s">
        <v>604</v>
      </c>
      <c r="J850" s="2" t="s">
        <v>604</v>
      </c>
    </row>
    <row r="851">
      <c r="A851" s="2" t="s">
        <v>141</v>
      </c>
      <c r="B851" s="2" t="s">
        <v>60</v>
      </c>
      <c r="C851" s="16" t="s">
        <v>517</v>
      </c>
      <c r="D851" s="10">
        <v>16.81292925069605</v>
      </c>
      <c r="E851" s="10">
        <v>1000.0</v>
      </c>
      <c r="F851" s="10">
        <v>1105.3853109619201</v>
      </c>
      <c r="H851" s="2" t="s">
        <v>604</v>
      </c>
      <c r="I851" s="2" t="s">
        <v>604</v>
      </c>
      <c r="J851" s="2" t="s">
        <v>604</v>
      </c>
    </row>
    <row r="852">
      <c r="A852" s="2" t="s">
        <v>302</v>
      </c>
      <c r="B852" s="2" t="s">
        <v>141</v>
      </c>
      <c r="C852" s="16" t="s">
        <v>433</v>
      </c>
      <c r="D852" s="10">
        <v>-30.126857184246905</v>
      </c>
      <c r="E852" s="26">
        <v>996.3362923130719</v>
      </c>
      <c r="F852" s="10">
        <v>1016.8129292506961</v>
      </c>
      <c r="H852" s="2" t="s">
        <v>604</v>
      </c>
      <c r="I852" s="2" t="s">
        <v>604</v>
      </c>
      <c r="J852" s="2" t="s">
        <v>604</v>
      </c>
    </row>
    <row r="853">
      <c r="A853" s="2" t="s">
        <v>173</v>
      </c>
      <c r="B853" s="2" t="s">
        <v>141</v>
      </c>
      <c r="C853" s="16" t="s">
        <v>475</v>
      </c>
      <c r="D853" s="10">
        <v>11.25610280844598</v>
      </c>
      <c r="E853" s="26">
        <v>1000.0</v>
      </c>
      <c r="F853" s="10">
        <v>1046.939786434943</v>
      </c>
      <c r="H853" s="2" t="s">
        <v>604</v>
      </c>
      <c r="I853" s="2" t="s">
        <v>604</v>
      </c>
      <c r="J853" s="2" t="s">
        <v>604</v>
      </c>
    </row>
    <row r="854">
      <c r="A854" s="2" t="s">
        <v>89</v>
      </c>
      <c r="B854" s="2" t="s">
        <v>173</v>
      </c>
      <c r="C854" s="16" t="s">
        <v>547</v>
      </c>
      <c r="D854" s="10">
        <v>11.348440266951245</v>
      </c>
      <c r="E854" s="26">
        <v>986.2292638550998</v>
      </c>
      <c r="F854" s="10">
        <v>1011.256102808446</v>
      </c>
      <c r="H854" s="2" t="s">
        <v>604</v>
      </c>
      <c r="I854" s="2" t="s">
        <v>604</v>
      </c>
      <c r="J854" s="2" t="s">
        <v>604</v>
      </c>
    </row>
    <row r="855">
      <c r="A855" s="2" t="s">
        <v>277</v>
      </c>
      <c r="B855" s="2" t="s">
        <v>89</v>
      </c>
      <c r="C855" s="16" t="s">
        <v>433</v>
      </c>
      <c r="D855" s="10">
        <v>-32.01766317380719</v>
      </c>
      <c r="E855" s="26">
        <v>1003.1540015144905</v>
      </c>
      <c r="F855" s="10">
        <v>997.577704122051</v>
      </c>
      <c r="H855" s="2" t="s">
        <v>604</v>
      </c>
      <c r="I855" s="2" t="s">
        <v>604</v>
      </c>
      <c r="J855" s="2" t="s">
        <v>604</v>
      </c>
    </row>
    <row r="856">
      <c r="A856" s="2" t="s">
        <v>282</v>
      </c>
      <c r="B856" s="2" t="s">
        <v>89</v>
      </c>
      <c r="C856" s="16" t="s">
        <v>433</v>
      </c>
      <c r="D856" s="10">
        <v>-29.416064722804563</v>
      </c>
      <c r="E856" s="26">
        <v>1000.0</v>
      </c>
      <c r="F856" s="10">
        <v>1029.5953672958583</v>
      </c>
      <c r="H856" s="2" t="s">
        <v>604</v>
      </c>
      <c r="I856" s="2" t="s">
        <v>604</v>
      </c>
      <c r="J856" s="2" t="s">
        <v>604</v>
      </c>
    </row>
    <row r="857">
      <c r="A857" s="2" t="s">
        <v>60</v>
      </c>
      <c r="B857" s="2" t="s">
        <v>89</v>
      </c>
      <c r="C857" s="16" t="s">
        <v>456</v>
      </c>
      <c r="D857" s="10">
        <v>3.752665436092808</v>
      </c>
      <c r="E857" s="26">
        <v>1088.5723817112241</v>
      </c>
      <c r="F857" s="10">
        <v>1059.0114320186628</v>
      </c>
      <c r="H857" s="2" t="s">
        <v>604</v>
      </c>
      <c r="I857" s="2" t="s">
        <v>604</v>
      </c>
      <c r="J857" s="2" t="s">
        <v>604</v>
      </c>
    </row>
    <row r="858">
      <c r="A858" s="2" t="s">
        <v>72</v>
      </c>
      <c r="B858" s="2" t="s">
        <v>60</v>
      </c>
      <c r="C858" s="16" t="s">
        <v>487</v>
      </c>
      <c r="D858" s="10">
        <v>18.136032874175527</v>
      </c>
      <c r="E858" s="10">
        <v>996.8055356966922</v>
      </c>
      <c r="F858" s="10">
        <v>1092.3250471473168</v>
      </c>
      <c r="H858" s="2" t="s">
        <v>604</v>
      </c>
      <c r="I858" s="2" t="s">
        <v>604</v>
      </c>
      <c r="J858" s="2" t="s">
        <v>604</v>
      </c>
    </row>
    <row r="859">
      <c r="A859" s="2" t="s">
        <v>390</v>
      </c>
      <c r="B859" s="2" t="s">
        <v>72</v>
      </c>
      <c r="C859" s="16" t="s">
        <v>433</v>
      </c>
      <c r="D859" s="10">
        <v>-26.532016841069886</v>
      </c>
      <c r="E859" s="26">
        <v>950.931731447822</v>
      </c>
      <c r="F859" s="10">
        <v>1014.9415685708678</v>
      </c>
      <c r="H859" s="2" t="s">
        <v>604</v>
      </c>
      <c r="I859" s="2" t="s">
        <v>604</v>
      </c>
      <c r="J859" s="2" t="s">
        <v>604</v>
      </c>
    </row>
    <row r="860">
      <c r="A860" s="2" t="s">
        <v>173</v>
      </c>
      <c r="B860" s="2" t="s">
        <v>72</v>
      </c>
      <c r="C860" s="16" t="s">
        <v>481</v>
      </c>
      <c r="D860" s="10">
        <v>11.300221946534316</v>
      </c>
      <c r="E860" s="10">
        <v>999.9076625414948</v>
      </c>
      <c r="F860" s="10">
        <v>1041.4735854119376</v>
      </c>
      <c r="H860" s="2" t="s">
        <v>604</v>
      </c>
      <c r="I860" s="2" t="s">
        <v>604</v>
      </c>
      <c r="J860" s="2" t="s">
        <v>604</v>
      </c>
    </row>
    <row r="861">
      <c r="A861" s="2" t="s">
        <v>141</v>
      </c>
      <c r="B861" s="2" t="s">
        <v>173</v>
      </c>
      <c r="C861" s="16" t="s">
        <v>440</v>
      </c>
      <c r="D861" s="10">
        <v>7.990374353072219</v>
      </c>
      <c r="E861" s="26">
        <v>1035.683683626497</v>
      </c>
      <c r="F861" s="10">
        <v>1011.2078844880291</v>
      </c>
      <c r="H861" s="2" t="s">
        <v>604</v>
      </c>
      <c r="I861" s="2" t="s">
        <v>604</v>
      </c>
      <c r="J861" s="2" t="s">
        <v>604</v>
      </c>
    </row>
    <row r="862">
      <c r="A862" s="2" t="s">
        <v>390</v>
      </c>
      <c r="B862" s="2" t="s">
        <v>141</v>
      </c>
      <c r="C862" s="16" t="s">
        <v>582</v>
      </c>
      <c r="D862" s="10">
        <v>20.180747710528948</v>
      </c>
      <c r="E862" s="26">
        <v>924.3997146067521</v>
      </c>
      <c r="F862" s="10">
        <v>1043.6740579795692</v>
      </c>
      <c r="H862" s="2" t="s">
        <v>604</v>
      </c>
      <c r="I862" s="2" t="s">
        <v>604</v>
      </c>
      <c r="J862" s="2" t="s">
        <v>604</v>
      </c>
    </row>
    <row r="863">
      <c r="A863" s="2" t="s">
        <v>421</v>
      </c>
      <c r="B863" s="2" t="s">
        <v>390</v>
      </c>
      <c r="C863" s="16" t="s">
        <v>544</v>
      </c>
      <c r="D863" s="10">
        <v>11.90945240088125</v>
      </c>
      <c r="E863" s="26">
        <v>915.8570974049735</v>
      </c>
      <c r="F863" s="10">
        <v>944.5804623172811</v>
      </c>
      <c r="H863" s="2" t="s">
        <v>604</v>
      </c>
      <c r="I863" s="2" t="s">
        <v>604</v>
      </c>
      <c r="J863" s="2" t="s">
        <v>604</v>
      </c>
    </row>
    <row r="864">
      <c r="A864" s="2" t="s">
        <v>371</v>
      </c>
      <c r="B864" s="2" t="s">
        <v>43</v>
      </c>
      <c r="C864" s="16" t="s">
        <v>433</v>
      </c>
      <c r="D864" s="10">
        <v>-31.63098116151196</v>
      </c>
      <c r="E864" s="10">
        <v>1000.0</v>
      </c>
      <c r="F864" s="10">
        <v>1000.0</v>
      </c>
      <c r="H864" s="2" t="s">
        <v>604</v>
      </c>
      <c r="I864" s="2" t="s">
        <v>604</v>
      </c>
      <c r="J864" s="2" t="s">
        <v>604</v>
      </c>
    </row>
    <row r="865">
      <c r="A865" s="2" t="s">
        <v>189</v>
      </c>
      <c r="B865" s="2" t="s">
        <v>43</v>
      </c>
      <c r="C865" s="16" t="s">
        <v>484</v>
      </c>
      <c r="D865" s="10">
        <v>9.869094353314946</v>
      </c>
      <c r="E865" s="26">
        <v>1000.0</v>
      </c>
      <c r="F865" s="10">
        <v>1031.630981161512</v>
      </c>
      <c r="H865" s="2" t="s">
        <v>604</v>
      </c>
      <c r="I865" s="2" t="s">
        <v>604</v>
      </c>
      <c r="J865" s="2" t="s">
        <v>604</v>
      </c>
    </row>
    <row r="866">
      <c r="A866" s="2" t="s">
        <v>100</v>
      </c>
      <c r="B866" s="2" t="s">
        <v>189</v>
      </c>
      <c r="C866" s="16" t="s">
        <v>519</v>
      </c>
      <c r="D866" s="10">
        <v>10.752505672069544</v>
      </c>
      <c r="E866" s="10">
        <v>1000.0</v>
      </c>
      <c r="F866" s="10">
        <v>1009.869094353315</v>
      </c>
      <c r="H866" s="2" t="s">
        <v>604</v>
      </c>
      <c r="I866" s="2" t="s">
        <v>604</v>
      </c>
      <c r="J866" s="2" t="s">
        <v>604</v>
      </c>
    </row>
    <row r="867">
      <c r="A867" s="2" t="s">
        <v>192</v>
      </c>
      <c r="B867" s="2" t="s">
        <v>100</v>
      </c>
      <c r="C867" s="16" t="s">
        <v>430</v>
      </c>
      <c r="D867" s="10">
        <v>10.56720792007663</v>
      </c>
      <c r="E867" s="10">
        <v>1000.0</v>
      </c>
      <c r="F867" s="10">
        <v>1010.7525056720696</v>
      </c>
      <c r="H867" s="2" t="s">
        <v>604</v>
      </c>
      <c r="I867" s="2" t="s">
        <v>604</v>
      </c>
      <c r="J867" s="2" t="s">
        <v>604</v>
      </c>
    </row>
    <row r="868">
      <c r="A868" s="2" t="s">
        <v>331</v>
      </c>
      <c r="B868" s="2" t="s">
        <v>192</v>
      </c>
      <c r="C868" s="16" t="s">
        <v>531</v>
      </c>
      <c r="D868" s="10">
        <v>11.351229117601436</v>
      </c>
      <c r="E868" s="10">
        <v>1000.0</v>
      </c>
      <c r="F868" s="10">
        <v>1010.5672079200766</v>
      </c>
      <c r="H868" s="2" t="s">
        <v>604</v>
      </c>
      <c r="I868" s="2" t="s">
        <v>604</v>
      </c>
      <c r="J868" s="2" t="s">
        <v>604</v>
      </c>
    </row>
    <row r="869">
      <c r="A869" s="2" t="s">
        <v>187</v>
      </c>
      <c r="B869" s="2" t="s">
        <v>331</v>
      </c>
      <c r="C869" s="16" t="s">
        <v>492</v>
      </c>
      <c r="D869" s="10">
        <v>10.90157922148017</v>
      </c>
      <c r="E869" s="10">
        <v>1000.0</v>
      </c>
      <c r="F869" s="10">
        <v>1011.3512291176015</v>
      </c>
      <c r="H869" s="2" t="s">
        <v>604</v>
      </c>
      <c r="I869" s="2" t="s">
        <v>604</v>
      </c>
      <c r="J869" s="2" t="s">
        <v>604</v>
      </c>
    </row>
    <row r="870">
      <c r="A870" s="2" t="s">
        <v>20</v>
      </c>
      <c r="B870" s="2" t="s">
        <v>187</v>
      </c>
      <c r="C870" s="16" t="s">
        <v>569</v>
      </c>
      <c r="D870" s="10">
        <v>10.311721865572476</v>
      </c>
      <c r="E870" s="26">
        <v>1000.0</v>
      </c>
      <c r="F870" s="10">
        <v>1010.9015792214802</v>
      </c>
      <c r="H870" s="2" t="s">
        <v>604</v>
      </c>
      <c r="I870" s="2" t="s">
        <v>604</v>
      </c>
      <c r="J870" s="2" t="s">
        <v>604</v>
      </c>
    </row>
    <row r="871">
      <c r="A871" s="2" t="s">
        <v>190</v>
      </c>
      <c r="B871" s="2" t="s">
        <v>20</v>
      </c>
      <c r="C871" s="16" t="s">
        <v>574</v>
      </c>
      <c r="D871" s="10">
        <v>10.322382911314975</v>
      </c>
      <c r="E871" s="10">
        <v>1000.0</v>
      </c>
      <c r="F871" s="10">
        <v>1010.3117218655724</v>
      </c>
      <c r="H871" s="2" t="s">
        <v>604</v>
      </c>
      <c r="I871" s="2" t="s">
        <v>604</v>
      </c>
      <c r="J871" s="2" t="s">
        <v>604</v>
      </c>
    </row>
    <row r="872">
      <c r="A872" s="2" t="s">
        <v>40</v>
      </c>
      <c r="B872" s="2" t="s">
        <v>190</v>
      </c>
      <c r="C872" s="16" t="s">
        <v>564</v>
      </c>
      <c r="D872" s="10">
        <v>10.447918176287404</v>
      </c>
      <c r="E872" s="10">
        <v>1000.0</v>
      </c>
      <c r="F872" s="10">
        <v>1010.322382911315</v>
      </c>
      <c r="H872" s="2" t="s">
        <v>604</v>
      </c>
      <c r="I872" s="2" t="s">
        <v>604</v>
      </c>
      <c r="J872" s="2" t="s">
        <v>604</v>
      </c>
    </row>
    <row r="873">
      <c r="A873" s="2" t="s">
        <v>373</v>
      </c>
      <c r="B873" s="2" t="s">
        <v>40</v>
      </c>
      <c r="C873" s="16" t="s">
        <v>433</v>
      </c>
      <c r="D873" s="10">
        <v>-30.87981767713646</v>
      </c>
      <c r="E873" s="26">
        <v>1000.0</v>
      </c>
      <c r="F873" s="10">
        <v>1010.4479181762874</v>
      </c>
      <c r="H873" s="2" t="s">
        <v>604</v>
      </c>
      <c r="I873" s="2" t="s">
        <v>604</v>
      </c>
      <c r="J873" s="2" t="s">
        <v>604</v>
      </c>
    </row>
    <row r="874">
      <c r="A874" s="2" t="s">
        <v>371</v>
      </c>
      <c r="B874" s="2" t="s">
        <v>40</v>
      </c>
      <c r="C874" s="16" t="s">
        <v>433</v>
      </c>
      <c r="D874" s="10">
        <v>-25.737522065623455</v>
      </c>
      <c r="E874" s="26">
        <v>968.369018838488</v>
      </c>
      <c r="F874" s="10">
        <v>1041.327735853424</v>
      </c>
      <c r="H874" s="2" t="s">
        <v>604</v>
      </c>
      <c r="I874" s="2" t="s">
        <v>604</v>
      </c>
      <c r="J874" s="2" t="s">
        <v>604</v>
      </c>
    </row>
    <row r="875">
      <c r="A875" s="2" t="s">
        <v>189</v>
      </c>
      <c r="B875" s="2" t="s">
        <v>40</v>
      </c>
      <c r="C875" s="16" t="s">
        <v>479</v>
      </c>
      <c r="D875" s="10">
        <v>11.361727175488305</v>
      </c>
      <c r="E875" s="26">
        <v>999.1165886812454</v>
      </c>
      <c r="F875" s="10">
        <v>1067.0652579190473</v>
      </c>
      <c r="H875" s="2" t="s">
        <v>604</v>
      </c>
      <c r="I875" s="2" t="s">
        <v>604</v>
      </c>
      <c r="J875" s="2" t="s">
        <v>604</v>
      </c>
    </row>
    <row r="876">
      <c r="A876" s="2" t="s">
        <v>45</v>
      </c>
      <c r="B876" s="2" t="s">
        <v>189</v>
      </c>
      <c r="C876" s="16" t="s">
        <v>509</v>
      </c>
      <c r="D876" s="10">
        <v>10.347053712805163</v>
      </c>
      <c r="E876" s="26">
        <v>1000.0</v>
      </c>
      <c r="F876" s="10">
        <v>1010.4783158567337</v>
      </c>
      <c r="H876" s="2" t="s">
        <v>604</v>
      </c>
      <c r="I876" s="2" t="s">
        <v>604</v>
      </c>
      <c r="J876" s="2" t="s">
        <v>604</v>
      </c>
    </row>
    <row r="877">
      <c r="A877" s="2" t="s">
        <v>146</v>
      </c>
      <c r="B877" s="2" t="s">
        <v>138</v>
      </c>
      <c r="C877" s="16" t="s">
        <v>553</v>
      </c>
      <c r="D877" s="10">
        <v>10.454267949663718</v>
      </c>
      <c r="E877" s="10">
        <v>1000.0</v>
      </c>
      <c r="F877" s="10">
        <v>1006.3007898953368</v>
      </c>
      <c r="H877" s="2" t="s">
        <v>604</v>
      </c>
      <c r="I877" s="2" t="s">
        <v>604</v>
      </c>
      <c r="J877" s="2" t="s">
        <v>604</v>
      </c>
    </row>
    <row r="878">
      <c r="A878" s="2" t="s">
        <v>92</v>
      </c>
      <c r="B878" s="2" t="s">
        <v>146</v>
      </c>
      <c r="C878" s="16" t="s">
        <v>435</v>
      </c>
      <c r="D878" s="10">
        <v>9.781249252341501</v>
      </c>
      <c r="E878" s="10">
        <v>1025.1251224490625</v>
      </c>
      <c r="F878" s="10">
        <v>1010.4542679496636</v>
      </c>
      <c r="H878" s="2" t="s">
        <v>604</v>
      </c>
      <c r="I878" s="2" t="s">
        <v>604</v>
      </c>
      <c r="J878" s="2" t="s">
        <v>604</v>
      </c>
    </row>
    <row r="879">
      <c r="A879" s="2" t="s">
        <v>379</v>
      </c>
      <c r="B879" s="2" t="s">
        <v>92</v>
      </c>
      <c r="C879" s="16" t="s">
        <v>433</v>
      </c>
      <c r="D879" s="10">
        <v>-28.991055894182416</v>
      </c>
      <c r="E879" s="26">
        <v>1000.0</v>
      </c>
      <c r="F879" s="10">
        <v>1034.906371701404</v>
      </c>
      <c r="H879" s="2" t="s">
        <v>604</v>
      </c>
      <c r="I879" s="2" t="s">
        <v>604</v>
      </c>
      <c r="J879" s="2" t="s">
        <v>604</v>
      </c>
    </row>
    <row r="880">
      <c r="A880" s="2" t="s">
        <v>231</v>
      </c>
      <c r="B880" s="2" t="s">
        <v>92</v>
      </c>
      <c r="C880" s="16" t="s">
        <v>436</v>
      </c>
      <c r="D880" s="10">
        <v>13.18021578312385</v>
      </c>
      <c r="E880" s="10">
        <v>1000.0</v>
      </c>
      <c r="F880" s="10">
        <v>1063.8974275955864</v>
      </c>
      <c r="H880" s="2" t="s">
        <v>604</v>
      </c>
      <c r="I880" s="2" t="s">
        <v>604</v>
      </c>
      <c r="J880" s="2" t="s">
        <v>604</v>
      </c>
    </row>
    <row r="881">
      <c r="A881" s="2" t="s">
        <v>38</v>
      </c>
      <c r="B881" s="2" t="s">
        <v>231</v>
      </c>
      <c r="C881" s="16" t="s">
        <v>438</v>
      </c>
      <c r="D881" s="10">
        <v>7.062831192088023</v>
      </c>
      <c r="E881" s="10">
        <v>1066.8427803792206</v>
      </c>
      <c r="F881" s="10">
        <v>1013.1802157831238</v>
      </c>
      <c r="H881" s="2" t="s">
        <v>604</v>
      </c>
      <c r="I881" s="2" t="s">
        <v>604</v>
      </c>
      <c r="J881" s="2" t="s">
        <v>604</v>
      </c>
    </row>
    <row r="882">
      <c r="A882" s="2" t="s">
        <v>167</v>
      </c>
      <c r="B882" s="2" t="s">
        <v>38</v>
      </c>
      <c r="C882" s="16" t="s">
        <v>521</v>
      </c>
      <c r="D882" s="10">
        <v>15.39497061489311</v>
      </c>
      <c r="E882" s="26">
        <v>1000.0</v>
      </c>
      <c r="F882" s="10">
        <v>1073.9056115713086</v>
      </c>
      <c r="H882" s="2" t="s">
        <v>604</v>
      </c>
      <c r="I882" s="2" t="s">
        <v>604</v>
      </c>
      <c r="J882" s="2" t="s">
        <v>604</v>
      </c>
    </row>
    <row r="883">
      <c r="A883" s="2" t="s">
        <v>381</v>
      </c>
      <c r="B883" s="2" t="s">
        <v>167</v>
      </c>
      <c r="C883" s="16" t="s">
        <v>433</v>
      </c>
      <c r="D883" s="10">
        <v>-27.72607615185772</v>
      </c>
      <c r="E883" s="26">
        <v>965.2112999016693</v>
      </c>
      <c r="F883" s="10">
        <v>1015.394970614893</v>
      </c>
      <c r="H883" s="2" t="s">
        <v>604</v>
      </c>
      <c r="I883" s="2" t="s">
        <v>604</v>
      </c>
      <c r="J883" s="2" t="s">
        <v>604</v>
      </c>
    </row>
    <row r="884">
      <c r="A884" s="2" t="s">
        <v>241</v>
      </c>
      <c r="B884" s="2" t="s">
        <v>167</v>
      </c>
      <c r="C884" s="16" t="s">
        <v>472</v>
      </c>
      <c r="D884" s="10">
        <v>9.332802445353794</v>
      </c>
      <c r="E884" s="26">
        <v>1012.5875084416264</v>
      </c>
      <c r="F884" s="10">
        <v>1043.1210467667509</v>
      </c>
      <c r="H884" s="2" t="s">
        <v>604</v>
      </c>
      <c r="I884" s="2" t="s">
        <v>604</v>
      </c>
      <c r="J884" s="2" t="s">
        <v>604</v>
      </c>
    </row>
    <row r="885">
      <c r="A885" s="2" t="s">
        <v>146</v>
      </c>
      <c r="B885" s="2" t="s">
        <v>241</v>
      </c>
      <c r="C885" s="16" t="s">
        <v>583</v>
      </c>
      <c r="D885" s="10">
        <v>11.513576962898455</v>
      </c>
      <c r="E885" s="26">
        <v>1000.6730186973222</v>
      </c>
      <c r="F885" s="10">
        <v>1021.9203108869801</v>
      </c>
      <c r="H885" s="2" t="s">
        <v>604</v>
      </c>
      <c r="I885" s="2" t="s">
        <v>604</v>
      </c>
      <c r="J885" s="2" t="s">
        <v>604</v>
      </c>
    </row>
    <row r="886">
      <c r="A886" s="2" t="s">
        <v>138</v>
      </c>
      <c r="B886" s="2" t="s">
        <v>146</v>
      </c>
      <c r="C886" s="16" t="s">
        <v>586</v>
      </c>
      <c r="D886" s="10">
        <v>11.014469500315595</v>
      </c>
      <c r="E886" s="26">
        <v>995.8465219456732</v>
      </c>
      <c r="F886" s="10">
        <v>1012.1865956602205</v>
      </c>
      <c r="H886" s="2" t="s">
        <v>604</v>
      </c>
      <c r="I886" s="2" t="s">
        <v>604</v>
      </c>
      <c r="J886" s="2" t="s">
        <v>604</v>
      </c>
    </row>
    <row r="887">
      <c r="A887" s="2" t="s">
        <v>286</v>
      </c>
      <c r="B887" s="2" t="s">
        <v>138</v>
      </c>
      <c r="C887" s="16" t="s">
        <v>433</v>
      </c>
      <c r="D887" s="10">
        <v>-31.141584542010648</v>
      </c>
      <c r="E887" s="10">
        <v>1000.0</v>
      </c>
      <c r="F887" s="10">
        <v>1006.8609914459888</v>
      </c>
      <c r="H887" s="2" t="s">
        <v>604</v>
      </c>
      <c r="I887" s="2" t="s">
        <v>604</v>
      </c>
      <c r="J887" s="2" t="s">
        <v>604</v>
      </c>
    </row>
    <row r="888">
      <c r="A888" s="2" t="s">
        <v>270</v>
      </c>
      <c r="B888" s="2" t="s">
        <v>138</v>
      </c>
      <c r="C888" s="16" t="s">
        <v>433</v>
      </c>
      <c r="D888" s="10">
        <v>-28.739669845916268</v>
      </c>
      <c r="E888" s="10">
        <v>1000.0</v>
      </c>
      <c r="F888" s="10">
        <v>1038.0025759879995</v>
      </c>
      <c r="H888" s="2" t="s">
        <v>604</v>
      </c>
      <c r="I888" s="2" t="s">
        <v>604</v>
      </c>
      <c r="J888" s="2" t="s">
        <v>604</v>
      </c>
    </row>
    <row r="889">
      <c r="A889" s="2" t="s">
        <v>379</v>
      </c>
      <c r="B889" s="2" t="s">
        <v>138</v>
      </c>
      <c r="C889" s="16" t="s">
        <v>433</v>
      </c>
      <c r="D889" s="10">
        <v>-29.569093591489136</v>
      </c>
      <c r="E889" s="26">
        <v>971.0089441058176</v>
      </c>
      <c r="F889" s="10">
        <v>1066.7422458339158</v>
      </c>
      <c r="H889" s="2" t="s">
        <v>604</v>
      </c>
      <c r="I889" s="2" t="s">
        <v>604</v>
      </c>
      <c r="J889" s="2" t="s">
        <v>604</v>
      </c>
    </row>
    <row r="890">
      <c r="A890" s="2" t="s">
        <v>170</v>
      </c>
      <c r="B890" s="2" t="s">
        <v>50</v>
      </c>
      <c r="C890" s="16" t="s">
        <v>494</v>
      </c>
      <c r="D890" s="10">
        <v>10.299380656351282</v>
      </c>
      <c r="E890" s="10">
        <v>1000.0</v>
      </c>
      <c r="F890" s="10">
        <v>1000.0</v>
      </c>
      <c r="H890" s="2" t="s">
        <v>604</v>
      </c>
      <c r="I890" s="2" t="s">
        <v>604</v>
      </c>
      <c r="J890" s="2" t="s">
        <v>604</v>
      </c>
    </row>
    <row r="891">
      <c r="A891" s="2" t="s">
        <v>71</v>
      </c>
      <c r="B891" s="2" t="s">
        <v>170</v>
      </c>
      <c r="C891" s="16" t="s">
        <v>501</v>
      </c>
      <c r="D891" s="10">
        <v>11.26593751656188</v>
      </c>
      <c r="E891" s="10">
        <v>1000.0</v>
      </c>
      <c r="F891" s="10">
        <v>1010.2993806563513</v>
      </c>
      <c r="H891" s="2" t="s">
        <v>604</v>
      </c>
      <c r="I891" s="2" t="s">
        <v>604</v>
      </c>
      <c r="J891" s="2" t="s">
        <v>604</v>
      </c>
    </row>
    <row r="892">
      <c r="A892" s="2" t="s">
        <v>93</v>
      </c>
      <c r="B892" s="2" t="s">
        <v>71</v>
      </c>
      <c r="C892" s="16" t="s">
        <v>478</v>
      </c>
      <c r="D892" s="10">
        <v>10.462971860066864</v>
      </c>
      <c r="E892" s="10">
        <v>1000.0</v>
      </c>
      <c r="F892" s="10">
        <v>1011.2659375165618</v>
      </c>
      <c r="H892" s="2" t="s">
        <v>604</v>
      </c>
      <c r="I892" s="2" t="s">
        <v>604</v>
      </c>
      <c r="J892" s="2" t="s">
        <v>604</v>
      </c>
    </row>
    <row r="893">
      <c r="A893" s="2" t="s">
        <v>349</v>
      </c>
      <c r="B893" s="2" t="s">
        <v>93</v>
      </c>
      <c r="C893" s="16" t="s">
        <v>433</v>
      </c>
      <c r="D893" s="10">
        <v>-30.878710620883325</v>
      </c>
      <c r="E893" s="26">
        <v>1000.0</v>
      </c>
      <c r="F893" s="10">
        <v>1010.4629718600669</v>
      </c>
      <c r="H893" s="2" t="s">
        <v>604</v>
      </c>
      <c r="I893" s="2" t="s">
        <v>604</v>
      </c>
      <c r="J893" s="2" t="s">
        <v>604</v>
      </c>
    </row>
    <row r="894">
      <c r="A894" s="2" t="s">
        <v>314</v>
      </c>
      <c r="B894" s="2" t="s">
        <v>93</v>
      </c>
      <c r="C894" s="16" t="s">
        <v>555</v>
      </c>
      <c r="D894" s="10">
        <v>20.054355014523466</v>
      </c>
      <c r="E894" s="26">
        <v>901.3578865387368</v>
      </c>
      <c r="F894" s="10">
        <v>1041.34168248095</v>
      </c>
      <c r="H894" s="2" t="s">
        <v>604</v>
      </c>
      <c r="I894" s="2" t="s">
        <v>604</v>
      </c>
      <c r="J894" s="2" t="s">
        <v>604</v>
      </c>
    </row>
    <row r="895">
      <c r="A895" s="2" t="s">
        <v>135</v>
      </c>
      <c r="B895" s="2" t="s">
        <v>314</v>
      </c>
      <c r="C895" s="16" t="s">
        <v>449</v>
      </c>
      <c r="D895" s="10">
        <v>6.119752479987946</v>
      </c>
      <c r="E895" s="10">
        <v>1000.0</v>
      </c>
      <c r="F895" s="10">
        <v>921.4122415532603</v>
      </c>
      <c r="H895" s="2" t="s">
        <v>604</v>
      </c>
      <c r="I895" s="2" t="s">
        <v>604</v>
      </c>
      <c r="J895" s="2" t="s">
        <v>604</v>
      </c>
    </row>
    <row r="896">
      <c r="A896" s="2" t="s">
        <v>288</v>
      </c>
      <c r="B896" s="2" t="s">
        <v>135</v>
      </c>
      <c r="C896" s="16" t="s">
        <v>433</v>
      </c>
      <c r="D896" s="10">
        <v>-31.195175514042226</v>
      </c>
      <c r="E896" s="26">
        <v>1000.0</v>
      </c>
      <c r="F896" s="10">
        <v>1006.1197524799879</v>
      </c>
      <c r="H896" s="2" t="s">
        <v>604</v>
      </c>
      <c r="I896" s="2" t="s">
        <v>604</v>
      </c>
      <c r="J896" s="2" t="s">
        <v>604</v>
      </c>
    </row>
    <row r="897">
      <c r="A897" s="2" t="s">
        <v>276</v>
      </c>
      <c r="B897" s="2" t="s">
        <v>135</v>
      </c>
      <c r="C897" s="16" t="s">
        <v>433</v>
      </c>
      <c r="D897" s="10">
        <v>-28.795727204626758</v>
      </c>
      <c r="E897" s="26">
        <v>1000.0</v>
      </c>
      <c r="F897" s="10">
        <v>1037.31492799403</v>
      </c>
      <c r="H897" s="2" t="s">
        <v>604</v>
      </c>
      <c r="I897" s="2" t="s">
        <v>604</v>
      </c>
      <c r="J897" s="2" t="s">
        <v>604</v>
      </c>
    </row>
    <row r="898">
      <c r="A898" s="2" t="s">
        <v>50</v>
      </c>
      <c r="B898" s="2" t="s">
        <v>135</v>
      </c>
      <c r="C898" s="16" t="s">
        <v>515</v>
      </c>
      <c r="D898" s="10">
        <v>12.629987036836619</v>
      </c>
      <c r="E898" s="26">
        <v>989.7006193436487</v>
      </c>
      <c r="F898" s="10">
        <v>1066.1106551986568</v>
      </c>
      <c r="H898" s="2" t="s">
        <v>604</v>
      </c>
      <c r="I898" s="2" t="s">
        <v>604</v>
      </c>
      <c r="J898" s="2" t="s">
        <v>604</v>
      </c>
    </row>
    <row r="899">
      <c r="A899" s="2" t="s">
        <v>394</v>
      </c>
      <c r="B899" s="2" t="s">
        <v>50</v>
      </c>
      <c r="C899" s="16" t="s">
        <v>492</v>
      </c>
      <c r="D899" s="10">
        <v>10.248427067877207</v>
      </c>
      <c r="E899" s="26">
        <v>1000.0</v>
      </c>
      <c r="F899" s="10">
        <v>1002.3306063804853</v>
      </c>
      <c r="H899" s="2" t="s">
        <v>604</v>
      </c>
      <c r="I899" s="2" t="s">
        <v>604</v>
      </c>
      <c r="J899" s="2" t="s">
        <v>604</v>
      </c>
    </row>
    <row r="900">
      <c r="A900" s="2" t="s">
        <v>71</v>
      </c>
      <c r="B900" s="2" t="s">
        <v>394</v>
      </c>
      <c r="C900" s="16" t="s">
        <v>427</v>
      </c>
      <c r="D900" s="10">
        <v>11.30337837116569</v>
      </c>
      <c r="E900" s="10">
        <v>1000.802965656495</v>
      </c>
      <c r="F900" s="10">
        <v>1010.2484270678773</v>
      </c>
      <c r="H900" s="2" t="s">
        <v>604</v>
      </c>
      <c r="I900" s="2" t="s">
        <v>604</v>
      </c>
      <c r="J900" s="2" t="s">
        <v>604</v>
      </c>
    </row>
    <row r="901">
      <c r="A901" s="2" t="s">
        <v>396</v>
      </c>
      <c r="B901" s="2" t="s">
        <v>71</v>
      </c>
      <c r="C901" s="16" t="s">
        <v>516</v>
      </c>
      <c r="D901" s="10">
        <v>10.86024560579825</v>
      </c>
      <c r="E901" s="26">
        <v>1000.0</v>
      </c>
      <c r="F901" s="10">
        <v>1012.1063440276607</v>
      </c>
      <c r="H901" s="2" t="s">
        <v>604</v>
      </c>
      <c r="I901" s="2" t="s">
        <v>604</v>
      </c>
      <c r="J901" s="2" t="s">
        <v>604</v>
      </c>
    </row>
    <row r="902">
      <c r="A902" s="2" t="s">
        <v>349</v>
      </c>
      <c r="B902" s="2" t="s">
        <v>396</v>
      </c>
      <c r="C902" s="16" t="s">
        <v>430</v>
      </c>
      <c r="D902" s="10">
        <v>12.991753147848538</v>
      </c>
      <c r="E902" s="10">
        <v>969.1212893791167</v>
      </c>
      <c r="F902" s="10">
        <v>1010.8602456057982</v>
      </c>
      <c r="H902" s="2" t="s">
        <v>604</v>
      </c>
      <c r="I902" s="2" t="s">
        <v>604</v>
      </c>
      <c r="J902" s="2" t="s">
        <v>604</v>
      </c>
    </row>
    <row r="903">
      <c r="A903" s="2" t="s">
        <v>327</v>
      </c>
      <c r="B903" s="2" t="s">
        <v>349</v>
      </c>
      <c r="C903" s="16" t="s">
        <v>433</v>
      </c>
      <c r="D903" s="10">
        <v>-32.83568261514455</v>
      </c>
      <c r="E903" s="10">
        <v>1000.0</v>
      </c>
      <c r="F903" s="10">
        <v>982.1130425269653</v>
      </c>
      <c r="H903" s="2" t="s">
        <v>604</v>
      </c>
      <c r="I903" s="2" t="s">
        <v>604</v>
      </c>
      <c r="J903" s="2" t="s">
        <v>604</v>
      </c>
    </row>
    <row r="904">
      <c r="A904" s="2" t="s">
        <v>170</v>
      </c>
      <c r="B904" s="2" t="s">
        <v>349</v>
      </c>
      <c r="C904" s="16" t="s">
        <v>444</v>
      </c>
      <c r="D904" s="10">
        <v>9.538676250769008</v>
      </c>
      <c r="E904" s="10">
        <v>999.0334431397895</v>
      </c>
      <c r="F904" s="10">
        <v>1014.9487251421099</v>
      </c>
      <c r="H904" s="2" t="s">
        <v>604</v>
      </c>
      <c r="I904" s="2" t="s">
        <v>604</v>
      </c>
      <c r="J904" s="2" t="s">
        <v>604</v>
      </c>
    </row>
    <row r="905">
      <c r="A905" s="2" t="s">
        <v>311</v>
      </c>
      <c r="B905" s="2" t="s">
        <v>400</v>
      </c>
      <c r="C905" s="16" t="s">
        <v>557</v>
      </c>
      <c r="D905" s="10">
        <v>10.14068489395032</v>
      </c>
      <c r="E905" s="10">
        <v>983.7500256228111</v>
      </c>
      <c r="F905" s="10">
        <v>979.9374007088825</v>
      </c>
    </row>
    <row r="906">
      <c r="A906" s="2" t="s">
        <v>263</v>
      </c>
      <c r="B906" s="2" t="s">
        <v>311</v>
      </c>
      <c r="C906" s="16" t="s">
        <v>544</v>
      </c>
      <c r="D906" s="10">
        <v>9.797155916493393</v>
      </c>
      <c r="E906" s="26">
        <v>993.4128307049194</v>
      </c>
      <c r="F906" s="10">
        <v>993.8907105167615</v>
      </c>
    </row>
    <row r="907">
      <c r="A907" s="2" t="s">
        <v>134</v>
      </c>
      <c r="B907" s="2" t="s">
        <v>263</v>
      </c>
      <c r="C907" s="16" t="s">
        <v>538</v>
      </c>
      <c r="D907" s="10">
        <v>9.053415685381974</v>
      </c>
      <c r="E907" s="26">
        <v>1027.4590944599286</v>
      </c>
      <c r="F907" s="10">
        <v>1003.2099866214128</v>
      </c>
    </row>
    <row r="908">
      <c r="A908" s="2" t="s">
        <v>355</v>
      </c>
      <c r="B908" s="2" t="s">
        <v>134</v>
      </c>
      <c r="C908" s="16" t="s">
        <v>556</v>
      </c>
      <c r="D908" s="10">
        <v>11.790704533072237</v>
      </c>
      <c r="E908" s="10">
        <v>1008.1286252662798</v>
      </c>
      <c r="F908" s="10">
        <v>1036.5125101453104</v>
      </c>
    </row>
    <row r="909">
      <c r="A909" s="2" t="s">
        <v>130</v>
      </c>
      <c r="B909" s="2" t="s">
        <v>355</v>
      </c>
      <c r="C909" s="16" t="s">
        <v>484</v>
      </c>
      <c r="D909" s="10">
        <v>9.558990558472223</v>
      </c>
      <c r="E909" s="10">
        <v>1023.8492412688092</v>
      </c>
      <c r="F909" s="10">
        <v>1019.919329799352</v>
      </c>
    </row>
    <row r="910">
      <c r="A910" s="2" t="s">
        <v>47</v>
      </c>
      <c r="B910" s="2" t="s">
        <v>130</v>
      </c>
      <c r="C910" s="16" t="s">
        <v>511</v>
      </c>
      <c r="D910" s="10">
        <v>11.175910733770264</v>
      </c>
      <c r="E910" s="10">
        <v>1013.7496845490921</v>
      </c>
      <c r="F910" s="10">
        <v>1033.4082318272815</v>
      </c>
    </row>
    <row r="911">
      <c r="A911" s="2" t="s">
        <v>182</v>
      </c>
      <c r="B911" s="2" t="s">
        <v>47</v>
      </c>
      <c r="C911" s="16" t="s">
        <v>432</v>
      </c>
      <c r="D911" s="10">
        <v>12.13467280713519</v>
      </c>
      <c r="E911" s="26">
        <v>1000.0</v>
      </c>
      <c r="F911" s="10">
        <v>1024.9255952828623</v>
      </c>
    </row>
    <row r="912">
      <c r="A912" s="2" t="s">
        <v>88</v>
      </c>
      <c r="B912" s="2" t="s">
        <v>182</v>
      </c>
      <c r="C912" s="16" t="s">
        <v>468</v>
      </c>
      <c r="D912" s="10">
        <v>11.011875291918484</v>
      </c>
      <c r="E912" s="26">
        <v>1000.0</v>
      </c>
      <c r="F912" s="10">
        <v>1012.1346728071352</v>
      </c>
    </row>
    <row r="913">
      <c r="A913" s="2" t="s">
        <v>398</v>
      </c>
      <c r="B913" s="2" t="s">
        <v>88</v>
      </c>
      <c r="C913" s="16" t="s">
        <v>433</v>
      </c>
      <c r="D913" s="10">
        <v>-27.210273304273656</v>
      </c>
      <c r="E913" s="10">
        <v>954.7937006550867</v>
      </c>
      <c r="F913" s="10">
        <v>1011.0118752919185</v>
      </c>
    </row>
    <row r="914">
      <c r="A914" s="2" t="s">
        <v>242</v>
      </c>
      <c r="B914" s="2" t="s">
        <v>88</v>
      </c>
      <c r="C914" s="16" t="s">
        <v>501</v>
      </c>
      <c r="D914" s="10">
        <v>6.297209187642539</v>
      </c>
      <c r="E914" s="10">
        <v>1061.897230164708</v>
      </c>
      <c r="F914" s="10">
        <v>1038.2221485961923</v>
      </c>
    </row>
    <row r="915">
      <c r="A915" s="2" t="s">
        <v>215</v>
      </c>
      <c r="B915" s="2" t="s">
        <v>242</v>
      </c>
      <c r="C915" s="16" t="s">
        <v>529</v>
      </c>
      <c r="D915" s="10">
        <v>18.33232485558396</v>
      </c>
      <c r="E915" s="10">
        <v>967.7237205312063</v>
      </c>
      <c r="F915" s="10">
        <v>1068.1944393523504</v>
      </c>
    </row>
    <row r="916">
      <c r="A916" s="2" t="s">
        <v>311</v>
      </c>
      <c r="B916" s="2" t="s">
        <v>215</v>
      </c>
      <c r="C916" s="16" t="s">
        <v>433</v>
      </c>
      <c r="D916" s="10">
        <v>-31.4925232394661</v>
      </c>
      <c r="E916" s="26">
        <v>984.0935546002681</v>
      </c>
      <c r="F916" s="10">
        <v>986.0560453867902</v>
      </c>
    </row>
    <row r="917">
      <c r="A917" s="2" t="s">
        <v>134</v>
      </c>
      <c r="B917" s="2" t="s">
        <v>215</v>
      </c>
      <c r="C917" s="16" t="s">
        <v>592</v>
      </c>
      <c r="D917" s="10">
        <v>8.30729320634914</v>
      </c>
      <c r="E917" s="26">
        <v>1024.721805612238</v>
      </c>
      <c r="F917" s="10">
        <v>1017.5485686262563</v>
      </c>
    </row>
    <row r="918">
      <c r="A918" s="2" t="s">
        <v>355</v>
      </c>
      <c r="B918" s="2" t="s">
        <v>134</v>
      </c>
      <c r="C918" s="16" t="s">
        <v>539</v>
      </c>
      <c r="D918" s="10">
        <v>12.40976718848058</v>
      </c>
      <c r="E918" s="26">
        <v>1010.3603392408797</v>
      </c>
      <c r="F918" s="10">
        <v>1033.0290988185873</v>
      </c>
    </row>
    <row r="919">
      <c r="A919" s="2" t="s">
        <v>74</v>
      </c>
      <c r="B919" s="2" t="s">
        <v>149</v>
      </c>
      <c r="C919" s="16" t="s">
        <v>591</v>
      </c>
      <c r="D919" s="10">
        <v>6.78531193611468</v>
      </c>
      <c r="E919" s="26">
        <v>1047.9211379073445</v>
      </c>
      <c r="F919" s="10">
        <v>1000.0</v>
      </c>
    </row>
    <row r="920">
      <c r="A920" s="2" t="s">
        <v>185</v>
      </c>
      <c r="B920" s="2" t="s">
        <v>74</v>
      </c>
      <c r="C920" s="16" t="s">
        <v>433</v>
      </c>
      <c r="D920" s="10">
        <v>-27.34029423173278</v>
      </c>
      <c r="E920" s="26">
        <v>1000.0</v>
      </c>
      <c r="F920" s="10">
        <v>1054.706449843459</v>
      </c>
    </row>
    <row r="921">
      <c r="A921" s="2" t="s">
        <v>153</v>
      </c>
      <c r="B921" s="2" t="s">
        <v>74</v>
      </c>
      <c r="C921" s="16" t="s">
        <v>492</v>
      </c>
      <c r="D921" s="10">
        <v>15.936982138027263</v>
      </c>
      <c r="E921" s="10">
        <v>988.6097422490811</v>
      </c>
      <c r="F921" s="10">
        <v>1082.0467440751918</v>
      </c>
    </row>
    <row r="922">
      <c r="A922" s="2" t="s">
        <v>117</v>
      </c>
      <c r="B922" s="2" t="s">
        <v>153</v>
      </c>
      <c r="C922" s="16" t="s">
        <v>526</v>
      </c>
      <c r="D922" s="10">
        <v>13.157484500108959</v>
      </c>
      <c r="E922" s="10">
        <v>962.9165577317452</v>
      </c>
      <c r="F922" s="10">
        <v>1004.5467243871084</v>
      </c>
    </row>
    <row r="923">
      <c r="A923" s="2" t="s">
        <v>149</v>
      </c>
      <c r="B923" s="2" t="s">
        <v>117</v>
      </c>
      <c r="C923" s="16" t="s">
        <v>433</v>
      </c>
      <c r="D923" s="10">
        <v>-32.78749743407693</v>
      </c>
      <c r="E923" s="26">
        <v>993.2146880638853</v>
      </c>
      <c r="F923" s="10">
        <v>976.0740422318542</v>
      </c>
    </row>
    <row r="924">
      <c r="A924" s="2" t="s">
        <v>211</v>
      </c>
      <c r="B924" s="2" t="s">
        <v>117</v>
      </c>
      <c r="C924" s="16" t="s">
        <v>570</v>
      </c>
      <c r="D924" s="10">
        <v>7.6765435043430985</v>
      </c>
      <c r="E924" s="10">
        <v>1000.0</v>
      </c>
      <c r="F924" s="10">
        <v>1008.8615396659311</v>
      </c>
    </row>
    <row r="925">
      <c r="A925" s="2" t="s">
        <v>413</v>
      </c>
      <c r="B925" s="2" t="s">
        <v>211</v>
      </c>
      <c r="C925" s="16" t="s">
        <v>534</v>
      </c>
      <c r="D925" s="10">
        <v>13.635507535457789</v>
      </c>
      <c r="E925" s="26">
        <v>961.5653502561314</v>
      </c>
      <c r="F925" s="10">
        <v>1007.676543504343</v>
      </c>
    </row>
    <row r="926">
      <c r="A926" s="2" t="s">
        <v>185</v>
      </c>
      <c r="B926" s="2" t="s">
        <v>413</v>
      </c>
      <c r="C926" s="16" t="s">
        <v>453</v>
      </c>
      <c r="D926" s="10">
        <v>10.689463523148415</v>
      </c>
      <c r="E926" s="10">
        <v>972.6597057682673</v>
      </c>
      <c r="F926" s="10">
        <v>975.2008577915892</v>
      </c>
    </row>
    <row r="927">
      <c r="A927" s="2" t="s">
        <v>361</v>
      </c>
      <c r="B927" s="2" t="s">
        <v>185</v>
      </c>
      <c r="C927" s="16" t="s">
        <v>433</v>
      </c>
      <c r="D927" s="10">
        <v>-25.481480675041514</v>
      </c>
      <c r="E927" s="10">
        <v>907.5420767029668</v>
      </c>
      <c r="F927" s="10">
        <v>983.3491692914157</v>
      </c>
    </row>
    <row r="928">
      <c r="A928" s="2" t="s">
        <v>160</v>
      </c>
      <c r="B928" s="2" t="s">
        <v>185</v>
      </c>
      <c r="C928" s="16" t="s">
        <v>550</v>
      </c>
      <c r="D928" s="10">
        <v>8.076669224827034</v>
      </c>
      <c r="E928" s="10">
        <v>1000.0</v>
      </c>
      <c r="F928" s="10">
        <v>1008.8306499664573</v>
      </c>
    </row>
    <row r="929">
      <c r="A929" s="2" t="s">
        <v>336</v>
      </c>
      <c r="B929" s="2" t="s">
        <v>160</v>
      </c>
      <c r="C929" s="16" t="s">
        <v>548</v>
      </c>
      <c r="D929" s="10">
        <v>16.083123715551658</v>
      </c>
      <c r="E929" s="10">
        <v>931.3266113427944</v>
      </c>
      <c r="F929" s="10">
        <v>1008.076669224827</v>
      </c>
    </row>
    <row r="930">
      <c r="A930" s="2" t="s">
        <v>154</v>
      </c>
      <c r="B930" s="2" t="s">
        <v>336</v>
      </c>
      <c r="C930" s="16" t="s">
        <v>488</v>
      </c>
      <c r="D930" s="10">
        <v>6.946432479450463</v>
      </c>
      <c r="E930" s="10">
        <v>1000.0</v>
      </c>
      <c r="F930" s="10">
        <v>947.4097350583461</v>
      </c>
    </row>
    <row r="931">
      <c r="A931" s="2" t="s">
        <v>149</v>
      </c>
      <c r="B931" s="2" t="s">
        <v>154</v>
      </c>
      <c r="C931" s="16" t="s">
        <v>433</v>
      </c>
      <c r="D931" s="10">
        <v>-28.034991224011765</v>
      </c>
      <c r="E931" s="10">
        <v>960.4271906298084</v>
      </c>
      <c r="F931" s="10">
        <v>1006.9464324794504</v>
      </c>
    </row>
    <row r="932">
      <c r="A932" s="2" t="s">
        <v>153</v>
      </c>
      <c r="B932" s="2" t="s">
        <v>154</v>
      </c>
      <c r="C932" s="16" t="s">
        <v>555</v>
      </c>
      <c r="D932" s="10">
        <v>10.565193989187424</v>
      </c>
      <c r="E932" s="26">
        <v>991.3892398869995</v>
      </c>
      <c r="F932" s="10">
        <v>1034.9814237034623</v>
      </c>
    </row>
    <row r="933">
      <c r="A933" s="2" t="s">
        <v>74</v>
      </c>
      <c r="B933" s="2" t="s">
        <v>153</v>
      </c>
      <c r="C933" s="16" t="s">
        <v>518</v>
      </c>
      <c r="D933" s="10">
        <v>6.580885965239257</v>
      </c>
      <c r="E933" s="10">
        <v>1066.1097619371644</v>
      </c>
      <c r="F933" s="10">
        <v>1001.9544338761868</v>
      </c>
    </row>
    <row r="934">
      <c r="A934" s="2" t="s">
        <v>69</v>
      </c>
      <c r="B934" s="2" t="s">
        <v>280</v>
      </c>
      <c r="C934" s="16" t="s">
        <v>467</v>
      </c>
      <c r="D934" s="10">
        <v>8.25897482028315</v>
      </c>
      <c r="E934" s="26">
        <v>1000.0</v>
      </c>
      <c r="F934" s="10">
        <v>974.5543422981091</v>
      </c>
    </row>
    <row r="935">
      <c r="A935" s="2" t="s">
        <v>230</v>
      </c>
      <c r="B935" s="2" t="s">
        <v>69</v>
      </c>
      <c r="C935" s="16" t="s">
        <v>572</v>
      </c>
      <c r="D935" s="10">
        <v>15.935296969074427</v>
      </c>
      <c r="E935" s="26">
        <v>935.4327022006249</v>
      </c>
      <c r="F935" s="10">
        <v>1008.2589748202831</v>
      </c>
    </row>
    <row r="936">
      <c r="A936" s="2" t="s">
        <v>152</v>
      </c>
      <c r="B936" s="2" t="s">
        <v>230</v>
      </c>
      <c r="C936" s="16" t="s">
        <v>433</v>
      </c>
      <c r="D936" s="10">
        <v>-34.66294597361534</v>
      </c>
      <c r="E936" s="26">
        <v>1000.0</v>
      </c>
      <c r="F936" s="10">
        <v>951.3679991696994</v>
      </c>
    </row>
    <row r="937">
      <c r="A937" s="2" t="s">
        <v>151</v>
      </c>
      <c r="B937" s="2" t="s">
        <v>230</v>
      </c>
      <c r="C937" s="16" t="s">
        <v>559</v>
      </c>
      <c r="D937" s="10">
        <v>6.558779708276018</v>
      </c>
      <c r="E937" s="10">
        <v>1000.0</v>
      </c>
      <c r="F937" s="10">
        <v>986.0309451433147</v>
      </c>
    </row>
    <row r="938">
      <c r="A938" s="2" t="s">
        <v>59</v>
      </c>
      <c r="B938" s="2" t="s">
        <v>151</v>
      </c>
      <c r="C938" s="16" t="s">
        <v>516</v>
      </c>
      <c r="D938" s="10">
        <v>7.685633673993835</v>
      </c>
      <c r="E938" s="26">
        <v>1042.2634969405117</v>
      </c>
      <c r="F938" s="10">
        <v>1006.558779708276</v>
      </c>
    </row>
    <row r="939">
      <c r="A939" s="2" t="s">
        <v>123</v>
      </c>
      <c r="B939" s="2" t="s">
        <v>59</v>
      </c>
      <c r="C939" s="16" t="s">
        <v>433</v>
      </c>
      <c r="D939" s="10">
        <v>-27.745947551944898</v>
      </c>
      <c r="E939" s="10">
        <v>1000.0</v>
      </c>
      <c r="F939" s="10">
        <v>1049.9491306145055</v>
      </c>
    </row>
    <row r="940">
      <c r="A940" s="2" t="s">
        <v>69</v>
      </c>
      <c r="B940" s="2" t="s">
        <v>59</v>
      </c>
      <c r="C940" s="16" t="s">
        <v>451</v>
      </c>
      <c r="D940" s="10">
        <v>15.388225474104892</v>
      </c>
      <c r="E940" s="10">
        <v>992.3236778512087</v>
      </c>
      <c r="F940" s="10">
        <v>1077.6950781664505</v>
      </c>
    </row>
    <row r="941">
      <c r="A941" s="2" t="s">
        <v>366</v>
      </c>
      <c r="B941" s="2" t="s">
        <v>69</v>
      </c>
      <c r="C941" s="16" t="s">
        <v>433</v>
      </c>
      <c r="D941" s="10">
        <v>-28.160141149799696</v>
      </c>
      <c r="E941" s="10">
        <v>962.6887139406656</v>
      </c>
      <c r="F941" s="10">
        <v>1007.7119033253135</v>
      </c>
    </row>
    <row r="942">
      <c r="A942" s="2" t="s">
        <v>64</v>
      </c>
      <c r="B942" s="2" t="s">
        <v>69</v>
      </c>
      <c r="C942" s="16" t="s">
        <v>434</v>
      </c>
      <c r="D942" s="10">
        <v>10.631190723139502</v>
      </c>
      <c r="E942" s="10">
        <v>1000.0</v>
      </c>
      <c r="F942" s="10">
        <v>1035.8720444751132</v>
      </c>
    </row>
    <row r="943">
      <c r="A943" s="2" t="s">
        <v>285</v>
      </c>
      <c r="B943" s="2" t="s">
        <v>64</v>
      </c>
      <c r="C943" s="16" t="s">
        <v>433</v>
      </c>
      <c r="D943" s="10">
        <v>-30.866334916528917</v>
      </c>
      <c r="E943" s="26">
        <v>1000.0</v>
      </c>
      <c r="F943" s="10">
        <v>1010.6311907231394</v>
      </c>
    </row>
    <row r="944">
      <c r="A944" s="2" t="s">
        <v>151</v>
      </c>
      <c r="B944" s="2" t="s">
        <v>64</v>
      </c>
      <c r="C944" s="16" t="s">
        <v>511</v>
      </c>
      <c r="D944" s="10">
        <v>10.73695577675069</v>
      </c>
      <c r="E944" s="26">
        <v>998.8731460342822</v>
      </c>
      <c r="F944" s="10">
        <v>1041.4975256396683</v>
      </c>
    </row>
    <row r="945">
      <c r="A945" s="2" t="s">
        <v>279</v>
      </c>
      <c r="B945" s="2" t="s">
        <v>151</v>
      </c>
      <c r="C945" s="16" t="s">
        <v>463</v>
      </c>
      <c r="D945" s="10">
        <v>10.381756046226986</v>
      </c>
      <c r="E945" s="26">
        <v>1000.0</v>
      </c>
      <c r="F945" s="10">
        <v>1009.6101018110328</v>
      </c>
    </row>
    <row r="946">
      <c r="A946" s="2" t="s">
        <v>152</v>
      </c>
      <c r="B946" s="2" t="s">
        <v>279</v>
      </c>
      <c r="C946" s="16" t="s">
        <v>585</v>
      </c>
      <c r="D946" s="10">
        <v>14.557945145947386</v>
      </c>
      <c r="E946" s="26">
        <v>965.3370540263846</v>
      </c>
      <c r="F946" s="10">
        <v>1010.381756046227</v>
      </c>
    </row>
    <row r="947">
      <c r="A947" s="2" t="s">
        <v>59</v>
      </c>
      <c r="B947" s="2" t="s">
        <v>152</v>
      </c>
      <c r="C947" s="16" t="s">
        <v>435</v>
      </c>
      <c r="D947" s="10">
        <v>6.08235034861884</v>
      </c>
      <c r="E947" s="26">
        <v>1062.3068526923455</v>
      </c>
      <c r="F947" s="10">
        <v>979.8949991723321</v>
      </c>
    </row>
    <row r="948">
      <c r="A948" s="2" t="s">
        <v>315</v>
      </c>
      <c r="B948" s="2" t="s">
        <v>81</v>
      </c>
      <c r="C948" s="16" t="s">
        <v>433</v>
      </c>
      <c r="D948" s="10">
        <v>-23.180551383626675</v>
      </c>
      <c r="E948" s="10">
        <v>942.4494560954264</v>
      </c>
      <c r="F948" s="10">
        <v>1043.2771381354075</v>
      </c>
    </row>
    <row r="949">
      <c r="A949" s="2" t="s">
        <v>72</v>
      </c>
      <c r="B949" s="2" t="s">
        <v>81</v>
      </c>
      <c r="C949" s="16" t="s">
        <v>523</v>
      </c>
      <c r="D949" s="10">
        <v>10.79246005250545</v>
      </c>
      <c r="E949" s="26">
        <v>1030.1733634654033</v>
      </c>
      <c r="F949" s="10">
        <v>1066.4576895190341</v>
      </c>
    </row>
    <row r="950">
      <c r="A950" s="2" t="s">
        <v>218</v>
      </c>
      <c r="B950" s="2" t="s">
        <v>72</v>
      </c>
      <c r="C950" s="16" t="s">
        <v>433</v>
      </c>
      <c r="D950" s="10">
        <v>-32.174033555291544</v>
      </c>
      <c r="E950" s="26">
        <v>1048.8391633495535</v>
      </c>
      <c r="F950" s="10">
        <v>1040.9658235179088</v>
      </c>
    </row>
    <row r="951">
      <c r="A951" s="2" t="s">
        <v>107</v>
      </c>
      <c r="B951" s="2" t="s">
        <v>72</v>
      </c>
      <c r="C951" s="16" t="s">
        <v>434</v>
      </c>
      <c r="D951" s="10">
        <v>11.312089358714873</v>
      </c>
      <c r="E951" s="10">
        <v>1029.5856759049157</v>
      </c>
      <c r="F951" s="10">
        <v>1073.1398570732003</v>
      </c>
    </row>
    <row r="952">
      <c r="A952" s="2" t="s">
        <v>89</v>
      </c>
      <c r="B952" s="2" t="s">
        <v>107</v>
      </c>
      <c r="C952" s="16" t="s">
        <v>477</v>
      </c>
      <c r="D952" s="10">
        <v>8.751735805333078</v>
      </c>
      <c r="E952" s="26">
        <v>1055.2587665825702</v>
      </c>
      <c r="F952" s="10">
        <v>1040.8977652636304</v>
      </c>
    </row>
    <row r="953">
      <c r="A953" s="2" t="s">
        <v>392</v>
      </c>
      <c r="B953" s="2" t="s">
        <v>89</v>
      </c>
      <c r="C953" s="16" t="s">
        <v>433</v>
      </c>
      <c r="D953" s="10">
        <v>-22.265949928029187</v>
      </c>
      <c r="E953" s="26">
        <v>953.4313029680653</v>
      </c>
      <c r="F953" s="10">
        <v>1064.0105023879032</v>
      </c>
    </row>
    <row r="954">
      <c r="A954" s="2" t="s">
        <v>110</v>
      </c>
      <c r="B954" s="2" t="s">
        <v>89</v>
      </c>
      <c r="C954" s="16" t="s">
        <v>428</v>
      </c>
      <c r="D954" s="10">
        <v>12.817102410435115</v>
      </c>
      <c r="E954" s="10">
        <v>1033.6686909565879</v>
      </c>
      <c r="F954" s="10">
        <v>1086.2764523159324</v>
      </c>
    </row>
    <row r="955">
      <c r="A955" s="2" t="s">
        <v>141</v>
      </c>
      <c r="B955" s="2" t="s">
        <v>110</v>
      </c>
      <c r="C955" s="16" t="s">
        <v>558</v>
      </c>
      <c r="D955" s="10">
        <v>12.582428351862099</v>
      </c>
      <c r="E955" s="26">
        <v>1023.4933102690402</v>
      </c>
      <c r="F955" s="10">
        <v>1046.485793367023</v>
      </c>
    </row>
    <row r="956">
      <c r="A956" s="2" t="s">
        <v>403</v>
      </c>
      <c r="B956" s="2" t="s">
        <v>141</v>
      </c>
      <c r="C956" s="16" t="s">
        <v>433</v>
      </c>
      <c r="D956" s="10">
        <v>-24.401488685729202</v>
      </c>
      <c r="E956" s="26">
        <v>948.4124786821781</v>
      </c>
      <c r="F956" s="10">
        <v>1036.0757386209023</v>
      </c>
    </row>
    <row r="957">
      <c r="A957" s="2" t="s">
        <v>81</v>
      </c>
      <c r="B957" s="2" t="s">
        <v>141</v>
      </c>
      <c r="C957" s="16" t="s">
        <v>437</v>
      </c>
      <c r="D957" s="10">
        <v>8.446919855507756</v>
      </c>
      <c r="E957" s="26">
        <v>1055.6652294665287</v>
      </c>
      <c r="F957" s="10">
        <v>1060.4772273066314</v>
      </c>
    </row>
    <row r="958">
      <c r="A958" s="2" t="s">
        <v>72</v>
      </c>
      <c r="B958" s="2" t="s">
        <v>81</v>
      </c>
      <c r="C958" s="16" t="s">
        <v>558</v>
      </c>
      <c r="D958" s="10">
        <v>11.045924113164862</v>
      </c>
      <c r="E958" s="26">
        <v>1061.8277677144856</v>
      </c>
      <c r="F958" s="10">
        <v>1064.1121493220364</v>
      </c>
    </row>
    <row r="959">
      <c r="A959" s="2" t="s">
        <v>107</v>
      </c>
      <c r="B959" s="2" t="s">
        <v>72</v>
      </c>
      <c r="C959" s="16" t="s">
        <v>431</v>
      </c>
      <c r="D959" s="10">
        <v>12.618755839105717</v>
      </c>
      <c r="E959" s="26">
        <v>1032.1460294582973</v>
      </c>
      <c r="F959" s="10">
        <v>1072.8736918276504</v>
      </c>
    </row>
    <row r="960">
      <c r="A960" s="2" t="s">
        <v>89</v>
      </c>
      <c r="B960" s="2" t="s">
        <v>107</v>
      </c>
      <c r="C960" s="16" t="s">
        <v>473</v>
      </c>
      <c r="D960" s="10">
        <v>7.816933395724366</v>
      </c>
      <c r="E960" s="10">
        <v>1073.4593499054972</v>
      </c>
      <c r="F960" s="10">
        <v>1044.764785297403</v>
      </c>
    </row>
    <row r="961">
      <c r="A961" s="2" t="s">
        <v>218</v>
      </c>
      <c r="B961" s="2" t="s">
        <v>89</v>
      </c>
      <c r="C961" s="16" t="s">
        <v>433</v>
      </c>
      <c r="D961" s="10">
        <v>-26.479130702404056</v>
      </c>
      <c r="E961" s="10">
        <v>1016.6651297942619</v>
      </c>
      <c r="F961" s="10">
        <v>1081.2762833012216</v>
      </c>
    </row>
    <row r="962">
      <c r="A962" s="2" t="s">
        <v>45</v>
      </c>
      <c r="B962" s="2" t="s">
        <v>38</v>
      </c>
      <c r="C962" s="16" t="s">
        <v>433</v>
      </c>
      <c r="D962" s="10">
        <v>-27.896784108199306</v>
      </c>
      <c r="E962" s="10">
        <v>1010.3470537128052</v>
      </c>
      <c r="F962" s="10">
        <v>1058.5106409564153</v>
      </c>
    </row>
    <row r="963">
      <c r="A963" s="2" t="s">
        <v>40</v>
      </c>
      <c r="B963" s="2" t="s">
        <v>38</v>
      </c>
      <c r="C963" s="16" t="s">
        <v>503</v>
      </c>
      <c r="D963" s="10">
        <v>10.674312101136296</v>
      </c>
      <c r="E963" s="26">
        <v>1055.703530743559</v>
      </c>
      <c r="F963" s="10">
        <v>1086.4074250646145</v>
      </c>
    </row>
    <row r="964">
      <c r="A964" s="2" t="s">
        <v>92</v>
      </c>
      <c r="B964" s="2" t="s">
        <v>40</v>
      </c>
      <c r="C964" s="16" t="s">
        <v>433</v>
      </c>
      <c r="D964" s="10">
        <v>-30.49228090902138</v>
      </c>
      <c r="E964" s="10">
        <v>1050.7172118124624</v>
      </c>
      <c r="F964" s="10">
        <v>1066.3778428446954</v>
      </c>
    </row>
    <row r="965">
      <c r="A965" s="2" t="s">
        <v>339</v>
      </c>
      <c r="B965" s="2" t="s">
        <v>40</v>
      </c>
      <c r="C965" s="16" t="s">
        <v>433</v>
      </c>
      <c r="D965" s="10">
        <v>-21.17336902753391</v>
      </c>
      <c r="E965" s="26">
        <v>974.7058856767303</v>
      </c>
      <c r="F965" s="10">
        <v>1096.8701237537168</v>
      </c>
    </row>
    <row r="966">
      <c r="A966" s="2" t="s">
        <v>138</v>
      </c>
      <c r="B966" s="2" t="s">
        <v>40</v>
      </c>
      <c r="C966" s="16" t="s">
        <v>486</v>
      </c>
      <c r="D966" s="10">
        <v>6.9427045993363485</v>
      </c>
      <c r="E966" s="10">
        <v>1096.3113394254049</v>
      </c>
      <c r="F966" s="10">
        <v>1118.0434927812507</v>
      </c>
    </row>
    <row r="967">
      <c r="A967" s="2" t="s">
        <v>20</v>
      </c>
      <c r="B967" s="2" t="s">
        <v>138</v>
      </c>
      <c r="C967" s="16" t="s">
        <v>516</v>
      </c>
      <c r="D967" s="10">
        <v>18.66505304196371</v>
      </c>
      <c r="E967" s="10">
        <v>999.9893389542574</v>
      </c>
      <c r="F967" s="10">
        <v>1103.2540440247412</v>
      </c>
    </row>
    <row r="968">
      <c r="A968" s="2" t="s">
        <v>241</v>
      </c>
      <c r="B968" s="2" t="s">
        <v>20</v>
      </c>
      <c r="C968" s="16" t="s">
        <v>433</v>
      </c>
      <c r="D968" s="10">
        <v>-31.04086588502001</v>
      </c>
      <c r="E968" s="10">
        <v>1010.4067339240818</v>
      </c>
      <c r="F968" s="10">
        <v>1018.6543919962211</v>
      </c>
    </row>
    <row r="969">
      <c r="A969" s="2" t="s">
        <v>92</v>
      </c>
      <c r="B969" s="2" t="s">
        <v>20</v>
      </c>
      <c r="C969" s="16" t="s">
        <v>572</v>
      </c>
      <c r="D969" s="10">
        <v>9.904636305309028</v>
      </c>
      <c r="E969" s="26">
        <v>1020.2249309034411</v>
      </c>
      <c r="F969" s="10">
        <v>1049.695257881241</v>
      </c>
    </row>
    <row r="970">
      <c r="A970" s="2" t="s">
        <v>43</v>
      </c>
      <c r="B970" s="2" t="s">
        <v>92</v>
      </c>
      <c r="C970" s="16" t="s">
        <v>449</v>
      </c>
      <c r="D970" s="10">
        <v>11.242338117396905</v>
      </c>
      <c r="E970" s="26">
        <v>1021.761886808197</v>
      </c>
      <c r="F970" s="10">
        <v>1030.1295672087501</v>
      </c>
    </row>
    <row r="971">
      <c r="A971" s="2" t="s">
        <v>38</v>
      </c>
      <c r="B971" s="2" t="s">
        <v>43</v>
      </c>
      <c r="C971" s="16" t="s">
        <v>433</v>
      </c>
      <c r="D971" s="10">
        <v>-34.335863155775215</v>
      </c>
      <c r="E971" s="26">
        <v>1075.733112963478</v>
      </c>
      <c r="F971" s="10">
        <v>1033.004224925594</v>
      </c>
    </row>
    <row r="972">
      <c r="A972" s="2" t="s">
        <v>138</v>
      </c>
      <c r="B972" s="2" t="s">
        <v>43</v>
      </c>
      <c r="C972" s="16" t="s">
        <v>433</v>
      </c>
      <c r="D972" s="10">
        <v>-32.794498269841085</v>
      </c>
      <c r="E972" s="10">
        <v>1084.5889909827777</v>
      </c>
      <c r="F972" s="10">
        <v>1067.3400880813692</v>
      </c>
    </row>
    <row r="973">
      <c r="A973" s="2" t="s">
        <v>92</v>
      </c>
      <c r="B973" s="2" t="s">
        <v>43</v>
      </c>
      <c r="C973" s="16" t="s">
        <v>532</v>
      </c>
      <c r="D973" s="10">
        <v>13.108323694586096</v>
      </c>
      <c r="E973" s="26">
        <v>1018.8872290913532</v>
      </c>
      <c r="F973" s="10">
        <v>1100.1345863512104</v>
      </c>
    </row>
    <row r="974">
      <c r="A974" s="2" t="s">
        <v>331</v>
      </c>
      <c r="B974" s="2" t="s">
        <v>92</v>
      </c>
      <c r="C974" s="16" t="s">
        <v>501</v>
      </c>
      <c r="D974" s="10">
        <v>12.895777320950074</v>
      </c>
      <c r="E974" s="26">
        <v>1000.4496498961213</v>
      </c>
      <c r="F974" s="10">
        <v>1031.9955527859393</v>
      </c>
    </row>
    <row r="975">
      <c r="A975" s="2" t="s">
        <v>215</v>
      </c>
      <c r="B975" s="2" t="s">
        <v>327</v>
      </c>
      <c r="C975" s="16" t="s">
        <v>503</v>
      </c>
      <c r="D975" s="10">
        <v>8.049511177909686</v>
      </c>
      <c r="E975" s="26">
        <v>1009.2412754199071</v>
      </c>
      <c r="F975" s="10">
        <v>967.1643173848554</v>
      </c>
    </row>
    <row r="976">
      <c r="A976" s="2" t="s">
        <v>170</v>
      </c>
      <c r="B976" s="2" t="s">
        <v>215</v>
      </c>
      <c r="C976" s="16" t="s">
        <v>471</v>
      </c>
      <c r="D976" s="10">
        <v>10.43347968208847</v>
      </c>
      <c r="E976" s="10">
        <v>1008.5721193905586</v>
      </c>
      <c r="F976" s="10">
        <v>1017.2907865978167</v>
      </c>
    </row>
    <row r="977">
      <c r="A977" s="2" t="s">
        <v>263</v>
      </c>
      <c r="B977" s="2" t="s">
        <v>170</v>
      </c>
      <c r="C977" s="16" t="s">
        <v>465</v>
      </c>
      <c r="D977" s="10">
        <v>11.62793215398645</v>
      </c>
      <c r="E977" s="10">
        <v>994.1565709360308</v>
      </c>
      <c r="F977" s="10">
        <v>1019.005599072647</v>
      </c>
    </row>
    <row r="978">
      <c r="A978" s="2" t="s">
        <v>93</v>
      </c>
      <c r="B978" s="2" t="s">
        <v>263</v>
      </c>
      <c r="C978" s="16" t="s">
        <v>501</v>
      </c>
      <c r="D978" s="10">
        <v>9.47556002943462</v>
      </c>
      <c r="E978" s="10">
        <v>1021.2873274664266</v>
      </c>
      <c r="F978" s="10">
        <v>1005.7845030900173</v>
      </c>
    </row>
    <row r="979">
      <c r="A979" s="2" t="s">
        <v>88</v>
      </c>
      <c r="B979" s="2" t="s">
        <v>93</v>
      </c>
      <c r="C979" s="16" t="s">
        <v>525</v>
      </c>
      <c r="D979" s="10">
        <v>10.08761387397421</v>
      </c>
      <c r="E979" s="10">
        <v>1031.9249394085498</v>
      </c>
      <c r="F979" s="10">
        <v>1030.7628874958612</v>
      </c>
    </row>
    <row r="980">
      <c r="A980" s="2" t="s">
        <v>394</v>
      </c>
      <c r="B980" s="2" t="s">
        <v>88</v>
      </c>
      <c r="C980" s="16" t="s">
        <v>433</v>
      </c>
      <c r="D980" s="10">
        <v>-28.32287586383551</v>
      </c>
      <c r="E980" s="10">
        <v>998.9450486967115</v>
      </c>
      <c r="F980" s="10">
        <v>1042.0125532825239</v>
      </c>
    </row>
    <row r="981">
      <c r="A981" s="2" t="s">
        <v>396</v>
      </c>
      <c r="B981" s="2" t="s">
        <v>88</v>
      </c>
      <c r="C981" s="16" t="s">
        <v>433</v>
      </c>
      <c r="D981" s="10">
        <v>-25.78158097021618</v>
      </c>
      <c r="E981" s="26">
        <v>997.8684924579496</v>
      </c>
      <c r="F981" s="10">
        <v>1070.3354291463593</v>
      </c>
    </row>
    <row r="982">
      <c r="A982" s="2" t="s">
        <v>135</v>
      </c>
      <c r="B982" s="2" t="s">
        <v>88</v>
      </c>
      <c r="C982" s="16" t="s">
        <v>504</v>
      </c>
      <c r="D982" s="10">
        <v>9.740248749631016</v>
      </c>
      <c r="E982" s="26">
        <v>1053.4806681618202</v>
      </c>
      <c r="F982" s="10">
        <v>1096.1170101165756</v>
      </c>
    </row>
    <row r="983">
      <c r="A983" s="2" t="s">
        <v>355</v>
      </c>
      <c r="B983" s="2" t="s">
        <v>135</v>
      </c>
      <c r="C983" s="16" t="s">
        <v>550</v>
      </c>
      <c r="D983" s="10">
        <v>13.01582290217847</v>
      </c>
      <c r="E983" s="26">
        <v>1022.7701064293603</v>
      </c>
      <c r="F983" s="10">
        <v>1063.220916911451</v>
      </c>
    </row>
    <row r="984">
      <c r="A984" s="2" t="s">
        <v>170</v>
      </c>
      <c r="B984" s="2" t="s">
        <v>355</v>
      </c>
      <c r="C984" s="16" t="s">
        <v>545</v>
      </c>
      <c r="D984" s="10">
        <v>12.678967049487525</v>
      </c>
      <c r="E984" s="26">
        <v>1007.3776669186605</v>
      </c>
      <c r="F984" s="10">
        <v>1035.785929331539</v>
      </c>
    </row>
    <row r="985">
      <c r="A985" s="2" t="s">
        <v>263</v>
      </c>
      <c r="B985" s="2" t="s">
        <v>170</v>
      </c>
      <c r="C985" s="16" t="s">
        <v>542</v>
      </c>
      <c r="D985" s="10">
        <v>11.266063860931016</v>
      </c>
      <c r="E985" s="26">
        <v>996.3089430605827</v>
      </c>
      <c r="F985" s="10">
        <v>1020.0566339681479</v>
      </c>
    </row>
    <row r="986">
      <c r="A986" s="2" t="s">
        <v>93</v>
      </c>
      <c r="B986" s="2" t="s">
        <v>263</v>
      </c>
      <c r="C986" s="16" t="s">
        <v>543</v>
      </c>
      <c r="D986" s="10">
        <v>9.345516393548733</v>
      </c>
      <c r="E986" s="10">
        <v>1020.675273621887</v>
      </c>
      <c r="F986" s="10">
        <v>1007.5750069215137</v>
      </c>
    </row>
    <row r="987">
      <c r="A987" s="2" t="s">
        <v>400</v>
      </c>
      <c r="B987" s="2" t="s">
        <v>93</v>
      </c>
      <c r="C987" s="16" t="s">
        <v>433</v>
      </c>
      <c r="D987" s="10">
        <v>-26.863223125914722</v>
      </c>
      <c r="E987" s="26">
        <v>969.7967158149321</v>
      </c>
      <c r="F987" s="10">
        <v>1030.0207900154355</v>
      </c>
    </row>
    <row r="988">
      <c r="A988" s="2" t="s">
        <v>47</v>
      </c>
      <c r="B988" s="2" t="s">
        <v>93</v>
      </c>
      <c r="C988" s="16" t="s">
        <v>531</v>
      </c>
      <c r="D988" s="10">
        <v>11.72560074285363</v>
      </c>
      <c r="E988" s="10">
        <v>1012.7909224757271</v>
      </c>
      <c r="F988" s="10">
        <v>1056.8840131413504</v>
      </c>
    </row>
    <row r="989">
      <c r="A989" s="2" t="s">
        <v>394</v>
      </c>
      <c r="B989" s="2" t="s">
        <v>47</v>
      </c>
      <c r="C989" s="16" t="s">
        <v>484</v>
      </c>
      <c r="D989" s="10">
        <v>14.05360559213169</v>
      </c>
      <c r="E989" s="10">
        <v>970.622172832876</v>
      </c>
      <c r="F989" s="10">
        <v>1024.516523218581</v>
      </c>
    </row>
    <row r="990">
      <c r="A990" s="2" t="s">
        <v>355</v>
      </c>
      <c r="B990" s="2" t="s">
        <v>394</v>
      </c>
      <c r="C990" s="16" t="s">
        <v>483</v>
      </c>
      <c r="D990" s="10">
        <v>7.1277209492575135</v>
      </c>
      <c r="E990" s="10">
        <v>1023.1069622820514</v>
      </c>
      <c r="F990" s="10">
        <v>984.6757784250077</v>
      </c>
    </row>
    <row r="991">
      <c r="A991" s="2" t="s">
        <v>74</v>
      </c>
      <c r="B991" s="2" t="s">
        <v>59</v>
      </c>
      <c r="C991" s="16" t="s">
        <v>529</v>
      </c>
      <c r="D991" s="10">
        <v>9.6160772069546</v>
      </c>
      <c r="E991" s="10">
        <v>1072.6906479024037</v>
      </c>
      <c r="F991" s="10">
        <v>1068.3892030409643</v>
      </c>
    </row>
    <row r="992">
      <c r="A992" s="2" t="s">
        <v>279</v>
      </c>
      <c r="B992" s="2" t="s">
        <v>74</v>
      </c>
      <c r="C992" s="16" t="s">
        <v>433</v>
      </c>
      <c r="D992" s="10">
        <v>-24.50994393892652</v>
      </c>
      <c r="E992" s="10">
        <v>995.8238109002796</v>
      </c>
      <c r="F992" s="10">
        <v>1082.3067251093585</v>
      </c>
    </row>
    <row r="993">
      <c r="A993" s="2" t="s">
        <v>64</v>
      </c>
      <c r="B993" s="2" t="s">
        <v>74</v>
      </c>
      <c r="C993" s="16" t="s">
        <v>536</v>
      </c>
      <c r="D993" s="10">
        <v>13.793422382464655</v>
      </c>
      <c r="E993" s="26">
        <v>1030.7605698629177</v>
      </c>
      <c r="F993" s="10">
        <v>1106.816669048285</v>
      </c>
    </row>
    <row r="994">
      <c r="A994" s="2" t="s">
        <v>117</v>
      </c>
      <c r="B994" s="2" t="s">
        <v>64</v>
      </c>
      <c r="C994" s="16" t="s">
        <v>433</v>
      </c>
      <c r="D994" s="10">
        <v>-28.297852899346736</v>
      </c>
      <c r="E994" s="26">
        <v>1001.1849961615881</v>
      </c>
      <c r="F994" s="10">
        <v>1044.5539922453825</v>
      </c>
    </row>
    <row r="995">
      <c r="A995" s="2" t="s">
        <v>413</v>
      </c>
      <c r="B995" s="2" t="s">
        <v>64</v>
      </c>
      <c r="C995" s="16" t="s">
        <v>573</v>
      </c>
      <c r="D995" s="10">
        <v>16.804857075189688</v>
      </c>
      <c r="E995" s="26">
        <v>964.5113942684408</v>
      </c>
      <c r="F995" s="10">
        <v>1072.8518451447292</v>
      </c>
    </row>
    <row r="996">
      <c r="A996" s="2" t="s">
        <v>366</v>
      </c>
      <c r="B996" s="2" t="s">
        <v>413</v>
      </c>
      <c r="C996" s="16" t="s">
        <v>578</v>
      </c>
      <c r="D996" s="10">
        <v>13.045587129950976</v>
      </c>
      <c r="E996" s="10">
        <v>934.528572790866</v>
      </c>
      <c r="F996" s="10">
        <v>981.3162513436305</v>
      </c>
    </row>
    <row r="997">
      <c r="A997" s="2" t="s">
        <v>361</v>
      </c>
      <c r="B997" s="2" t="s">
        <v>366</v>
      </c>
      <c r="C997" s="16" t="s">
        <v>497</v>
      </c>
      <c r="D997" s="10">
        <v>14.611919419441952</v>
      </c>
      <c r="E997" s="10">
        <v>882.0605960279253</v>
      </c>
      <c r="F997" s="10">
        <v>947.5741599208169</v>
      </c>
    </row>
    <row r="998">
      <c r="A998" s="2" t="s">
        <v>280</v>
      </c>
      <c r="B998" s="2" t="s">
        <v>361</v>
      </c>
      <c r="C998" s="16" t="s">
        <v>447</v>
      </c>
      <c r="D998" s="10">
        <v>5.695231226169772</v>
      </c>
      <c r="E998" s="10">
        <v>966.295367477826</v>
      </c>
      <c r="F998" s="10">
        <v>896.6725154473672</v>
      </c>
    </row>
    <row r="999">
      <c r="A999" s="2" t="s">
        <v>160</v>
      </c>
      <c r="B999" s="2" t="s">
        <v>280</v>
      </c>
      <c r="C999" s="16" t="s">
        <v>553</v>
      </c>
      <c r="D999" s="10">
        <v>8.665059758942082</v>
      </c>
      <c r="E999" s="10">
        <v>991.9935455092754</v>
      </c>
      <c r="F999" s="10">
        <v>971.9905987039957</v>
      </c>
    </row>
    <row r="1000">
      <c r="A1000" s="2" t="s">
        <v>59</v>
      </c>
      <c r="B1000" s="2" t="s">
        <v>160</v>
      </c>
      <c r="C1000" s="16" t="s">
        <v>561</v>
      </c>
      <c r="D1000" s="10">
        <v>6.004743041437903</v>
      </c>
      <c r="E1000" s="26">
        <v>1058.7731258340095</v>
      </c>
      <c r="F1000" s="10">
        <v>1000.6586052682173</v>
      </c>
    </row>
    <row r="1001">
      <c r="A1001" s="2" t="s">
        <v>154</v>
      </c>
      <c r="B1001" s="2" t="s">
        <v>59</v>
      </c>
      <c r="C1001" s="16" t="s">
        <v>440</v>
      </c>
      <c r="D1001" s="10">
        <v>12.697174155684284</v>
      </c>
      <c r="E1001" s="10">
        <v>1024.416229714275</v>
      </c>
      <c r="F1001" s="10">
        <v>1064.7778688754474</v>
      </c>
    </row>
    <row r="1002">
      <c r="A1002" s="2" t="s">
        <v>230</v>
      </c>
      <c r="B1002" s="2" t="s">
        <v>154</v>
      </c>
      <c r="C1002" s="16" t="s">
        <v>443</v>
      </c>
      <c r="D1002" s="10">
        <v>14.228803927925997</v>
      </c>
      <c r="E1002" s="26">
        <v>979.4721654350387</v>
      </c>
      <c r="F1002" s="10">
        <v>1037.1134038699593</v>
      </c>
    </row>
    <row r="1003">
      <c r="A1003" s="2" t="s">
        <v>117</v>
      </c>
      <c r="B1003" s="2" t="s">
        <v>230</v>
      </c>
      <c r="C1003" s="16" t="s">
        <v>536</v>
      </c>
      <c r="D1003" s="10">
        <v>11.188163918456112</v>
      </c>
      <c r="E1003" s="10">
        <v>972.8871432622414</v>
      </c>
      <c r="F1003" s="10">
        <v>993.7009693629647</v>
      </c>
    </row>
    <row r="1004">
      <c r="A1004" s="2" t="s">
        <v>279</v>
      </c>
      <c r="B1004" s="2" t="s">
        <v>117</v>
      </c>
      <c r="C1004" s="16" t="s">
        <v>433</v>
      </c>
      <c r="D1004" s="10">
        <v>-30.70885471429724</v>
      </c>
      <c r="E1004" s="10">
        <v>971.313866961353</v>
      </c>
      <c r="F1004" s="10">
        <v>984.0753071806975</v>
      </c>
    </row>
    <row r="1005">
      <c r="A1005" s="2" t="s">
        <v>59</v>
      </c>
      <c r="B1005" s="2" t="s">
        <v>117</v>
      </c>
      <c r="C1005" s="16" t="s">
        <v>456</v>
      </c>
      <c r="D1005" s="10">
        <v>5.941937720570207</v>
      </c>
      <c r="E1005" s="10">
        <v>1052.0806947197632</v>
      </c>
      <c r="F1005" s="10">
        <v>1014.7841618949947</v>
      </c>
    </row>
    <row r="1006">
      <c r="A1006" s="2" t="s">
        <v>74</v>
      </c>
      <c r="B1006" s="2" t="s">
        <v>59</v>
      </c>
      <c r="C1006" s="16" t="s">
        <v>577</v>
      </c>
      <c r="D1006" s="10">
        <v>7.580811340008947</v>
      </c>
      <c r="E1006" s="10">
        <v>1093.0232466658201</v>
      </c>
      <c r="F1006" s="10">
        <v>1058.0226324403334</v>
      </c>
    </row>
    <row r="1007">
      <c r="A1007" s="2" t="s">
        <v>101</v>
      </c>
      <c r="B1007" s="2" t="s">
        <v>315</v>
      </c>
      <c r="C1007" s="16" t="s">
        <v>429</v>
      </c>
      <c r="D1007" s="10">
        <v>6.727299759961061</v>
      </c>
      <c r="E1007" s="10">
        <v>972.6600024971985</v>
      </c>
      <c r="F1007" s="10">
        <v>919.2689047117997</v>
      </c>
    </row>
    <row r="1008">
      <c r="A1008" s="2" t="s">
        <v>377</v>
      </c>
      <c r="B1008" s="2" t="s">
        <v>101</v>
      </c>
      <c r="C1008" s="16" t="s">
        <v>433</v>
      </c>
      <c r="D1008" s="10">
        <v>-32.90859345439534</v>
      </c>
      <c r="E1008" s="10">
        <v>998.4089321388967</v>
      </c>
      <c r="F1008" s="10">
        <v>979.3873022571596</v>
      </c>
    </row>
    <row r="1009">
      <c r="A1009" s="2" t="s">
        <v>141</v>
      </c>
      <c r="B1009" s="2" t="s">
        <v>101</v>
      </c>
      <c r="C1009" s="16" t="s">
        <v>557</v>
      </c>
      <c r="D1009" s="10">
        <v>5.138214669933863</v>
      </c>
      <c r="E1009" s="10">
        <v>1052.0303074511237</v>
      </c>
      <c r="F1009" s="10">
        <v>1012.295895711555</v>
      </c>
    </row>
    <row r="1010">
      <c r="A1010" s="2" t="s">
        <v>63</v>
      </c>
      <c r="B1010" s="2" t="s">
        <v>141</v>
      </c>
      <c r="C1010" s="16" t="s">
        <v>572</v>
      </c>
      <c r="D1010" s="10">
        <v>11.729373666234272</v>
      </c>
      <c r="E1010" s="10">
        <v>1034.462210167438</v>
      </c>
      <c r="F1010" s="10">
        <v>1057.1685221210575</v>
      </c>
    </row>
    <row r="1011">
      <c r="A1011" s="2" t="s">
        <v>421</v>
      </c>
      <c r="B1011" s="2" t="s">
        <v>63</v>
      </c>
      <c r="C1011" s="16" t="s">
        <v>433</v>
      </c>
      <c r="D1011" s="10">
        <v>-21.52640045651892</v>
      </c>
      <c r="E1011" s="10">
        <v>927.7665498058548</v>
      </c>
      <c r="F1011" s="10">
        <v>1046.1915838336722</v>
      </c>
    </row>
    <row r="1012">
      <c r="A1012" s="2" t="s">
        <v>89</v>
      </c>
      <c r="B1012" s="2" t="s">
        <v>63</v>
      </c>
      <c r="C1012" s="16" t="s">
        <v>433</v>
      </c>
      <c r="D1012" s="10">
        <v>-34.18301679927823</v>
      </c>
      <c r="E1012" s="10">
        <v>1107.7554140036257</v>
      </c>
      <c r="F1012" s="10">
        <v>1067.7179842901912</v>
      </c>
    </row>
    <row r="1013">
      <c r="A1013" s="2" t="s">
        <v>315</v>
      </c>
      <c r="B1013" s="2" t="s">
        <v>63</v>
      </c>
      <c r="C1013" s="16" t="s">
        <v>475</v>
      </c>
      <c r="D1013" s="10">
        <v>24.096757970158937</v>
      </c>
      <c r="E1013" s="10">
        <v>912.5416049518386</v>
      </c>
      <c r="F1013" s="10">
        <v>1101.9010010894694</v>
      </c>
    </row>
    <row r="1014">
      <c r="A1014" s="2" t="s">
        <v>27</v>
      </c>
      <c r="B1014" s="2" t="s">
        <v>315</v>
      </c>
      <c r="C1014" s="16" t="s">
        <v>541</v>
      </c>
      <c r="D1014" s="10">
        <v>6.502154892533118</v>
      </c>
      <c r="E1014" s="10">
        <v>1002.9802434699553</v>
      </c>
      <c r="F1014" s="10">
        <v>936.6383629219976</v>
      </c>
    </row>
    <row r="1015">
      <c r="A1015" s="2" t="s">
        <v>72</v>
      </c>
      <c r="B1015" s="2" t="s">
        <v>27</v>
      </c>
      <c r="C1015" s="16" t="s">
        <v>537</v>
      </c>
      <c r="D1015" s="10">
        <v>6.477584478272962</v>
      </c>
      <c r="E1015" s="10">
        <v>1060.2549359885447</v>
      </c>
      <c r="F1015" s="10">
        <v>1009.4823983624884</v>
      </c>
    </row>
    <row r="1016">
      <c r="A1016" s="2" t="s">
        <v>21</v>
      </c>
      <c r="B1016" s="2" t="s">
        <v>72</v>
      </c>
      <c r="C1016" s="16" t="s">
        <v>530</v>
      </c>
      <c r="D1016" s="10">
        <v>5.740397881971068</v>
      </c>
      <c r="E1016" s="26">
        <v>1143.9738909578641</v>
      </c>
      <c r="F1016" s="10">
        <v>1066.7325204668177</v>
      </c>
    </row>
    <row r="1017">
      <c r="A1017" s="2" t="s">
        <v>89</v>
      </c>
      <c r="B1017" s="2" t="s">
        <v>21</v>
      </c>
      <c r="C1017" s="16" t="s">
        <v>433</v>
      </c>
      <c r="D1017" s="10">
        <v>-25.4512918881204</v>
      </c>
      <c r="E1017" s="10">
        <v>1073.5723972043475</v>
      </c>
      <c r="F1017" s="10">
        <v>1149.714288839835</v>
      </c>
    </row>
    <row r="1018">
      <c r="A1018" s="2" t="s">
        <v>421</v>
      </c>
      <c r="B1018" s="2" t="s">
        <v>21</v>
      </c>
      <c r="C1018" s="16" t="s">
        <v>433</v>
      </c>
      <c r="D1018" s="10">
        <v>-8.970018912189817</v>
      </c>
      <c r="E1018" s="10">
        <v>906.2401493493359</v>
      </c>
      <c r="F1018" s="10">
        <v>1175.1655807279553</v>
      </c>
    </row>
    <row r="1019">
      <c r="A1019" s="2" t="s">
        <v>40</v>
      </c>
      <c r="B1019" s="2" t="s">
        <v>171</v>
      </c>
      <c r="C1019" s="16" t="s">
        <v>451</v>
      </c>
      <c r="D1019" s="10">
        <v>7.430555882321311</v>
      </c>
      <c r="E1019" s="26">
        <v>1111.1007881819144</v>
      </c>
      <c r="F1019" s="10">
        <v>1064.7382214574259</v>
      </c>
    </row>
    <row r="1020">
      <c r="A1020" s="2" t="s">
        <v>79</v>
      </c>
      <c r="B1020" s="2" t="s">
        <v>40</v>
      </c>
      <c r="C1020" s="16" t="s">
        <v>433</v>
      </c>
      <c r="D1020" s="10">
        <v>-25.974185248938973</v>
      </c>
      <c r="E1020" s="26">
        <v>1048.2201287981695</v>
      </c>
      <c r="F1020" s="10">
        <v>1118.5313440642356</v>
      </c>
    </row>
    <row r="1021">
      <c r="A1021" s="2" t="s">
        <v>35</v>
      </c>
      <c r="B1021" s="2" t="s">
        <v>40</v>
      </c>
      <c r="C1021" s="16" t="s">
        <v>428</v>
      </c>
      <c r="D1021" s="10">
        <v>13.042157011606397</v>
      </c>
      <c r="E1021" s="10">
        <v>1089.4641150573593</v>
      </c>
      <c r="F1021" s="10">
        <v>1144.5055293131745</v>
      </c>
    </row>
    <row r="1022">
      <c r="A1022" s="2" t="s">
        <v>20</v>
      </c>
      <c r="B1022" s="2" t="s">
        <v>35</v>
      </c>
      <c r="C1022" s="16" t="s">
        <v>451</v>
      </c>
      <c r="D1022" s="10">
        <v>15.323491211788722</v>
      </c>
      <c r="E1022" s="26">
        <v>1039.7906215759322</v>
      </c>
      <c r="F1022" s="10">
        <v>1102.5062720689657</v>
      </c>
    </row>
    <row r="1023">
      <c r="A1023" s="2" t="s">
        <v>17</v>
      </c>
      <c r="B1023" s="2" t="s">
        <v>20</v>
      </c>
      <c r="C1023" s="16" t="s">
        <v>443</v>
      </c>
      <c r="D1023" s="10">
        <v>12.242116578316926</v>
      </c>
      <c r="E1023" s="10">
        <v>1021.2375896395755</v>
      </c>
      <c r="F1023" s="10">
        <v>1055.1141127877208</v>
      </c>
    </row>
    <row r="1024">
      <c r="A1024" s="2" t="s">
        <v>45</v>
      </c>
      <c r="B1024" s="2" t="s">
        <v>17</v>
      </c>
      <c r="C1024" s="16" t="s">
        <v>515</v>
      </c>
      <c r="D1024" s="10">
        <v>14.471115050856927</v>
      </c>
      <c r="E1024" s="10">
        <v>982.4502696046059</v>
      </c>
      <c r="F1024" s="10">
        <v>1033.4797062178925</v>
      </c>
    </row>
    <row r="1025">
      <c r="A1025" s="2" t="s">
        <v>385</v>
      </c>
      <c r="B1025" s="2" t="s">
        <v>45</v>
      </c>
      <c r="C1025" s="16" t="s">
        <v>433</v>
      </c>
      <c r="D1025" s="10">
        <v>-29.264917669267998</v>
      </c>
      <c r="E1025" s="10">
        <v>965.4258453751578</v>
      </c>
      <c r="F1025" s="10">
        <v>996.9213846554628</v>
      </c>
    </row>
    <row r="1026">
      <c r="A1026" s="2" t="s">
        <v>35</v>
      </c>
      <c r="B1026" s="2" t="s">
        <v>45</v>
      </c>
      <c r="C1026" s="16" t="s">
        <v>466</v>
      </c>
      <c r="D1026" s="10">
        <v>3.58790876955718</v>
      </c>
      <c r="E1026" s="10">
        <v>1087.182780857177</v>
      </c>
      <c r="F1026" s="10">
        <v>1026.1863023247308</v>
      </c>
    </row>
    <row r="1027">
      <c r="A1027" s="2" t="s">
        <v>43</v>
      </c>
      <c r="B1027" s="2" t="s">
        <v>35</v>
      </c>
      <c r="C1027" s="16" t="s">
        <v>593</v>
      </c>
      <c r="D1027" s="10">
        <v>11.67597188326732</v>
      </c>
      <c r="E1027" s="10">
        <v>1087.0262626566243</v>
      </c>
      <c r="F1027" s="10">
        <v>1090.770689626734</v>
      </c>
    </row>
    <row r="1028">
      <c r="A1028" s="2" t="s">
        <v>330</v>
      </c>
      <c r="B1028" s="2" t="s">
        <v>43</v>
      </c>
      <c r="C1028" s="16" t="s">
        <v>433</v>
      </c>
      <c r="D1028" s="10">
        <v>-21.409328018283844</v>
      </c>
      <c r="E1028" s="26">
        <v>979.036958637072</v>
      </c>
      <c r="F1028" s="10">
        <v>1098.7022345398916</v>
      </c>
    </row>
    <row r="1029">
      <c r="A1029" s="2" t="s">
        <v>17</v>
      </c>
      <c r="B1029" s="2" t="s">
        <v>43</v>
      </c>
      <c r="C1029" s="16" t="s">
        <v>594</v>
      </c>
      <c r="D1029" s="10">
        <v>18.073717943553206</v>
      </c>
      <c r="E1029" s="26">
        <v>1019.0085911670355</v>
      </c>
      <c r="F1029" s="10">
        <v>1120.1115625581754</v>
      </c>
    </row>
    <row r="1030">
      <c r="A1030" s="2" t="s">
        <v>100</v>
      </c>
      <c r="B1030" s="2" t="s">
        <v>17</v>
      </c>
      <c r="C1030" s="16" t="s">
        <v>582</v>
      </c>
      <c r="D1030" s="10">
        <v>12.797247657495952</v>
      </c>
      <c r="E1030" s="10">
        <v>1000.185297751993</v>
      </c>
      <c r="F1030" s="10">
        <v>1037.0823091105888</v>
      </c>
    </row>
    <row r="1031">
      <c r="A1031" s="2" t="s">
        <v>35</v>
      </c>
      <c r="B1031" s="2" t="s">
        <v>100</v>
      </c>
      <c r="C1031" s="16" t="s">
        <v>558</v>
      </c>
      <c r="D1031" s="10">
        <v>6.948720516767178</v>
      </c>
      <c r="E1031" s="26">
        <v>1079.0947177434668</v>
      </c>
      <c r="F1031" s="10">
        <v>1012.9825454094889</v>
      </c>
    </row>
    <row r="1032">
      <c r="A1032" s="2" t="s">
        <v>331</v>
      </c>
      <c r="B1032" s="2" t="s">
        <v>35</v>
      </c>
      <c r="C1032" s="16" t="s">
        <v>569</v>
      </c>
      <c r="D1032" s="10">
        <v>15.397261736766499</v>
      </c>
      <c r="E1032" s="26">
        <v>1013.3454272170713</v>
      </c>
      <c r="F1032" s="10">
        <v>1086.043438260234</v>
      </c>
    </row>
    <row r="1033">
      <c r="A1033" s="2" t="s">
        <v>355</v>
      </c>
      <c r="B1033" s="2" t="s">
        <v>52</v>
      </c>
      <c r="C1033" s="16" t="s">
        <v>433</v>
      </c>
      <c r="D1033" s="10">
        <v>-25.9123544254954</v>
      </c>
      <c r="E1033" s="26">
        <v>1030.234683231309</v>
      </c>
      <c r="F1033" s="10">
        <v>1101.239000550975</v>
      </c>
    </row>
    <row r="1034">
      <c r="A1034" s="2" t="s">
        <v>215</v>
      </c>
      <c r="B1034" s="2" t="s">
        <v>52</v>
      </c>
      <c r="C1034" s="16" t="s">
        <v>433</v>
      </c>
      <c r="D1034" s="10">
        <v>-21.349964986575067</v>
      </c>
      <c r="E1034" s="10">
        <v>1006.8573069157283</v>
      </c>
      <c r="F1034" s="10">
        <v>1127.1513549764704</v>
      </c>
    </row>
    <row r="1035">
      <c r="A1035" s="2" t="s">
        <v>47</v>
      </c>
      <c r="B1035" s="2" t="s">
        <v>52</v>
      </c>
      <c r="C1035" s="16" t="s">
        <v>473</v>
      </c>
      <c r="D1035" s="10">
        <v>18.50590087511108</v>
      </c>
      <c r="E1035" s="10">
        <v>1010.4629176264492</v>
      </c>
      <c r="F1035" s="10">
        <v>1148.5013199630455</v>
      </c>
    </row>
    <row r="1036">
      <c r="A1036" s="2" t="s">
        <v>75</v>
      </c>
      <c r="B1036" s="2" t="s">
        <v>47</v>
      </c>
      <c r="C1036" s="16" t="s">
        <v>476</v>
      </c>
      <c r="D1036" s="10">
        <v>14.066738100412275</v>
      </c>
      <c r="E1036" s="10">
        <v>983.2968347094676</v>
      </c>
      <c r="F1036" s="10">
        <v>1028.9688185015602</v>
      </c>
    </row>
    <row r="1037">
      <c r="A1037" s="2" t="s">
        <v>263</v>
      </c>
      <c r="B1037" s="2" t="s">
        <v>75</v>
      </c>
      <c r="C1037" s="16" t="s">
        <v>433</v>
      </c>
      <c r="D1037" s="10">
        <v>-31.69168216440507</v>
      </c>
      <c r="E1037" s="26">
        <v>998.2294905279649</v>
      </c>
      <c r="F1037" s="10">
        <v>997.3635728098799</v>
      </c>
    </row>
    <row r="1038">
      <c r="A1038" s="2" t="s">
        <v>355</v>
      </c>
      <c r="B1038" s="2" t="s">
        <v>75</v>
      </c>
      <c r="C1038" s="16" t="s">
        <v>553</v>
      </c>
      <c r="D1038" s="10">
        <v>9.454403301839097</v>
      </c>
      <c r="E1038" s="26">
        <v>1004.3223288058135</v>
      </c>
      <c r="F1038" s="10">
        <v>1029.055254974285</v>
      </c>
    </row>
    <row r="1039">
      <c r="A1039" s="2" t="s">
        <v>125</v>
      </c>
      <c r="B1039" s="2" t="s">
        <v>355</v>
      </c>
      <c r="C1039" s="16" t="s">
        <v>489</v>
      </c>
      <c r="D1039" s="10">
        <v>12.816227388596683</v>
      </c>
      <c r="E1039" s="26">
        <v>987.2113276228728</v>
      </c>
      <c r="F1039" s="10">
        <v>1013.7767321076526</v>
      </c>
    </row>
    <row r="1040">
      <c r="A1040" s="2" t="s">
        <v>88</v>
      </c>
      <c r="B1040" s="2" t="s">
        <v>125</v>
      </c>
      <c r="C1040" s="16" t="s">
        <v>539</v>
      </c>
      <c r="D1040" s="10">
        <v>5.870775576037949</v>
      </c>
      <c r="E1040" s="10">
        <v>1086.3767613669447</v>
      </c>
      <c r="F1040" s="10">
        <v>1000.0275550114694</v>
      </c>
    </row>
    <row r="1041">
      <c r="A1041" s="2" t="s">
        <v>19</v>
      </c>
      <c r="B1041" s="2" t="s">
        <v>88</v>
      </c>
      <c r="C1041" s="16" t="s">
        <v>449</v>
      </c>
      <c r="D1041" s="10">
        <v>10.504388908098981</v>
      </c>
      <c r="E1041" s="10">
        <v>1094.2367740942982</v>
      </c>
      <c r="F1041" s="10">
        <v>1092.2475369429828</v>
      </c>
    </row>
    <row r="1042">
      <c r="A1042" s="2" t="s">
        <v>400</v>
      </c>
      <c r="B1042" s="2" t="s">
        <v>19</v>
      </c>
      <c r="C1042" s="16" t="s">
        <v>433</v>
      </c>
      <c r="D1042" s="10">
        <v>-17.463385181767023</v>
      </c>
      <c r="E1042" s="10">
        <v>942.9334926890174</v>
      </c>
      <c r="F1042" s="10">
        <v>1104.7411630023971</v>
      </c>
    </row>
    <row r="1043">
      <c r="A1043" s="2" t="s">
        <v>88</v>
      </c>
      <c r="B1043" s="2" t="s">
        <v>19</v>
      </c>
      <c r="C1043" s="16" t="s">
        <v>490</v>
      </c>
      <c r="D1043" s="10">
        <v>10.834180685350415</v>
      </c>
      <c r="E1043" s="26">
        <v>1081.743148034884</v>
      </c>
      <c r="F1043" s="10">
        <v>1122.2045481841642</v>
      </c>
    </row>
    <row r="1044">
      <c r="A1044" s="2" t="s">
        <v>61</v>
      </c>
      <c r="B1044" s="2" t="s">
        <v>88</v>
      </c>
      <c r="C1044" s="16" t="s">
        <v>432</v>
      </c>
      <c r="D1044" s="10">
        <v>12.041385695988538</v>
      </c>
      <c r="E1044" s="10">
        <v>1068.8516410011114</v>
      </c>
      <c r="F1044" s="10">
        <v>1092.5773287202342</v>
      </c>
    </row>
    <row r="1045">
      <c r="A1045" s="2" t="s">
        <v>74</v>
      </c>
      <c r="B1045" s="2" t="s">
        <v>41</v>
      </c>
      <c r="C1045" s="16" t="s">
        <v>433</v>
      </c>
      <c r="D1045" s="10">
        <v>-24.508879620467365</v>
      </c>
      <c r="E1045" s="10">
        <v>1100.604058005829</v>
      </c>
      <c r="F1045" s="10">
        <v>1187.0985655358252</v>
      </c>
    </row>
    <row r="1046">
      <c r="A1046" s="2" t="s">
        <v>117</v>
      </c>
      <c r="B1046" s="2" t="s">
        <v>41</v>
      </c>
      <c r="C1046" s="16" t="s">
        <v>433</v>
      </c>
      <c r="D1046" s="10">
        <v>-13.857524438476085</v>
      </c>
      <c r="E1046" s="10">
        <v>1008.8422241744245</v>
      </c>
      <c r="F1046" s="10">
        <v>1211.6074451562924</v>
      </c>
    </row>
    <row r="1047">
      <c r="A1047" s="2" t="s">
        <v>160</v>
      </c>
      <c r="B1047" s="2" t="s">
        <v>41</v>
      </c>
      <c r="C1047" s="16" t="s">
        <v>433</v>
      </c>
      <c r="D1047" s="10">
        <v>-14.52864729464103</v>
      </c>
      <c r="E1047" s="10">
        <v>994.6538622267794</v>
      </c>
      <c r="F1047" s="10">
        <v>1225.4649695947685</v>
      </c>
    </row>
    <row r="1048">
      <c r="A1048" s="2" t="s">
        <v>361</v>
      </c>
      <c r="B1048" s="2" t="s">
        <v>41</v>
      </c>
      <c r="C1048" s="16" t="s">
        <v>457</v>
      </c>
      <c r="D1048" s="10">
        <v>35.15864636141274</v>
      </c>
      <c r="E1048" s="26">
        <v>890.9772842211975</v>
      </c>
      <c r="F1048" s="10">
        <v>1239.9936168894096</v>
      </c>
    </row>
    <row r="1049">
      <c r="A1049" s="2" t="s">
        <v>76</v>
      </c>
      <c r="B1049" s="2" t="s">
        <v>361</v>
      </c>
      <c r="C1049" s="16" t="s">
        <v>467</v>
      </c>
      <c r="D1049" s="10">
        <v>6.918362007322468</v>
      </c>
      <c r="E1049" s="10">
        <v>974.6048547521063</v>
      </c>
      <c r="F1049" s="10">
        <v>926.1359305826102</v>
      </c>
    </row>
    <row r="1050">
      <c r="A1050" s="2" t="s">
        <v>413</v>
      </c>
      <c r="B1050" s="2" t="s">
        <v>76</v>
      </c>
      <c r="C1050" s="16" t="s">
        <v>433</v>
      </c>
      <c r="D1050" s="10">
        <v>-30.672349755058246</v>
      </c>
      <c r="E1050" s="26">
        <v>968.2706642136795</v>
      </c>
      <c r="F1050" s="10">
        <v>981.5232167594288</v>
      </c>
    </row>
    <row r="1051">
      <c r="A1051" s="2" t="s">
        <v>74</v>
      </c>
      <c r="B1051" s="2" t="s">
        <v>76</v>
      </c>
      <c r="C1051" s="16" t="s">
        <v>504</v>
      </c>
      <c r="D1051" s="10">
        <v>4.3418942163448335</v>
      </c>
      <c r="E1051" s="26">
        <v>1076.0951783853618</v>
      </c>
      <c r="F1051" s="10">
        <v>1012.195566514487</v>
      </c>
    </row>
    <row r="1052">
      <c r="A1052" s="2" t="s">
        <v>106</v>
      </c>
      <c r="B1052" s="2" t="s">
        <v>74</v>
      </c>
      <c r="C1052" s="16" t="s">
        <v>589</v>
      </c>
      <c r="D1052" s="10">
        <v>14.976525741928201</v>
      </c>
      <c r="E1052" s="10">
        <v>1012.930219880171</v>
      </c>
      <c r="F1052" s="10">
        <v>1080.4370726017066</v>
      </c>
    </row>
    <row r="1053">
      <c r="A1053" s="2" t="s">
        <v>154</v>
      </c>
      <c r="B1053" s="2" t="s">
        <v>106</v>
      </c>
      <c r="C1053" s="16" t="s">
        <v>501</v>
      </c>
      <c r="D1053" s="10">
        <v>10.882461540552079</v>
      </c>
      <c r="E1053" s="10">
        <v>1022.8845999420333</v>
      </c>
      <c r="F1053" s="10">
        <v>1027.9067456220992</v>
      </c>
    </row>
    <row r="1054">
      <c r="A1054" s="2" t="s">
        <v>103</v>
      </c>
      <c r="B1054" s="2" t="s">
        <v>154</v>
      </c>
      <c r="C1054" s="16" t="s">
        <v>550</v>
      </c>
      <c r="D1054" s="10">
        <v>7.294030720502368</v>
      </c>
      <c r="E1054" s="10">
        <v>1075.169852029981</v>
      </c>
      <c r="F1054" s="10">
        <v>1033.7670614825854</v>
      </c>
    </row>
    <row r="1055">
      <c r="A1055" s="2" t="s">
        <v>117</v>
      </c>
      <c r="B1055" s="2" t="s">
        <v>103</v>
      </c>
      <c r="C1055" s="16" t="s">
        <v>443</v>
      </c>
      <c r="D1055" s="10">
        <v>16.89778815360155</v>
      </c>
      <c r="E1055" s="10">
        <v>994.9846997359484</v>
      </c>
      <c r="F1055" s="10">
        <v>1082.4638827504834</v>
      </c>
    </row>
    <row r="1056">
      <c r="A1056" s="2" t="s">
        <v>388</v>
      </c>
      <c r="B1056" s="2" t="s">
        <v>117</v>
      </c>
      <c r="C1056" s="16" t="s">
        <v>433</v>
      </c>
      <c r="D1056" s="10">
        <v>-28.130322214723073</v>
      </c>
      <c r="E1056" s="10">
        <v>966.5022216290346</v>
      </c>
      <c r="F1056" s="10">
        <v>1011.8824878895499</v>
      </c>
    </row>
    <row r="1057">
      <c r="A1057" s="2" t="s">
        <v>41</v>
      </c>
      <c r="B1057" s="2" t="s">
        <v>117</v>
      </c>
      <c r="C1057" s="16" t="s">
        <v>570</v>
      </c>
      <c r="D1057" s="10">
        <v>-0.4276848064831875</v>
      </c>
      <c r="E1057" s="10">
        <v>1204.8349705279968</v>
      </c>
      <c r="F1057" s="10">
        <v>1040.012810104273</v>
      </c>
    </row>
    <row r="1058">
      <c r="A1058" s="2" t="s">
        <v>24</v>
      </c>
      <c r="B1058" s="2" t="s">
        <v>20</v>
      </c>
      <c r="C1058" s="16" t="s">
        <v>538</v>
      </c>
      <c r="D1058" s="10">
        <v>5.34378230906726</v>
      </c>
      <c r="E1058" s="10">
        <v>1140.1060266291615</v>
      </c>
      <c r="F1058" s="10">
        <v>1042.871996209404</v>
      </c>
    </row>
    <row r="1059">
      <c r="A1059" s="2" t="s">
        <v>45</v>
      </c>
      <c r="B1059" s="2" t="s">
        <v>24</v>
      </c>
      <c r="C1059" s="16" t="s">
        <v>472</v>
      </c>
      <c r="D1059" s="10">
        <v>19.913221385709182</v>
      </c>
      <c r="E1059" s="10">
        <v>1022.5983935551736</v>
      </c>
      <c r="F1059" s="10">
        <v>1145.4498089382287</v>
      </c>
    </row>
    <row r="1060">
      <c r="A1060" s="2" t="s">
        <v>63</v>
      </c>
      <c r="B1060" s="2" t="s">
        <v>45</v>
      </c>
      <c r="C1060" s="16" t="s">
        <v>463</v>
      </c>
      <c r="D1060" s="10">
        <v>7.4152184063262405</v>
      </c>
      <c r="E1060" s="26">
        <v>1077.8042431193105</v>
      </c>
      <c r="F1060" s="10">
        <v>1042.511614940883</v>
      </c>
    </row>
    <row r="1061">
      <c r="A1061" s="2" t="s">
        <v>40</v>
      </c>
      <c r="B1061" s="2" t="s">
        <v>63</v>
      </c>
      <c r="C1061" s="16" t="s">
        <v>505</v>
      </c>
      <c r="D1061" s="10">
        <v>7.373390863144453</v>
      </c>
      <c r="E1061" s="10">
        <v>1131.4633723015681</v>
      </c>
      <c r="F1061" s="10">
        <v>1085.2194615256367</v>
      </c>
    </row>
    <row r="1062">
      <c r="A1062" s="2" t="s">
        <v>11</v>
      </c>
      <c r="B1062" s="2" t="s">
        <v>40</v>
      </c>
      <c r="C1062" s="16" t="s">
        <v>427</v>
      </c>
      <c r="D1062" s="10">
        <v>15.716459356894447</v>
      </c>
      <c r="E1062" s="10">
        <v>1074.921172291353</v>
      </c>
      <c r="F1062" s="10">
        <v>1138.8367631647125</v>
      </c>
    </row>
    <row r="1063">
      <c r="A1063" s="2" t="s">
        <v>43</v>
      </c>
      <c r="B1063" s="2" t="s">
        <v>11</v>
      </c>
      <c r="C1063" s="16" t="s">
        <v>441</v>
      </c>
      <c r="D1063" s="10">
        <v>10.151345032445143</v>
      </c>
      <c r="E1063" s="26">
        <v>1102.0378446146221</v>
      </c>
      <c r="F1063" s="10">
        <v>1090.6376316482476</v>
      </c>
    </row>
    <row r="1064">
      <c r="A1064" s="2" t="s">
        <v>101</v>
      </c>
      <c r="B1064" s="2" t="s">
        <v>43</v>
      </c>
      <c r="C1064" s="16" t="s">
        <v>557</v>
      </c>
      <c r="D1064" s="10">
        <v>19.250040987282777</v>
      </c>
      <c r="E1064" s="10">
        <v>1007.1576810416211</v>
      </c>
      <c r="F1064" s="10">
        <v>1112.1891896470675</v>
      </c>
    </row>
    <row r="1065">
      <c r="A1065" s="2" t="s">
        <v>100</v>
      </c>
      <c r="B1065" s="2" t="s">
        <v>101</v>
      </c>
      <c r="C1065" s="16" t="s">
        <v>441</v>
      </c>
      <c r="D1065" s="10">
        <v>12.427414268272585</v>
      </c>
      <c r="E1065" s="26">
        <v>1006.0338248927218</v>
      </c>
      <c r="F1065" s="10">
        <v>1026.407722028904</v>
      </c>
    </row>
    <row r="1066">
      <c r="A1066" s="2" t="s">
        <v>11</v>
      </c>
      <c r="B1066" s="2" t="s">
        <v>100</v>
      </c>
      <c r="C1066" s="16" t="s">
        <v>539</v>
      </c>
      <c r="D1066" s="10">
        <v>7.003915372570642</v>
      </c>
      <c r="E1066" s="26">
        <v>1080.4862866158023</v>
      </c>
      <c r="F1066" s="10">
        <v>1018.4612391609943</v>
      </c>
    </row>
    <row r="1067">
      <c r="A1067" s="2" t="s">
        <v>40</v>
      </c>
      <c r="B1067" s="2" t="s">
        <v>11</v>
      </c>
      <c r="C1067" s="16" t="s">
        <v>433</v>
      </c>
      <c r="D1067" s="10">
        <v>-33.92766936453114</v>
      </c>
      <c r="E1067" s="10">
        <v>1123.120303807818</v>
      </c>
      <c r="F1067" s="10">
        <v>1087.490201988373</v>
      </c>
    </row>
    <row r="1068">
      <c r="A1068" s="2" t="s">
        <v>45</v>
      </c>
      <c r="B1068" s="2" t="s">
        <v>11</v>
      </c>
      <c r="C1068" s="16" t="s">
        <v>433</v>
      </c>
      <c r="D1068" s="10">
        <v>-24.524762863516123</v>
      </c>
      <c r="E1068" s="10">
        <v>1035.0963965345568</v>
      </c>
      <c r="F1068" s="10">
        <v>1121.417871352904</v>
      </c>
    </row>
    <row r="1069">
      <c r="A1069" s="2" t="s">
        <v>20</v>
      </c>
      <c r="B1069" s="2" t="s">
        <v>11</v>
      </c>
      <c r="C1069" s="16" t="s">
        <v>436</v>
      </c>
      <c r="D1069" s="10">
        <v>15.780811005361269</v>
      </c>
      <c r="E1069" s="10">
        <v>1037.5282139003368</v>
      </c>
      <c r="F1069" s="10">
        <v>1145.9426342164202</v>
      </c>
    </row>
    <row r="1070">
      <c r="A1070" s="2" t="s">
        <v>24</v>
      </c>
      <c r="B1070" s="2" t="s">
        <v>20</v>
      </c>
      <c r="C1070" s="16" t="s">
        <v>583</v>
      </c>
      <c r="D1070" s="10">
        <v>5.720441704177796</v>
      </c>
      <c r="E1070" s="10">
        <v>1125.5365875525194</v>
      </c>
      <c r="F1070" s="10">
        <v>1053.3090249056982</v>
      </c>
    </row>
    <row r="1071">
      <c r="A1071" s="2" t="s">
        <v>331</v>
      </c>
      <c r="B1071" s="2" t="s">
        <v>24</v>
      </c>
      <c r="C1071" s="16" t="s">
        <v>587</v>
      </c>
      <c r="D1071" s="10">
        <v>18.141154895190212</v>
      </c>
      <c r="E1071" s="26">
        <v>1028.7426889538378</v>
      </c>
      <c r="F1071" s="10">
        <v>1131.2570292566973</v>
      </c>
    </row>
    <row r="1072">
      <c r="A1072" s="2" t="s">
        <v>101</v>
      </c>
      <c r="B1072" s="2" t="s">
        <v>331</v>
      </c>
      <c r="C1072" s="16" t="s">
        <v>447</v>
      </c>
      <c r="D1072" s="10">
        <v>12.280013727026285</v>
      </c>
      <c r="E1072" s="10">
        <v>1013.9803077606314</v>
      </c>
      <c r="F1072" s="10">
        <v>1046.8838438490282</v>
      </c>
    </row>
    <row r="1073">
      <c r="A1073" s="2" t="s">
        <v>52</v>
      </c>
      <c r="B1073" s="2" t="s">
        <v>41</v>
      </c>
      <c r="C1073" s="16" t="s">
        <v>467</v>
      </c>
      <c r="D1073" s="10">
        <v>15.965343988436448</v>
      </c>
      <c r="E1073" s="26">
        <v>1129.9954190879344</v>
      </c>
      <c r="F1073" s="10">
        <v>1204.4072857215137</v>
      </c>
    </row>
    <row r="1074">
      <c r="A1074" s="2" t="s">
        <v>76</v>
      </c>
      <c r="B1074" s="2" t="s">
        <v>52</v>
      </c>
      <c r="C1074" s="16" t="s">
        <v>433</v>
      </c>
      <c r="D1074" s="10">
        <v>-19.669483235616063</v>
      </c>
      <c r="E1074" s="10">
        <v>1007.8536722981422</v>
      </c>
      <c r="F1074" s="10">
        <v>1145.9607630763708</v>
      </c>
    </row>
    <row r="1075">
      <c r="A1075" s="2" t="s">
        <v>41</v>
      </c>
      <c r="B1075" s="2" t="s">
        <v>52</v>
      </c>
      <c r="C1075" s="16" t="s">
        <v>429</v>
      </c>
      <c r="D1075" s="10">
        <v>5.844840821084409</v>
      </c>
      <c r="E1075" s="26">
        <v>1188.4419417330773</v>
      </c>
      <c r="F1075" s="10">
        <v>1165.6302463119869</v>
      </c>
    </row>
    <row r="1076">
      <c r="A1076" s="2" t="s">
        <v>19</v>
      </c>
      <c r="B1076" s="2" t="s">
        <v>41</v>
      </c>
      <c r="C1076" s="16" t="s">
        <v>433</v>
      </c>
      <c r="D1076" s="10">
        <v>-24.83645825415013</v>
      </c>
      <c r="E1076" s="10">
        <v>1111.370367498814</v>
      </c>
      <c r="F1076" s="10">
        <v>1194.2867825541618</v>
      </c>
    </row>
    <row r="1077">
      <c r="A1077" s="2" t="s">
        <v>75</v>
      </c>
      <c r="B1077" s="2" t="s">
        <v>41</v>
      </c>
      <c r="C1077" s="16" t="s">
        <v>484</v>
      </c>
      <c r="D1077" s="10">
        <v>26.20346645456566</v>
      </c>
      <c r="E1077" s="10">
        <v>1019.6008516724459</v>
      </c>
      <c r="F1077" s="10">
        <v>1219.123240808312</v>
      </c>
    </row>
    <row r="1078">
      <c r="A1078" s="2" t="s">
        <v>106</v>
      </c>
      <c r="B1078" s="2" t="s">
        <v>75</v>
      </c>
      <c r="C1078" s="16" t="s">
        <v>474</v>
      </c>
      <c r="D1078" s="10">
        <v>13.181619679191765</v>
      </c>
      <c r="E1078" s="10">
        <v>1017.0242840815471</v>
      </c>
      <c r="F1078" s="10">
        <v>1045.8043181270116</v>
      </c>
    </row>
    <row r="1079">
      <c r="A1079" s="2" t="s">
        <v>22</v>
      </c>
      <c r="B1079" s="2" t="s">
        <v>106</v>
      </c>
      <c r="C1079" s="16" t="s">
        <v>577</v>
      </c>
      <c r="D1079" s="10">
        <v>5.093492999143504</v>
      </c>
      <c r="E1079" s="10">
        <v>1113.808652948076</v>
      </c>
      <c r="F1079" s="10">
        <v>1030.2059037607387</v>
      </c>
    </row>
    <row r="1080">
      <c r="A1080" s="2" t="s">
        <v>103</v>
      </c>
      <c r="B1080" s="2" t="s">
        <v>22</v>
      </c>
      <c r="C1080" s="16" t="s">
        <v>576</v>
      </c>
      <c r="D1080" s="10">
        <v>13.671625819250641</v>
      </c>
      <c r="E1080" s="26">
        <v>1065.5660945968818</v>
      </c>
      <c r="F1080" s="10">
        <v>1118.9021459472194</v>
      </c>
    </row>
    <row r="1081">
      <c r="A1081" s="2" t="s">
        <v>61</v>
      </c>
      <c r="B1081" s="2" t="s">
        <v>103</v>
      </c>
      <c r="C1081" s="16" t="s">
        <v>509</v>
      </c>
      <c r="D1081" s="10">
        <v>9.477826700404911</v>
      </c>
      <c r="E1081" s="10">
        <v>1080.8930266971</v>
      </c>
      <c r="F1081" s="10">
        <v>1079.2377204161326</v>
      </c>
    </row>
    <row r="1082">
      <c r="A1082" s="2" t="s">
        <v>388</v>
      </c>
      <c r="B1082" s="2" t="s">
        <v>61</v>
      </c>
      <c r="C1082" s="16" t="s">
        <v>569</v>
      </c>
      <c r="D1082" s="10">
        <v>22.788535177505306</v>
      </c>
      <c r="E1082" s="10">
        <v>938.3718994143115</v>
      </c>
      <c r="F1082" s="10">
        <v>1090.3708533975048</v>
      </c>
    </row>
    <row r="1083">
      <c r="A1083" s="2" t="s">
        <v>125</v>
      </c>
      <c r="B1083" s="2" t="s">
        <v>388</v>
      </c>
      <c r="C1083" s="16" t="s">
        <v>551</v>
      </c>
      <c r="D1083" s="10">
        <v>7.497303584572033</v>
      </c>
      <c r="E1083" s="10">
        <v>994.1567794354314</v>
      </c>
      <c r="F1083" s="10">
        <v>961.1604345918169</v>
      </c>
    </row>
    <row r="1084">
      <c r="A1084" s="2" t="s">
        <v>41</v>
      </c>
      <c r="B1084" s="2" t="s">
        <v>125</v>
      </c>
      <c r="C1084" s="16" t="s">
        <v>568</v>
      </c>
      <c r="D1084" s="10">
        <v>2.6387978392414224</v>
      </c>
      <c r="E1084" s="10">
        <v>1192.9197743537463</v>
      </c>
      <c r="F1084" s="10">
        <v>1001.6540830200034</v>
      </c>
    </row>
    <row r="1085">
      <c r="A1085" s="2" t="s">
        <v>52</v>
      </c>
      <c r="B1085" s="2" t="s">
        <v>41</v>
      </c>
      <c r="C1085" s="16" t="s">
        <v>433</v>
      </c>
      <c r="D1085" s="10">
        <v>-28.920944048068087</v>
      </c>
      <c r="E1085" s="26">
        <v>1159.7854054909023</v>
      </c>
      <c r="F1085" s="10">
        <v>1195.5585721929879</v>
      </c>
    </row>
    <row r="1086">
      <c r="A1086" s="2" t="s">
        <v>19</v>
      </c>
      <c r="B1086" s="2" t="s">
        <v>41</v>
      </c>
      <c r="C1086" s="16" t="s">
        <v>434</v>
      </c>
      <c r="D1086" s="10">
        <v>20.597710971789674</v>
      </c>
      <c r="E1086" s="26">
        <v>1086.5339092446638</v>
      </c>
      <c r="F1086" s="10">
        <v>1224.479516241056</v>
      </c>
    </row>
    <row r="1087">
      <c r="A1087" s="2" t="s">
        <v>76</v>
      </c>
      <c r="B1087" s="2" t="s">
        <v>19</v>
      </c>
      <c r="C1087" s="16" t="s">
        <v>512</v>
      </c>
      <c r="D1087" s="10">
        <v>20.0269266933911</v>
      </c>
      <c r="E1087" s="10">
        <v>988.1841890625261</v>
      </c>
      <c r="F1087" s="10">
        <v>1107.1316202164535</v>
      </c>
    </row>
    <row r="1088">
      <c r="A1088" s="2" t="s">
        <v>41</v>
      </c>
      <c r="B1088" s="2" t="s">
        <v>21</v>
      </c>
      <c r="C1088" s="16" t="s">
        <v>471</v>
      </c>
      <c r="D1088" s="10">
        <v>8.485064741563091</v>
      </c>
      <c r="E1088" s="10">
        <v>1203.8818052692664</v>
      </c>
      <c r="F1088" s="10">
        <v>1184.135599640145</v>
      </c>
    </row>
    <row r="1089">
      <c r="A1089" s="2" t="s">
        <v>24</v>
      </c>
      <c r="B1089" s="2" t="s">
        <v>41</v>
      </c>
      <c r="C1089" s="16" t="s">
        <v>435</v>
      </c>
      <c r="D1089" s="10">
        <v>19.08024894107048</v>
      </c>
      <c r="E1089" s="10">
        <v>1113.115874361507</v>
      </c>
      <c r="F1089" s="10">
        <v>1212.3668700108294</v>
      </c>
    </row>
    <row r="1090">
      <c r="A1090" s="2" t="s">
        <v>76</v>
      </c>
      <c r="B1090" s="2" t="s">
        <v>24</v>
      </c>
      <c r="C1090" s="16" t="s">
        <v>433</v>
      </c>
      <c r="D1090" s="10">
        <v>-21.001415916777</v>
      </c>
      <c r="E1090" s="10">
        <v>1008.2111157559173</v>
      </c>
      <c r="F1090" s="10">
        <v>1132.1961233025775</v>
      </c>
    </row>
    <row r="1091">
      <c r="A1091" s="2" t="s">
        <v>41</v>
      </c>
      <c r="B1091" s="2" t="s">
        <v>24</v>
      </c>
      <c r="C1091" s="16" t="s">
        <v>481</v>
      </c>
      <c r="D1091" s="10">
        <v>5.102293688602815</v>
      </c>
      <c r="E1091" s="10">
        <v>1193.286621069759</v>
      </c>
      <c r="F1091" s="10">
        <v>1153.1975392193544</v>
      </c>
    </row>
    <row r="1092">
      <c r="A1092" s="2" t="s">
        <v>21</v>
      </c>
      <c r="B1092" s="2" t="s">
        <v>41</v>
      </c>
      <c r="C1092" s="16" t="s">
        <v>479</v>
      </c>
      <c r="D1092" s="10">
        <v>11.782623944643587</v>
      </c>
      <c r="E1092" s="10">
        <v>1175.650534898582</v>
      </c>
      <c r="F1092" s="10">
        <v>1198.3889147583618</v>
      </c>
    </row>
    <row r="1093">
      <c r="A1093" s="2" t="s">
        <v>103</v>
      </c>
      <c r="B1093" s="2" t="s">
        <v>21</v>
      </c>
      <c r="C1093" s="16" t="s">
        <v>433</v>
      </c>
      <c r="D1093" s="10">
        <v>-21.5973480958784</v>
      </c>
      <c r="E1093" s="10">
        <v>1069.7598937157277</v>
      </c>
      <c r="F1093" s="10">
        <v>1187.4331588432256</v>
      </c>
    </row>
    <row r="1094">
      <c r="A1094" s="2" t="s">
        <v>388</v>
      </c>
      <c r="B1094" s="2" t="s">
        <v>21</v>
      </c>
      <c r="C1094" s="16" t="s">
        <v>433</v>
      </c>
      <c r="D1094" s="10">
        <v>-9.860263129605704</v>
      </c>
      <c r="E1094" s="10">
        <v>953.6631310072448</v>
      </c>
      <c r="F1094" s="10">
        <v>1209.030506939104</v>
      </c>
    </row>
    <row r="1095">
      <c r="A1095" s="2" t="s">
        <v>76</v>
      </c>
      <c r="B1095" s="2" t="s">
        <v>21</v>
      </c>
      <c r="C1095" s="16" t="s">
        <v>577</v>
      </c>
      <c r="D1095" s="10">
        <v>28.06508161847046</v>
      </c>
      <c r="E1095" s="10">
        <v>987.2096998391403</v>
      </c>
      <c r="F1095" s="10">
        <v>1218.8907700687098</v>
      </c>
    </row>
    <row r="1096">
      <c r="A1096" s="2" t="s">
        <v>101</v>
      </c>
      <c r="B1096" s="2" t="s">
        <v>76</v>
      </c>
      <c r="C1096" s="16" t="s">
        <v>521</v>
      </c>
      <c r="D1096" s="10">
        <v>8.66436888959088</v>
      </c>
      <c r="E1096" s="10">
        <v>1026.2603214876578</v>
      </c>
      <c r="F1096" s="10">
        <v>1015.2747814576107</v>
      </c>
    </row>
    <row r="1097">
      <c r="A1097" s="2" t="s">
        <v>41</v>
      </c>
      <c r="B1097" s="2" t="s">
        <v>101</v>
      </c>
      <c r="C1097" s="16" t="s">
        <v>436</v>
      </c>
      <c r="D1097" s="10">
        <v>3.0920608220087695</v>
      </c>
      <c r="E1097" s="10">
        <v>1186.6062908137183</v>
      </c>
      <c r="F1097" s="10">
        <v>1034.924690377249</v>
      </c>
    </row>
    <row r="1098">
      <c r="A1098" s="2" t="s">
        <v>11</v>
      </c>
      <c r="B1098" s="2" t="s">
        <v>41</v>
      </c>
      <c r="C1098" s="16" t="s">
        <v>433</v>
      </c>
      <c r="D1098" s="10">
        <v>-26.923042715601234</v>
      </c>
      <c r="E1098" s="10">
        <v>1130.1618232110588</v>
      </c>
      <c r="F1098" s="10">
        <v>1189.698351635727</v>
      </c>
    </row>
    <row r="1099">
      <c r="A1099" s="2" t="s">
        <v>24</v>
      </c>
      <c r="B1099" s="2" t="s">
        <v>41</v>
      </c>
      <c r="C1099" s="16" t="s">
        <v>455</v>
      </c>
      <c r="D1099" s="10">
        <v>13.732357264882172</v>
      </c>
      <c r="E1099" s="10">
        <v>1148.0952455307515</v>
      </c>
      <c r="F1099" s="10">
        <v>1216.6213943513283</v>
      </c>
    </row>
    <row r="1100">
      <c r="A1100" s="2" t="s">
        <v>103</v>
      </c>
      <c r="B1100" s="2" t="s">
        <v>24</v>
      </c>
      <c r="C1100" s="16" t="s">
        <v>492</v>
      </c>
      <c r="D1100" s="10">
        <v>19.739492103591918</v>
      </c>
      <c r="E1100" s="10">
        <v>1048.1625456198492</v>
      </c>
      <c r="F1100" s="10">
        <v>1161.8276027956338</v>
      </c>
    </row>
    <row r="1101">
      <c r="A1101" s="2" t="s">
        <v>63</v>
      </c>
      <c r="B1101" s="2" t="s">
        <v>103</v>
      </c>
      <c r="C1101" s="16" t="s">
        <v>428</v>
      </c>
      <c r="D1101" s="10">
        <v>10.225079339475872</v>
      </c>
      <c r="E1101" s="10">
        <v>1077.8460706624924</v>
      </c>
      <c r="F1101" s="10">
        <v>1067.9020377234413</v>
      </c>
    </row>
    <row r="1102">
      <c r="A1102" s="2" t="s">
        <v>295</v>
      </c>
      <c r="B1102" s="2" t="s">
        <v>84</v>
      </c>
      <c r="C1102" s="16" t="s">
        <v>433</v>
      </c>
      <c r="D1102" s="10">
        <v>-31.570437533396888</v>
      </c>
      <c r="E1102" s="10">
        <v>999.1397148671857</v>
      </c>
      <c r="F1102" s="10">
        <v>1000.0</v>
      </c>
    </row>
    <row r="1103">
      <c r="A1103" s="2" t="s">
        <v>126</v>
      </c>
      <c r="B1103" s="2" t="s">
        <v>84</v>
      </c>
      <c r="C1103" s="16" t="s">
        <v>433</v>
      </c>
      <c r="D1103" s="10">
        <v>-33.73626320852273</v>
      </c>
      <c r="E1103" s="10">
        <v>1063.9660856247333</v>
      </c>
      <c r="F1103" s="10">
        <v>1031.570437533397</v>
      </c>
    </row>
    <row r="1104">
      <c r="A1104" s="2" t="s">
        <v>87</v>
      </c>
      <c r="B1104" s="2" t="s">
        <v>84</v>
      </c>
      <c r="C1104" s="16" t="s">
        <v>515</v>
      </c>
      <c r="D1104" s="10">
        <v>13.205765808662598</v>
      </c>
      <c r="E1104" s="10">
        <v>983.4239254618562</v>
      </c>
      <c r="F1104" s="10">
        <v>1065.3067007419197</v>
      </c>
    </row>
    <row r="1105">
      <c r="A1105" s="2" t="s">
        <v>351</v>
      </c>
      <c r="B1105" s="2" t="s">
        <v>87</v>
      </c>
      <c r="C1105" s="16" t="s">
        <v>433</v>
      </c>
      <c r="D1105" s="10">
        <v>-31.86588698742664</v>
      </c>
      <c r="E1105" s="10">
        <v>1000.0</v>
      </c>
      <c r="F1105" s="10">
        <v>996.6296912705188</v>
      </c>
    </row>
    <row r="1106">
      <c r="A1106" s="2" t="s">
        <v>176</v>
      </c>
      <c r="B1106" s="2" t="s">
        <v>87</v>
      </c>
      <c r="C1106" s="16" t="s">
        <v>448</v>
      </c>
      <c r="D1106" s="10">
        <v>9.324500280451833</v>
      </c>
      <c r="E1106" s="10">
        <v>1000.0</v>
      </c>
      <c r="F1106" s="10">
        <v>1028.4955782579455</v>
      </c>
    </row>
    <row r="1107">
      <c r="A1107" s="2" t="s">
        <v>95</v>
      </c>
      <c r="B1107" s="2" t="s">
        <v>176</v>
      </c>
      <c r="C1107" s="16" t="s">
        <v>535</v>
      </c>
      <c r="D1107" s="10">
        <v>7.024913523194164</v>
      </c>
      <c r="E1107" s="10">
        <v>1058.0810309811395</v>
      </c>
      <c r="F1107" s="10">
        <v>1009.3245002804518</v>
      </c>
    </row>
    <row r="1108">
      <c r="A1108" s="2" t="s">
        <v>166</v>
      </c>
      <c r="B1108" s="2" t="s">
        <v>95</v>
      </c>
      <c r="C1108" s="16" t="s">
        <v>439</v>
      </c>
      <c r="D1108" s="10">
        <v>15.573792729689568</v>
      </c>
      <c r="E1108" s="10">
        <v>1000.0</v>
      </c>
      <c r="F1108" s="10">
        <v>1065.1059445043336</v>
      </c>
    </row>
    <row r="1109">
      <c r="A1109" s="2" t="s">
        <v>364</v>
      </c>
      <c r="B1109" s="2" t="s">
        <v>166</v>
      </c>
      <c r="C1109" s="16" t="s">
        <v>431</v>
      </c>
      <c r="D1109" s="10">
        <v>10.636218392432502</v>
      </c>
      <c r="E1109" s="10">
        <v>1000.0</v>
      </c>
      <c r="F1109" s="10">
        <v>1015.5737927296896</v>
      </c>
    </row>
    <row r="1110">
      <c r="A1110" s="2" t="s">
        <v>181</v>
      </c>
      <c r="B1110" s="2" t="s">
        <v>364</v>
      </c>
      <c r="C1110" s="16" t="s">
        <v>448</v>
      </c>
      <c r="D1110" s="10">
        <v>10.32185698183918</v>
      </c>
      <c r="E1110" s="10">
        <v>1000.0</v>
      </c>
      <c r="F1110" s="10">
        <v>1010.6362183924325</v>
      </c>
    </row>
    <row r="1111">
      <c r="A1111" s="2" t="s">
        <v>126</v>
      </c>
      <c r="B1111" s="2" t="s">
        <v>181</v>
      </c>
      <c r="C1111" s="16" t="s">
        <v>453</v>
      </c>
      <c r="D1111" s="10">
        <v>9.175672406362992</v>
      </c>
      <c r="E1111" s="10">
        <v>1030.2298224162105</v>
      </c>
      <c r="F1111" s="10">
        <v>1010.3218569818392</v>
      </c>
    </row>
    <row r="1112">
      <c r="A1112" s="2" t="s">
        <v>275</v>
      </c>
      <c r="B1112" s="2" t="s">
        <v>126</v>
      </c>
      <c r="C1112" s="16" t="s">
        <v>433</v>
      </c>
      <c r="D1112" s="10">
        <v>-28.624907250546723</v>
      </c>
      <c r="E1112" s="10">
        <v>1000.0</v>
      </c>
      <c r="F1112" s="10">
        <v>1039.4054948225735</v>
      </c>
    </row>
    <row r="1113">
      <c r="A1113" s="2" t="s">
        <v>84</v>
      </c>
      <c r="B1113" s="2" t="s">
        <v>126</v>
      </c>
      <c r="C1113" s="16" t="s">
        <v>488</v>
      </c>
      <c r="D1113" s="10">
        <v>8.912639494600509</v>
      </c>
      <c r="E1113" s="26">
        <v>1052.1009349332571</v>
      </c>
      <c r="F1113" s="10">
        <v>1068.0304020731203</v>
      </c>
    </row>
    <row r="1114">
      <c r="A1114" s="2" t="s">
        <v>253</v>
      </c>
      <c r="B1114" s="2" t="s">
        <v>84</v>
      </c>
      <c r="C1114" s="16" t="s">
        <v>566</v>
      </c>
      <c r="D1114" s="10">
        <v>10.68610310775251</v>
      </c>
      <c r="E1114" s="26">
        <v>1048.0484766260256</v>
      </c>
      <c r="F1114" s="10">
        <v>1061.0135744278577</v>
      </c>
    </row>
    <row r="1115">
      <c r="A1115" s="2" t="s">
        <v>351</v>
      </c>
      <c r="B1115" s="2" t="s">
        <v>253</v>
      </c>
      <c r="C1115" s="16" t="s">
        <v>512</v>
      </c>
      <c r="D1115" s="10">
        <v>17.373211645454994</v>
      </c>
      <c r="E1115" s="10">
        <v>968.1341130125734</v>
      </c>
      <c r="F1115" s="10">
        <v>1058.7345797337782</v>
      </c>
    </row>
    <row r="1116">
      <c r="A1116" s="2" t="s">
        <v>87</v>
      </c>
      <c r="B1116" s="2" t="s">
        <v>351</v>
      </c>
      <c r="C1116" s="16" t="s">
        <v>552</v>
      </c>
      <c r="D1116" s="10">
        <v>7.5902581034235705</v>
      </c>
      <c r="E1116" s="10">
        <v>1019.1710779774936</v>
      </c>
      <c r="F1116" s="10">
        <v>985.5073246580284</v>
      </c>
    </row>
    <row r="1117">
      <c r="A1117" s="2" t="s">
        <v>351</v>
      </c>
      <c r="B1117" s="2" t="s">
        <v>87</v>
      </c>
      <c r="C1117" s="16" t="s">
        <v>433</v>
      </c>
      <c r="D1117" s="10">
        <v>-27.839375283605886</v>
      </c>
      <c r="E1117" s="10">
        <v>977.9170665546048</v>
      </c>
      <c r="F1117" s="10">
        <v>1026.7613360809173</v>
      </c>
    </row>
    <row r="1118">
      <c r="A1118" s="2" t="s">
        <v>16</v>
      </c>
      <c r="B1118" s="2" t="s">
        <v>298</v>
      </c>
      <c r="C1118" s="16" t="s">
        <v>427</v>
      </c>
      <c r="D1118" s="10">
        <v>10.625777240983753</v>
      </c>
      <c r="E1118" s="10">
        <v>1000.0</v>
      </c>
      <c r="F1118" s="10">
        <v>1000.0</v>
      </c>
    </row>
    <row r="1119">
      <c r="A1119" s="2" t="s">
        <v>298</v>
      </c>
      <c r="B1119" s="2" t="s">
        <v>16</v>
      </c>
      <c r="C1119" s="16" t="s">
        <v>433</v>
      </c>
      <c r="D1119" s="10">
        <v>-30.067406347008244</v>
      </c>
      <c r="E1119" s="10">
        <v>989.3742227590162</v>
      </c>
      <c r="F1119" s="10">
        <v>1010.6257772409838</v>
      </c>
    </row>
    <row r="1120">
      <c r="A1120" s="2" t="s">
        <v>301</v>
      </c>
      <c r="B1120" s="2" t="s">
        <v>16</v>
      </c>
      <c r="C1120" s="16" t="s">
        <v>472</v>
      </c>
      <c r="D1120" s="10">
        <v>10.221059664204047</v>
      </c>
      <c r="E1120" s="10">
        <v>1000.0</v>
      </c>
      <c r="F1120" s="10">
        <v>1040.693183587992</v>
      </c>
    </row>
    <row r="1121">
      <c r="A1121" s="2" t="s">
        <v>258</v>
      </c>
      <c r="B1121" s="2" t="s">
        <v>301</v>
      </c>
      <c r="C1121" s="16" t="s">
        <v>465</v>
      </c>
      <c r="D1121" s="10">
        <v>10.520515310644445</v>
      </c>
      <c r="E1121" s="10">
        <v>1000.0</v>
      </c>
      <c r="F1121" s="10">
        <v>1010.2210596642041</v>
      </c>
    </row>
    <row r="1122">
      <c r="A1122" s="2" t="s">
        <v>306</v>
      </c>
      <c r="B1122" s="2" t="s">
        <v>258</v>
      </c>
      <c r="C1122" s="16" t="s">
        <v>433</v>
      </c>
      <c r="D1122" s="10">
        <v>-30.874478193692546</v>
      </c>
      <c r="E1122" s="26">
        <v>1000.0</v>
      </c>
      <c r="F1122" s="10">
        <v>1010.5205153106444</v>
      </c>
    </row>
    <row r="1123">
      <c r="A1123" s="2" t="s">
        <v>290</v>
      </c>
      <c r="B1123" s="2" t="s">
        <v>258</v>
      </c>
      <c r="C1123" s="16" t="s">
        <v>587</v>
      </c>
      <c r="D1123" s="10">
        <v>10.425851984914136</v>
      </c>
      <c r="E1123" s="10">
        <v>1000.0</v>
      </c>
      <c r="F1123" s="10">
        <v>1041.394993504337</v>
      </c>
    </row>
    <row r="1124">
      <c r="A1124" s="2" t="s">
        <v>55</v>
      </c>
      <c r="B1124" s="2" t="s">
        <v>290</v>
      </c>
      <c r="C1124" s="16" t="s">
        <v>534</v>
      </c>
      <c r="D1124" s="10">
        <v>11.015915527981859</v>
      </c>
      <c r="E1124" s="10">
        <v>997.3941398723151</v>
      </c>
      <c r="F1124" s="10">
        <v>1010.4258519849142</v>
      </c>
    </row>
    <row r="1125">
      <c r="A1125" s="2" t="s">
        <v>298</v>
      </c>
      <c r="B1125" s="2" t="s">
        <v>55</v>
      </c>
      <c r="C1125" s="16" t="s">
        <v>516</v>
      </c>
      <c r="D1125" s="10">
        <v>13.80017480480286</v>
      </c>
      <c r="E1125" s="10">
        <v>959.306816412008</v>
      </c>
      <c r="F1125" s="10">
        <v>1008.410055400297</v>
      </c>
    </row>
    <row r="1126">
      <c r="A1126" s="2" t="s">
        <v>16</v>
      </c>
      <c r="B1126" s="2" t="s">
        <v>298</v>
      </c>
      <c r="C1126" s="16" t="s">
        <v>588</v>
      </c>
      <c r="D1126" s="10">
        <v>5.905443466806782</v>
      </c>
      <c r="E1126" s="10">
        <v>1030.4721239237879</v>
      </c>
      <c r="F1126" s="10">
        <v>973.1069912168108</v>
      </c>
    </row>
    <row r="1127">
      <c r="A1127" s="2" t="s">
        <v>301</v>
      </c>
      <c r="B1127" s="2" t="s">
        <v>16</v>
      </c>
      <c r="C1127" s="16" t="s">
        <v>437</v>
      </c>
      <c r="D1127" s="10">
        <v>13.39175210499235</v>
      </c>
      <c r="E1127" s="10">
        <v>999.7005443535596</v>
      </c>
      <c r="F1127" s="10">
        <v>1036.3775673905945</v>
      </c>
    </row>
    <row r="1128">
      <c r="A1128" s="2" t="s">
        <v>55</v>
      </c>
      <c r="B1128" s="2" t="s">
        <v>301</v>
      </c>
      <c r="C1128" s="16" t="s">
        <v>484</v>
      </c>
      <c r="D1128" s="10">
        <v>11.18450439558697</v>
      </c>
      <c r="E1128" s="10">
        <v>994.6098805954941</v>
      </c>
      <c r="F1128" s="10">
        <v>1013.092296458552</v>
      </c>
    </row>
    <row r="1129">
      <c r="A1129" s="2" t="s">
        <v>306</v>
      </c>
      <c r="B1129" s="2" t="s">
        <v>55</v>
      </c>
      <c r="C1129" s="16" t="s">
        <v>486</v>
      </c>
      <c r="D1129" s="10">
        <v>12.929743532873403</v>
      </c>
      <c r="E1129" s="26">
        <v>969.1255218063075</v>
      </c>
      <c r="F1129" s="10">
        <v>1005.7943849910811</v>
      </c>
    </row>
    <row r="1130">
      <c r="A1130" s="2" t="s">
        <v>108</v>
      </c>
      <c r="B1130" s="2" t="s">
        <v>306</v>
      </c>
      <c r="C1130" s="16" t="s">
        <v>554</v>
      </c>
      <c r="D1130" s="10">
        <v>9.54838128668328</v>
      </c>
      <c r="E1130" s="26">
        <v>1000.0</v>
      </c>
      <c r="F1130" s="10">
        <v>982.0552653391809</v>
      </c>
    </row>
    <row r="1131">
      <c r="A1131" s="2" t="s">
        <v>290</v>
      </c>
      <c r="B1131" s="2" t="s">
        <v>108</v>
      </c>
      <c r="C1131" s="16" t="s">
        <v>433</v>
      </c>
      <c r="D1131" s="10">
        <v>-30.902560887215863</v>
      </c>
      <c r="E1131" s="10">
        <v>999.4099364569323</v>
      </c>
      <c r="F1131" s="10">
        <v>1009.5483812866833</v>
      </c>
    </row>
    <row r="1132">
      <c r="A1132" s="2" t="s">
        <v>70</v>
      </c>
      <c r="B1132" s="2" t="s">
        <v>210</v>
      </c>
      <c r="C1132" s="16" t="s">
        <v>471</v>
      </c>
      <c r="D1132" s="10">
        <v>7.197608712766879</v>
      </c>
      <c r="E1132" s="10">
        <v>1041.0780230482708</v>
      </c>
      <c r="F1132" s="10">
        <v>1000.0</v>
      </c>
    </row>
    <row r="1133">
      <c r="A1133" s="2" t="s">
        <v>274</v>
      </c>
      <c r="B1133" s="2" t="s">
        <v>70</v>
      </c>
      <c r="C1133" s="16" t="s">
        <v>573</v>
      </c>
      <c r="D1133" s="10">
        <v>13.192111675790649</v>
      </c>
      <c r="E1133" s="10">
        <v>1000.0</v>
      </c>
      <c r="F1133" s="10">
        <v>1048.2756317610376</v>
      </c>
    </row>
    <row r="1134">
      <c r="A1134" s="2" t="s">
        <v>105</v>
      </c>
      <c r="B1134" s="2" t="s">
        <v>274</v>
      </c>
      <c r="C1134" s="16" t="s">
        <v>474</v>
      </c>
      <c r="D1134" s="10">
        <v>10.247118929424946</v>
      </c>
      <c r="E1134" s="10">
        <v>1024.6570840852514</v>
      </c>
      <c r="F1134" s="10">
        <v>1013.1921116757907</v>
      </c>
    </row>
    <row r="1135">
      <c r="A1135" s="2" t="s">
        <v>252</v>
      </c>
      <c r="B1135" s="2" t="s">
        <v>105</v>
      </c>
      <c r="C1135" s="16" t="s">
        <v>433</v>
      </c>
      <c r="D1135" s="10">
        <v>-28.991231051273367</v>
      </c>
      <c r="E1135" s="26">
        <v>1000.0</v>
      </c>
      <c r="F1135" s="10">
        <v>1034.9042030146763</v>
      </c>
    </row>
    <row r="1136">
      <c r="A1136" s="2" t="s">
        <v>264</v>
      </c>
      <c r="B1136" s="2" t="s">
        <v>105</v>
      </c>
      <c r="C1136" s="16" t="s">
        <v>433</v>
      </c>
      <c r="D1136" s="10">
        <v>-26.542070152165604</v>
      </c>
      <c r="E1136" s="26">
        <v>1000.0</v>
      </c>
      <c r="F1136" s="10">
        <v>1063.8954340659498</v>
      </c>
    </row>
    <row r="1137">
      <c r="A1137" s="2" t="s">
        <v>178</v>
      </c>
      <c r="B1137" s="2" t="s">
        <v>105</v>
      </c>
      <c r="C1137" s="16" t="s">
        <v>473</v>
      </c>
      <c r="D1137" s="10">
        <v>13.320805437865477</v>
      </c>
      <c r="E1137" s="10">
        <v>1000.0</v>
      </c>
      <c r="F1137" s="10">
        <v>1090.4375042181155</v>
      </c>
    </row>
    <row r="1138">
      <c r="A1138" s="2" t="s">
        <v>144</v>
      </c>
      <c r="B1138" s="2" t="s">
        <v>178</v>
      </c>
      <c r="C1138" s="16" t="s">
        <v>532</v>
      </c>
      <c r="D1138" s="10">
        <v>11.312672886747015</v>
      </c>
      <c r="E1138" s="10">
        <v>1001.5524497147642</v>
      </c>
      <c r="F1138" s="10">
        <v>1013.3208054378655</v>
      </c>
    </row>
    <row r="1139">
      <c r="A1139" s="2" t="s">
        <v>284</v>
      </c>
      <c r="B1139" s="2" t="s">
        <v>144</v>
      </c>
      <c r="C1139" s="16" t="s">
        <v>433</v>
      </c>
      <c r="D1139" s="10">
        <v>-30.70115407791176</v>
      </c>
      <c r="E1139" s="10">
        <v>1000.0</v>
      </c>
      <c r="F1139" s="10">
        <v>1012.8651226015112</v>
      </c>
    </row>
    <row r="1140">
      <c r="A1140" s="2" t="s">
        <v>210</v>
      </c>
      <c r="B1140" s="2" t="s">
        <v>144</v>
      </c>
      <c r="C1140" s="16" t="s">
        <v>530</v>
      </c>
      <c r="D1140" s="10">
        <v>11.942892923706692</v>
      </c>
      <c r="E1140" s="10">
        <v>992.8023912872331</v>
      </c>
      <c r="F1140" s="10">
        <v>1043.566276679423</v>
      </c>
    </row>
    <row r="1141">
      <c r="A1141" s="2" t="s">
        <v>273</v>
      </c>
      <c r="B1141" s="2" t="s">
        <v>210</v>
      </c>
      <c r="C1141" s="16" t="s">
        <v>477</v>
      </c>
      <c r="D1141" s="10">
        <v>10.339933867768725</v>
      </c>
      <c r="E1141" s="10">
        <v>996.187165617076</v>
      </c>
      <c r="F1141" s="10">
        <v>1004.7452842109399</v>
      </c>
    </row>
    <row r="1142">
      <c r="A1142" s="2" t="s">
        <v>274</v>
      </c>
      <c r="B1142" s="2" t="s">
        <v>273</v>
      </c>
      <c r="C1142" s="16" t="s">
        <v>433</v>
      </c>
      <c r="D1142" s="10">
        <v>-31.377331833276447</v>
      </c>
      <c r="E1142" s="26">
        <v>1002.9449927463658</v>
      </c>
      <c r="F1142" s="10">
        <v>1006.5270994848447</v>
      </c>
    </row>
    <row r="1143">
      <c r="A1143" s="2" t="s">
        <v>252</v>
      </c>
      <c r="B1143" s="2" t="s">
        <v>273</v>
      </c>
      <c r="C1143" s="16" t="s">
        <v>559</v>
      </c>
      <c r="D1143" s="10">
        <v>13.366199081779502</v>
      </c>
      <c r="E1143" s="10">
        <v>971.0087689487266</v>
      </c>
      <c r="F1143" s="10">
        <v>1037.9044313181212</v>
      </c>
    </row>
    <row r="1144">
      <c r="A1144" s="2" t="s">
        <v>18</v>
      </c>
      <c r="B1144" s="2" t="s">
        <v>252</v>
      </c>
      <c r="C1144" s="16" t="s">
        <v>542</v>
      </c>
      <c r="D1144" s="10">
        <v>8.451671395567248</v>
      </c>
      <c r="E1144" s="10">
        <v>1000.0</v>
      </c>
      <c r="F1144" s="10">
        <v>984.3749680305061</v>
      </c>
    </row>
    <row r="1145">
      <c r="A1145" s="2" t="s">
        <v>9</v>
      </c>
      <c r="B1145" s="2" t="s">
        <v>344</v>
      </c>
      <c r="C1145" s="16" t="s">
        <v>517</v>
      </c>
      <c r="D1145" s="10">
        <v>4.420863127672925</v>
      </c>
      <c r="E1145" s="10">
        <v>1097.6749662987213</v>
      </c>
      <c r="F1145" s="10">
        <v>1000.0</v>
      </c>
    </row>
    <row r="1146">
      <c r="A1146" s="2" t="s">
        <v>344</v>
      </c>
      <c r="B1146" s="2" t="s">
        <v>9</v>
      </c>
      <c r="C1146" s="16" t="s">
        <v>433</v>
      </c>
      <c r="D1146" s="10">
        <v>-22.647763771052347</v>
      </c>
      <c r="E1146" s="10">
        <v>995.579136872327</v>
      </c>
      <c r="F1146" s="10">
        <v>1102.0958294263942</v>
      </c>
    </row>
    <row r="1147">
      <c r="A1147" s="2" t="s">
        <v>329</v>
      </c>
      <c r="B1147" s="2" t="s">
        <v>9</v>
      </c>
      <c r="C1147" s="16" t="s">
        <v>433</v>
      </c>
      <c r="D1147" s="10">
        <v>-20.929773857786653</v>
      </c>
      <c r="E1147" s="10">
        <v>1000.0</v>
      </c>
      <c r="F1147" s="10">
        <v>1124.7435931974464</v>
      </c>
    </row>
    <row r="1148">
      <c r="A1148" s="2" t="s">
        <v>333</v>
      </c>
      <c r="B1148" s="2" t="s">
        <v>9</v>
      </c>
      <c r="C1148" s="16" t="s">
        <v>433</v>
      </c>
      <c r="D1148" s="10">
        <v>-23.699477664251845</v>
      </c>
      <c r="E1148" s="10">
        <v>1000.0</v>
      </c>
      <c r="F1148" s="10">
        <v>1145.673367055233</v>
      </c>
    </row>
    <row r="1149">
      <c r="A1149" s="2" t="s">
        <v>259</v>
      </c>
      <c r="B1149" s="2" t="s">
        <v>9</v>
      </c>
      <c r="C1149" s="16" t="s">
        <v>433</v>
      </c>
      <c r="D1149" s="10">
        <v>-25.160097996741655</v>
      </c>
      <c r="E1149" s="10">
        <v>1000.0</v>
      </c>
      <c r="F1149" s="10">
        <v>1169.3728447194849</v>
      </c>
    </row>
    <row r="1150">
      <c r="A1150" s="2" t="s">
        <v>261</v>
      </c>
      <c r="B1150" s="2" t="s">
        <v>9</v>
      </c>
      <c r="C1150" s="16" t="s">
        <v>433</v>
      </c>
      <c r="D1150" s="10">
        <v>-25.468633163719343</v>
      </c>
      <c r="E1150" s="10">
        <v>1000.0</v>
      </c>
      <c r="F1150" s="10">
        <v>1194.5329427162264</v>
      </c>
    </row>
    <row r="1151">
      <c r="A1151" s="2" t="s">
        <v>344</v>
      </c>
      <c r="B1151" s="2" t="s">
        <v>9</v>
      </c>
      <c r="C1151" s="16" t="s">
        <v>433</v>
      </c>
      <c r="D1151" s="10">
        <v>-20.868929576223056</v>
      </c>
      <c r="E1151" s="10">
        <v>972.9313731012746</v>
      </c>
      <c r="F1151" s="10">
        <v>1220.0015758799457</v>
      </c>
    </row>
    <row r="1152">
      <c r="A1152" s="2" t="s">
        <v>329</v>
      </c>
      <c r="B1152" s="2" t="s">
        <v>9</v>
      </c>
      <c r="C1152" s="16" t="s">
        <v>433</v>
      </c>
      <c r="D1152" s="10">
        <v>-21.218398848884064</v>
      </c>
      <c r="E1152" s="10">
        <v>979.0702261422133</v>
      </c>
      <c r="F1152" s="10">
        <v>1240.8705054561688</v>
      </c>
    </row>
    <row r="1153">
      <c r="A1153" s="2" t="s">
        <v>333</v>
      </c>
      <c r="B1153" s="2" t="s">
        <v>9</v>
      </c>
      <c r="C1153" s="16" t="s">
        <v>433</v>
      </c>
      <c r="D1153" s="10">
        <v>-19.86625001095588</v>
      </c>
      <c r="E1153" s="10">
        <v>976.3005223357482</v>
      </c>
      <c r="F1153" s="10">
        <v>1262.088904305053</v>
      </c>
    </row>
    <row r="1154">
      <c r="A1154" s="2" t="s">
        <v>55</v>
      </c>
      <c r="B1154" s="2" t="s">
        <v>126</v>
      </c>
      <c r="C1154" s="16" t="s">
        <v>556</v>
      </c>
      <c r="D1154" s="10">
        <v>14.968257310264322</v>
      </c>
      <c r="E1154" s="10">
        <v>992.8646414582076</v>
      </c>
      <c r="F1154" s="10">
        <v>1059.1177625785197</v>
      </c>
    </row>
    <row r="1155">
      <c r="A1155" s="2" t="s">
        <v>253</v>
      </c>
      <c r="B1155" s="2" t="s">
        <v>55</v>
      </c>
      <c r="C1155" s="16" t="s">
        <v>508</v>
      </c>
      <c r="D1155" s="10">
        <v>8.13941313956551</v>
      </c>
      <c r="E1155" s="10">
        <v>1041.3613680883232</v>
      </c>
      <c r="F1155" s="10">
        <v>1007.832898768472</v>
      </c>
    </row>
    <row r="1156">
      <c r="A1156" s="2" t="s">
        <v>16</v>
      </c>
      <c r="B1156" s="2" t="s">
        <v>253</v>
      </c>
      <c r="C1156" s="16" t="s">
        <v>505</v>
      </c>
      <c r="D1156" s="10">
        <v>12.246465612874916</v>
      </c>
      <c r="E1156" s="10">
        <v>1022.9858152856021</v>
      </c>
      <c r="F1156" s="10">
        <v>1049.5007812278886</v>
      </c>
    </row>
    <row r="1157">
      <c r="A1157" s="2" t="s">
        <v>87</v>
      </c>
      <c r="B1157" s="2" t="s">
        <v>16</v>
      </c>
      <c r="C1157" s="16" t="s">
        <v>529</v>
      </c>
      <c r="D1157" s="10">
        <v>8.61542554481268</v>
      </c>
      <c r="E1157" s="10">
        <v>1054.6007113645232</v>
      </c>
      <c r="F1157" s="10">
        <v>1035.232280898477</v>
      </c>
    </row>
    <row r="1158">
      <c r="A1158" s="2" t="s">
        <v>258</v>
      </c>
      <c r="B1158" s="2" t="s">
        <v>87</v>
      </c>
      <c r="C1158" s="16" t="s">
        <v>533</v>
      </c>
      <c r="D1158" s="10">
        <v>11.863839256525905</v>
      </c>
      <c r="E1158" s="10">
        <v>1030.969141519423</v>
      </c>
      <c r="F1158" s="10">
        <v>1063.216136909336</v>
      </c>
    </row>
    <row r="1159">
      <c r="A1159" s="2" t="s">
        <v>364</v>
      </c>
      <c r="B1159" s="2" t="s">
        <v>258</v>
      </c>
      <c r="C1159" s="16" t="s">
        <v>433</v>
      </c>
      <c r="D1159" s="10">
        <v>-28.368371061588405</v>
      </c>
      <c r="E1159" s="10">
        <v>1000.3143614105933</v>
      </c>
      <c r="F1159" s="10">
        <v>1042.832980775949</v>
      </c>
    </row>
    <row r="1160">
      <c r="A1160" s="2" t="s">
        <v>95</v>
      </c>
      <c r="B1160" s="2" t="s">
        <v>258</v>
      </c>
      <c r="C1160" s="16" t="s">
        <v>484</v>
      </c>
      <c r="D1160" s="10">
        <v>9.02541383197987</v>
      </c>
      <c r="E1160" s="10">
        <v>1049.532151774644</v>
      </c>
      <c r="F1160" s="10">
        <v>1071.2013518375375</v>
      </c>
    </row>
    <row r="1161">
      <c r="A1161" s="2" t="s">
        <v>55</v>
      </c>
      <c r="B1161" s="2" t="s">
        <v>95</v>
      </c>
      <c r="C1161" s="16" t="s">
        <v>591</v>
      </c>
      <c r="D1161" s="10">
        <v>14.428012605668584</v>
      </c>
      <c r="E1161" s="10">
        <v>999.6934856289065</v>
      </c>
      <c r="F1161" s="10">
        <v>1058.557565606624</v>
      </c>
    </row>
    <row r="1162">
      <c r="A1162" s="2" t="s">
        <v>126</v>
      </c>
      <c r="B1162" s="2" t="s">
        <v>55</v>
      </c>
      <c r="C1162" s="16" t="s">
        <v>539</v>
      </c>
      <c r="D1162" s="10">
        <v>8.773990690601616</v>
      </c>
      <c r="E1162" s="10">
        <v>1044.1495052682553</v>
      </c>
      <c r="F1162" s="10">
        <v>1014.121498234575</v>
      </c>
    </row>
    <row r="1163">
      <c r="A1163" s="2" t="s">
        <v>16</v>
      </c>
      <c r="B1163" s="2" t="s">
        <v>126</v>
      </c>
      <c r="C1163" s="16" t="s">
        <v>476</v>
      </c>
      <c r="D1163" s="10">
        <v>12.497457018055588</v>
      </c>
      <c r="E1163" s="10">
        <v>1026.6168553536643</v>
      </c>
      <c r="F1163" s="10">
        <v>1052.923495958857</v>
      </c>
    </row>
    <row r="1164">
      <c r="A1164" s="2" t="s">
        <v>87</v>
      </c>
      <c r="B1164" s="2" t="s">
        <v>16</v>
      </c>
      <c r="C1164" s="16" t="s">
        <v>488</v>
      </c>
      <c r="D1164" s="10">
        <v>9.356031768806261</v>
      </c>
      <c r="E1164" s="10">
        <v>1051.35229765281</v>
      </c>
      <c r="F1164" s="10">
        <v>1039.1143123717197</v>
      </c>
    </row>
    <row r="1165">
      <c r="A1165" s="2" t="s">
        <v>266</v>
      </c>
      <c r="B1165" s="2" t="s">
        <v>87</v>
      </c>
      <c r="C1165" s="16" t="s">
        <v>433</v>
      </c>
      <c r="D1165" s="10">
        <v>-26.821028636286236</v>
      </c>
      <c r="E1165" s="10">
        <v>1000.0</v>
      </c>
      <c r="F1165" s="10">
        <v>1060.7083294216163</v>
      </c>
    </row>
    <row r="1166">
      <c r="A1166" s="2" t="s">
        <v>55</v>
      </c>
      <c r="B1166" s="2" t="s">
        <v>87</v>
      </c>
      <c r="C1166" s="16" t="s">
        <v>529</v>
      </c>
      <c r="D1166" s="10">
        <v>14.650465474234219</v>
      </c>
      <c r="E1166" s="10">
        <v>1005.3475075439734</v>
      </c>
      <c r="F1166" s="10">
        <v>1087.5293580579025</v>
      </c>
    </row>
    <row r="1167">
      <c r="A1167" s="2" t="s">
        <v>55</v>
      </c>
      <c r="B1167" s="2" t="s">
        <v>126</v>
      </c>
      <c r="C1167" s="16" t="s">
        <v>595</v>
      </c>
      <c r="D1167" s="10">
        <v>11.165285846420451</v>
      </c>
      <c r="E1167" s="10">
        <v>1019.9979730182075</v>
      </c>
      <c r="F1167" s="10">
        <v>1040.4260389408016</v>
      </c>
    </row>
    <row r="1168">
      <c r="A1168" s="2" t="s">
        <v>16</v>
      </c>
      <c r="B1168" s="2" t="s">
        <v>126</v>
      </c>
      <c r="C1168" s="16" t="s">
        <v>566</v>
      </c>
      <c r="D1168" s="10">
        <v>7.180670488490534</v>
      </c>
      <c r="E1168" s="10">
        <v>1029.7582806029134</v>
      </c>
      <c r="F1168" s="10">
        <v>1029.2607530943812</v>
      </c>
    </row>
    <row r="1169">
      <c r="A1169" s="2" t="s">
        <v>253</v>
      </c>
      <c r="B1169" s="2" t="s">
        <v>16</v>
      </c>
      <c r="C1169" s="16" t="s">
        <v>433</v>
      </c>
      <c r="D1169" s="10">
        <v>-31.653116063459045</v>
      </c>
      <c r="E1169" s="10">
        <v>1037.2543156150139</v>
      </c>
      <c r="F1169" s="10">
        <v>1036.938951091404</v>
      </c>
    </row>
    <row r="1170">
      <c r="A1170" s="2" t="s">
        <v>98</v>
      </c>
      <c r="B1170" s="2" t="s">
        <v>105</v>
      </c>
      <c r="C1170" s="16" t="s">
        <v>433</v>
      </c>
      <c r="D1170" s="10">
        <v>-25.363284317272566</v>
      </c>
      <c r="E1170" s="10">
        <v>1000.0</v>
      </c>
      <c r="F1170" s="10">
        <v>1077.1166987802499</v>
      </c>
    </row>
    <row r="1171">
      <c r="A1171" s="2" t="s">
        <v>82</v>
      </c>
      <c r="B1171" s="2" t="s">
        <v>105</v>
      </c>
      <c r="C1171" s="16" t="s">
        <v>433</v>
      </c>
      <c r="D1171" s="10">
        <v>-23.02607094478595</v>
      </c>
      <c r="E1171" s="10">
        <v>1000.0</v>
      </c>
      <c r="F1171" s="10">
        <v>1102.4799830975223</v>
      </c>
    </row>
    <row r="1172">
      <c r="A1172" s="2" t="s">
        <v>309</v>
      </c>
      <c r="B1172" s="2" t="s">
        <v>105</v>
      </c>
      <c r="C1172" s="16" t="s">
        <v>433</v>
      </c>
      <c r="D1172" s="10">
        <v>-26.07220933653608</v>
      </c>
      <c r="E1172" s="10">
        <v>1000.0</v>
      </c>
      <c r="F1172" s="10">
        <v>1125.5060540423083</v>
      </c>
    </row>
    <row r="1173">
      <c r="A1173" s="2" t="s">
        <v>9</v>
      </c>
      <c r="B1173" s="2" t="s">
        <v>105</v>
      </c>
      <c r="C1173" s="16" t="s">
        <v>439</v>
      </c>
      <c r="D1173" s="10">
        <v>0.42935022918187427</v>
      </c>
      <c r="E1173" s="10">
        <v>1281.9551543160087</v>
      </c>
      <c r="F1173" s="10">
        <v>1151.5782633788444</v>
      </c>
    </row>
    <row r="1174">
      <c r="A1174" s="2" t="s">
        <v>144</v>
      </c>
      <c r="B1174" s="2" t="s">
        <v>9</v>
      </c>
      <c r="C1174" s="16" t="s">
        <v>481</v>
      </c>
      <c r="D1174" s="10">
        <v>31.84684102946154</v>
      </c>
      <c r="E1174" s="10">
        <v>1031.6233837557165</v>
      </c>
      <c r="F1174" s="10">
        <v>1282.3845045451906</v>
      </c>
    </row>
    <row r="1175">
      <c r="A1175" s="2" t="s">
        <v>98</v>
      </c>
      <c r="B1175" s="2" t="s">
        <v>144</v>
      </c>
      <c r="C1175" s="16" t="s">
        <v>485</v>
      </c>
      <c r="D1175" s="10">
        <v>17.314684928778078</v>
      </c>
      <c r="E1175" s="10">
        <v>974.6367156827274</v>
      </c>
      <c r="F1175" s="10">
        <v>1063.470224785178</v>
      </c>
    </row>
    <row r="1176">
      <c r="A1176" s="2" t="s">
        <v>273</v>
      </c>
      <c r="B1176" s="2" t="s">
        <v>98</v>
      </c>
      <c r="C1176" s="16" t="s">
        <v>433</v>
      </c>
      <c r="D1176" s="10">
        <v>-33.7476715852858</v>
      </c>
      <c r="E1176" s="26">
        <v>1024.5382322363419</v>
      </c>
      <c r="F1176" s="10">
        <v>991.9514006115054</v>
      </c>
    </row>
    <row r="1177">
      <c r="A1177" s="2" t="s">
        <v>70</v>
      </c>
      <c r="B1177" s="2" t="s">
        <v>98</v>
      </c>
      <c r="C1177" s="16" t="s">
        <v>577</v>
      </c>
      <c r="D1177" s="10">
        <v>6.613448584413107</v>
      </c>
      <c r="E1177" s="26">
        <v>1035.083520085247</v>
      </c>
      <c r="F1177" s="10">
        <v>1025.6990721967911</v>
      </c>
    </row>
    <row r="1178">
      <c r="A1178" s="2" t="s">
        <v>352</v>
      </c>
      <c r="B1178" s="2" t="s">
        <v>70</v>
      </c>
      <c r="C1178" s="16" t="s">
        <v>433</v>
      </c>
      <c r="D1178" s="10">
        <v>-28.436327580899814</v>
      </c>
      <c r="E1178" s="26">
        <v>1000.0</v>
      </c>
      <c r="F1178" s="10">
        <v>1041.69696866966</v>
      </c>
    </row>
    <row r="1179">
      <c r="A1179" s="2" t="s">
        <v>82</v>
      </c>
      <c r="B1179" s="2" t="s">
        <v>70</v>
      </c>
      <c r="C1179" s="16" t="s">
        <v>449</v>
      </c>
      <c r="D1179" s="10">
        <v>16.46881301303984</v>
      </c>
      <c r="E1179" s="10">
        <v>976.9739290552141</v>
      </c>
      <c r="F1179" s="10">
        <v>1070.1332962505599</v>
      </c>
    </row>
    <row r="1180">
      <c r="A1180" s="2" t="s">
        <v>18</v>
      </c>
      <c r="B1180" s="2" t="s">
        <v>82</v>
      </c>
      <c r="C1180" s="16" t="s">
        <v>433</v>
      </c>
      <c r="D1180" s="10">
        <v>-32.64886280565473</v>
      </c>
      <c r="E1180" s="10">
        <v>1008.4516713955672</v>
      </c>
      <c r="F1180" s="10">
        <v>993.4427420682539</v>
      </c>
    </row>
    <row r="1181">
      <c r="A1181" s="2" t="s">
        <v>70</v>
      </c>
      <c r="B1181" s="2" t="s">
        <v>82</v>
      </c>
      <c r="C1181" s="16" t="s">
        <v>572</v>
      </c>
      <c r="D1181" s="10">
        <v>5.564591133299325</v>
      </c>
      <c r="E1181" s="10">
        <v>1053.66448323752</v>
      </c>
      <c r="F1181" s="10">
        <v>1026.0916048739086</v>
      </c>
    </row>
    <row r="1182">
      <c r="A1182" s="2" t="s">
        <v>9</v>
      </c>
      <c r="B1182" s="2" t="s">
        <v>70</v>
      </c>
      <c r="C1182" s="16" t="s">
        <v>533</v>
      </c>
      <c r="D1182" s="10">
        <v>1.3958249693505536</v>
      </c>
      <c r="E1182" s="10">
        <v>1250.537663515729</v>
      </c>
      <c r="F1182" s="10">
        <v>1059.2290743708193</v>
      </c>
    </row>
    <row r="1183">
      <c r="A1183" s="2" t="s">
        <v>144</v>
      </c>
      <c r="B1183" s="2" t="s">
        <v>9</v>
      </c>
      <c r="C1183" s="16" t="s">
        <v>433</v>
      </c>
      <c r="D1183" s="10">
        <v>-13.607080186397829</v>
      </c>
      <c r="E1183" s="10">
        <v>1046.1555398564</v>
      </c>
      <c r="F1183" s="10">
        <v>1251.9334884850796</v>
      </c>
    </row>
    <row r="1184">
      <c r="A1184" s="2" t="s">
        <v>105</v>
      </c>
      <c r="B1184" s="2" t="s">
        <v>9</v>
      </c>
      <c r="C1184" s="16" t="s">
        <v>489</v>
      </c>
      <c r="D1184" s="10">
        <v>18.81175235803599</v>
      </c>
      <c r="E1184" s="10">
        <v>1151.1489131496626</v>
      </c>
      <c r="F1184" s="10">
        <v>1265.5405686714773</v>
      </c>
    </row>
    <row r="1185">
      <c r="A1185" s="2" t="s">
        <v>126</v>
      </c>
      <c r="B1185" s="2" t="s">
        <v>98</v>
      </c>
      <c r="C1185" s="16" t="s">
        <v>552</v>
      </c>
      <c r="D1185" s="10">
        <v>9.562098373550418</v>
      </c>
      <c r="E1185" s="10">
        <v>1022.0800826058908</v>
      </c>
      <c r="F1185" s="10">
        <v>1019.085623612378</v>
      </c>
    </row>
    <row r="1186">
      <c r="A1186" s="2" t="s">
        <v>82</v>
      </c>
      <c r="B1186" s="2" t="s">
        <v>126</v>
      </c>
      <c r="C1186" s="16" t="s">
        <v>559</v>
      </c>
      <c r="D1186" s="10">
        <v>10.915252628142028</v>
      </c>
      <c r="E1186" s="26">
        <v>1020.5270137406093</v>
      </c>
      <c r="F1186" s="10">
        <v>1031.6421809794413</v>
      </c>
    </row>
    <row r="1187">
      <c r="A1187" s="2" t="s">
        <v>253</v>
      </c>
      <c r="B1187" s="2" t="s">
        <v>82</v>
      </c>
      <c r="C1187" s="16" t="s">
        <v>433</v>
      </c>
      <c r="D1187" s="10">
        <v>-29.711652698492312</v>
      </c>
      <c r="E1187" s="10">
        <v>1005.6011995515548</v>
      </c>
      <c r="F1187" s="10">
        <v>1031.4422663687512</v>
      </c>
    </row>
    <row r="1188">
      <c r="A1188" s="2" t="s">
        <v>87</v>
      </c>
      <c r="B1188" s="2" t="s">
        <v>82</v>
      </c>
      <c r="C1188" s="16" t="s">
        <v>485</v>
      </c>
      <c r="D1188" s="10">
        <v>6.581477132511543</v>
      </c>
      <c r="E1188" s="10">
        <v>1072.8788925836682</v>
      </c>
      <c r="F1188" s="10">
        <v>1061.1539190672436</v>
      </c>
    </row>
    <row r="1189">
      <c r="A1189" s="2" t="s">
        <v>233</v>
      </c>
      <c r="B1189" s="2" t="s">
        <v>87</v>
      </c>
      <c r="C1189" s="16" t="s">
        <v>433</v>
      </c>
      <c r="D1189" s="10">
        <v>-25.15104190829706</v>
      </c>
      <c r="E1189" s="10">
        <v>1000.0</v>
      </c>
      <c r="F1189" s="10">
        <v>1079.4603697161797</v>
      </c>
    </row>
    <row r="1190">
      <c r="A1190" s="2" t="s">
        <v>309</v>
      </c>
      <c r="B1190" s="2" t="s">
        <v>87</v>
      </c>
      <c r="C1190" s="16" t="s">
        <v>433</v>
      </c>
      <c r="D1190" s="10">
        <v>-20.36897571804445</v>
      </c>
      <c r="E1190" s="26">
        <v>973.927790663464</v>
      </c>
      <c r="F1190" s="10">
        <v>1104.6114116244767</v>
      </c>
    </row>
    <row r="1191">
      <c r="A1191" s="2" t="s">
        <v>352</v>
      </c>
      <c r="B1191" s="2" t="s">
        <v>87</v>
      </c>
      <c r="C1191" s="16" t="s">
        <v>433</v>
      </c>
      <c r="D1191" s="10">
        <v>-22.79740310831635</v>
      </c>
      <c r="E1191" s="10">
        <v>971.5636724191002</v>
      </c>
      <c r="F1191" s="10">
        <v>1124.980387342521</v>
      </c>
    </row>
    <row r="1192">
      <c r="A1192" s="2" t="s">
        <v>98</v>
      </c>
      <c r="B1192" s="2" t="s">
        <v>87</v>
      </c>
      <c r="C1192" s="16" t="s">
        <v>473</v>
      </c>
      <c r="D1192" s="10">
        <v>16.957002559064126</v>
      </c>
      <c r="E1192" s="10">
        <v>1009.5235252388275</v>
      </c>
      <c r="F1192" s="10">
        <v>1147.7777904508373</v>
      </c>
    </row>
    <row r="1193">
      <c r="A1193" s="2" t="s">
        <v>364</v>
      </c>
      <c r="B1193" s="2" t="s">
        <v>98</v>
      </c>
      <c r="C1193" s="16" t="s">
        <v>433</v>
      </c>
      <c r="D1193" s="10">
        <v>-27.355046561492138</v>
      </c>
      <c r="E1193" s="10">
        <v>971.9459903490049</v>
      </c>
      <c r="F1193" s="10">
        <v>1026.4805277978917</v>
      </c>
    </row>
    <row r="1194">
      <c r="A1194" s="2" t="s">
        <v>126</v>
      </c>
      <c r="B1194" s="2" t="s">
        <v>98</v>
      </c>
      <c r="C1194" s="16" t="s">
        <v>557</v>
      </c>
      <c r="D1194" s="10">
        <v>10.570461628110943</v>
      </c>
      <c r="E1194" s="10">
        <v>1020.7269283512992</v>
      </c>
      <c r="F1194" s="10">
        <v>1053.8355743593838</v>
      </c>
    </row>
    <row r="1195">
      <c r="A1195" s="2" t="s">
        <v>82</v>
      </c>
      <c r="B1195" s="2" t="s">
        <v>126</v>
      </c>
      <c r="C1195" s="16" t="s">
        <v>539</v>
      </c>
      <c r="D1195" s="10">
        <v>9.189823214102649</v>
      </c>
      <c r="E1195" s="10">
        <v>1054.572441934732</v>
      </c>
      <c r="F1195" s="10">
        <v>1031.2973899794101</v>
      </c>
    </row>
    <row r="1196">
      <c r="A1196" s="2" t="s">
        <v>95</v>
      </c>
      <c r="B1196" s="2" t="s">
        <v>82</v>
      </c>
      <c r="C1196" s="16" t="s">
        <v>553</v>
      </c>
      <c r="D1196" s="10">
        <v>11.444972964332395</v>
      </c>
      <c r="E1196" s="10">
        <v>1044.1295530009554</v>
      </c>
      <c r="F1196" s="10">
        <v>1063.7622651488348</v>
      </c>
    </row>
    <row r="1197">
      <c r="A1197" s="2" t="s">
        <v>309</v>
      </c>
      <c r="B1197" s="2" t="s">
        <v>95</v>
      </c>
      <c r="C1197" s="16" t="s">
        <v>521</v>
      </c>
      <c r="D1197" s="10">
        <v>17.978035480357832</v>
      </c>
      <c r="E1197" s="10">
        <v>953.5588149454195</v>
      </c>
      <c r="F1197" s="10">
        <v>1055.5745259652879</v>
      </c>
    </row>
    <row r="1198">
      <c r="A1198" s="2" t="s">
        <v>126</v>
      </c>
      <c r="B1198" s="2" t="s">
        <v>309</v>
      </c>
      <c r="C1198" s="16" t="s">
        <v>530</v>
      </c>
      <c r="D1198" s="10">
        <v>7.065962630250373</v>
      </c>
      <c r="E1198" s="10">
        <v>1022.1075667653074</v>
      </c>
      <c r="F1198" s="10">
        <v>971.5368504257773</v>
      </c>
    </row>
    <row r="1199">
      <c r="A1199" s="2" t="s">
        <v>233</v>
      </c>
      <c r="B1199" s="2" t="s">
        <v>126</v>
      </c>
      <c r="C1199" s="16" t="s">
        <v>466</v>
      </c>
      <c r="D1199" s="10">
        <v>14.352043654893375</v>
      </c>
      <c r="E1199" s="10">
        <v>974.8489580917029</v>
      </c>
      <c r="F1199" s="10">
        <v>1029.1735293955576</v>
      </c>
    </row>
    <row r="1200">
      <c r="A1200" s="2" t="s">
        <v>95</v>
      </c>
      <c r="B1200" s="2" t="s">
        <v>233</v>
      </c>
      <c r="C1200" s="16" t="s">
        <v>492</v>
      </c>
      <c r="D1200" s="10">
        <v>7.064786649508196</v>
      </c>
      <c r="E1200" s="26">
        <v>1037.59649048493</v>
      </c>
      <c r="F1200" s="10">
        <v>989.2010017465964</v>
      </c>
    </row>
    <row r="1201">
      <c r="A1201" s="2" t="s">
        <v>105</v>
      </c>
      <c r="B1201" s="2" t="s">
        <v>16</v>
      </c>
      <c r="C1201" s="16" t="s">
        <v>433</v>
      </c>
      <c r="D1201" s="10">
        <v>-37.111631271357936</v>
      </c>
      <c r="E1201" s="26">
        <v>1169.9606655076986</v>
      </c>
      <c r="F1201" s="10">
        <v>1068.5920671548631</v>
      </c>
    </row>
    <row r="1202">
      <c r="A1202" s="2" t="s">
        <v>144</v>
      </c>
      <c r="B1202" s="2" t="s">
        <v>16</v>
      </c>
      <c r="C1202" s="16" t="s">
        <v>433</v>
      </c>
      <c r="D1202" s="10">
        <v>-25.719903239269495</v>
      </c>
      <c r="E1202" s="10">
        <v>1032.5484596700023</v>
      </c>
      <c r="F1202" s="10">
        <v>1105.703698426221</v>
      </c>
    </row>
    <row r="1203">
      <c r="A1203" s="2" t="s">
        <v>70</v>
      </c>
      <c r="B1203" s="2" t="s">
        <v>16</v>
      </c>
      <c r="C1203" s="16" t="s">
        <v>527</v>
      </c>
      <c r="D1203" s="10">
        <v>12.638800628215574</v>
      </c>
      <c r="E1203" s="10">
        <v>1057.8332494014687</v>
      </c>
      <c r="F1203" s="10">
        <v>1131.4236016654907</v>
      </c>
    </row>
    <row r="1204">
      <c r="A1204" s="2" t="s">
        <v>55</v>
      </c>
      <c r="B1204" s="2" t="s">
        <v>70</v>
      </c>
      <c r="C1204" s="16" t="s">
        <v>499</v>
      </c>
      <c r="D1204" s="10">
        <v>12.81494455779487</v>
      </c>
      <c r="E1204" s="26">
        <v>1031.163258864628</v>
      </c>
      <c r="F1204" s="10">
        <v>1070.4720500296844</v>
      </c>
    </row>
    <row r="1205">
      <c r="A1205" s="2" t="s">
        <v>105</v>
      </c>
      <c r="B1205" s="2" t="s">
        <v>55</v>
      </c>
      <c r="C1205" s="16" t="s">
        <v>463</v>
      </c>
      <c r="D1205" s="10">
        <v>4.7183171450414045</v>
      </c>
      <c r="E1205" s="10">
        <v>1132.8490342363407</v>
      </c>
      <c r="F1205" s="10">
        <v>1043.978203422423</v>
      </c>
    </row>
    <row r="1206">
      <c r="A1206" s="2" t="s">
        <v>258</v>
      </c>
      <c r="B1206" s="2" t="s">
        <v>105</v>
      </c>
      <c r="C1206" s="16" t="s">
        <v>453</v>
      </c>
      <c r="D1206" s="10">
        <v>16.62199117183482</v>
      </c>
      <c r="E1206" s="26">
        <v>1062.1759380055576</v>
      </c>
      <c r="F1206" s="10">
        <v>1137.5673513813822</v>
      </c>
    </row>
    <row r="1207">
      <c r="A1207" s="2" t="s">
        <v>273</v>
      </c>
      <c r="B1207" s="2" t="s">
        <v>258</v>
      </c>
      <c r="C1207" s="16" t="s">
        <v>563</v>
      </c>
      <c r="D1207" s="10">
        <v>16.8610703544646</v>
      </c>
      <c r="E1207" s="10">
        <v>990.790560651056</v>
      </c>
      <c r="F1207" s="10">
        <v>1078.7979291773925</v>
      </c>
    </row>
    <row r="1208">
      <c r="A1208" s="2" t="s">
        <v>108</v>
      </c>
      <c r="B1208" s="2" t="s">
        <v>273</v>
      </c>
      <c r="C1208" s="16" t="s">
        <v>561</v>
      </c>
      <c r="D1208" s="10">
        <v>7.409574174616255</v>
      </c>
      <c r="E1208" s="10">
        <v>1040.4509421738992</v>
      </c>
      <c r="F1208" s="10">
        <v>1007.6516310055206</v>
      </c>
    </row>
    <row r="1209">
      <c r="A1209" s="2" t="s">
        <v>144</v>
      </c>
      <c r="B1209" s="2" t="s">
        <v>108</v>
      </c>
      <c r="C1209" s="16" t="s">
        <v>588</v>
      </c>
      <c r="D1209" s="10">
        <v>12.540752837559554</v>
      </c>
      <c r="E1209" s="10">
        <v>1006.8285564307329</v>
      </c>
      <c r="F1209" s="10">
        <v>1047.8605163485154</v>
      </c>
    </row>
    <row r="1210">
      <c r="A1210" s="2" t="s">
        <v>16</v>
      </c>
      <c r="B1210" s="2" t="s">
        <v>144</v>
      </c>
      <c r="C1210" s="16" t="s">
        <v>539</v>
      </c>
      <c r="D1210" s="10">
        <v>5.332745442837465</v>
      </c>
      <c r="E1210" s="10">
        <v>1118.784801037275</v>
      </c>
      <c r="F1210" s="10">
        <v>1019.3693092682925</v>
      </c>
    </row>
    <row r="1211">
      <c r="A1211" s="2" t="s">
        <v>70</v>
      </c>
      <c r="B1211" s="2" t="s">
        <v>16</v>
      </c>
      <c r="C1211" s="16" t="s">
        <v>553</v>
      </c>
      <c r="D1211" s="10">
        <v>15.320351156678788</v>
      </c>
      <c r="E1211" s="10">
        <v>1057.6571054718895</v>
      </c>
      <c r="F1211" s="10">
        <v>1124.1175464801124</v>
      </c>
    </row>
    <row r="1212">
      <c r="A1212" s="2" t="s">
        <v>55</v>
      </c>
      <c r="B1212" s="2" t="s">
        <v>70</v>
      </c>
      <c r="C1212" s="16" t="s">
        <v>566</v>
      </c>
      <c r="D1212" s="10">
        <v>12.292953099787303</v>
      </c>
      <c r="E1212" s="10">
        <v>1039.2598862773814</v>
      </c>
      <c r="F1212" s="10">
        <v>1072.9774566285685</v>
      </c>
    </row>
    <row r="1213">
      <c r="A1213" s="2" t="s">
        <v>105</v>
      </c>
      <c r="B1213" s="2" t="s">
        <v>55</v>
      </c>
      <c r="C1213" s="16" t="s">
        <v>453</v>
      </c>
      <c r="D1213" s="10">
        <v>6.414930826815722</v>
      </c>
      <c r="E1213" s="10">
        <v>1120.9453602095473</v>
      </c>
      <c r="F1213" s="10">
        <v>1051.5528393771688</v>
      </c>
    </row>
    <row r="1214">
      <c r="A1214" s="2" t="s">
        <v>258</v>
      </c>
      <c r="B1214" s="2" t="s">
        <v>105</v>
      </c>
      <c r="C1214" s="16" t="s">
        <v>428</v>
      </c>
      <c r="D1214" s="10">
        <v>16.13103772007641</v>
      </c>
      <c r="E1214" s="10">
        <v>1061.936858822928</v>
      </c>
      <c r="F1214" s="10">
        <v>1127.3602910363632</v>
      </c>
    </row>
    <row r="1215">
      <c r="A1215" s="2" t="s">
        <v>28</v>
      </c>
      <c r="B1215" s="2" t="s">
        <v>16</v>
      </c>
      <c r="C1215" s="16" t="s">
        <v>433</v>
      </c>
      <c r="D1215" s="10">
        <v>-22.43354974031639</v>
      </c>
      <c r="E1215" s="10">
        <v>1000.0</v>
      </c>
      <c r="F1215" s="10">
        <v>1108.7971953234335</v>
      </c>
    </row>
    <row r="1216">
      <c r="A1216" s="2" t="s">
        <v>48</v>
      </c>
      <c r="B1216" s="2" t="s">
        <v>16</v>
      </c>
      <c r="C1216" s="16" t="s">
        <v>570</v>
      </c>
      <c r="D1216" s="10">
        <v>19.209571989796693</v>
      </c>
      <c r="E1216" s="10">
        <v>1000.0</v>
      </c>
      <c r="F1216" s="10">
        <v>1131.23074506375</v>
      </c>
    </row>
    <row r="1217">
      <c r="A1217" s="2" t="s">
        <v>55</v>
      </c>
      <c r="B1217" s="2" t="s">
        <v>48</v>
      </c>
      <c r="C1217" s="16" t="s">
        <v>498</v>
      </c>
      <c r="D1217" s="10">
        <v>8.41319349399378</v>
      </c>
      <c r="E1217" s="10">
        <v>1045.137908550353</v>
      </c>
      <c r="F1217" s="10">
        <v>1019.2095719897966</v>
      </c>
    </row>
    <row r="1218">
      <c r="A1218" s="2" t="s">
        <v>77</v>
      </c>
      <c r="B1218" s="2" t="s">
        <v>55</v>
      </c>
      <c r="C1218" s="16" t="s">
        <v>505</v>
      </c>
      <c r="D1218" s="10">
        <v>14.466055396620813</v>
      </c>
      <c r="E1218" s="10">
        <v>1000.0</v>
      </c>
      <c r="F1218" s="10">
        <v>1053.5511020443469</v>
      </c>
    </row>
    <row r="1219">
      <c r="A1219" s="2" t="s">
        <v>121</v>
      </c>
      <c r="B1219" s="2" t="s">
        <v>77</v>
      </c>
      <c r="C1219" s="16" t="s">
        <v>544</v>
      </c>
      <c r="D1219" s="10">
        <v>10.812704776213437</v>
      </c>
      <c r="E1219" s="10">
        <v>1000.0</v>
      </c>
      <c r="F1219" s="10">
        <v>1014.4660553966207</v>
      </c>
    </row>
    <row r="1220">
      <c r="A1220" s="2" t="s">
        <v>28</v>
      </c>
      <c r="B1220" s="2" t="s">
        <v>121</v>
      </c>
      <c r="C1220" s="16" t="s">
        <v>429</v>
      </c>
      <c r="D1220" s="10">
        <v>12.521093509197815</v>
      </c>
      <c r="E1220" s="10">
        <v>977.5664502596836</v>
      </c>
      <c r="F1220" s="10">
        <v>1010.8127047762134</v>
      </c>
    </row>
    <row r="1221">
      <c r="A1221" s="2" t="s">
        <v>258</v>
      </c>
      <c r="B1221" s="2" t="s">
        <v>28</v>
      </c>
      <c r="C1221" s="16" t="s">
        <v>460</v>
      </c>
      <c r="D1221" s="10">
        <v>4.682968625106653</v>
      </c>
      <c r="E1221" s="10">
        <v>1078.0678965430043</v>
      </c>
      <c r="F1221" s="10">
        <v>990.0875437688815</v>
      </c>
    </row>
    <row r="1222">
      <c r="A1222" s="2" t="s">
        <v>44</v>
      </c>
      <c r="B1222" s="2" t="s">
        <v>258</v>
      </c>
      <c r="C1222" s="16" t="s">
        <v>585</v>
      </c>
      <c r="D1222" s="10">
        <v>17.864721493553198</v>
      </c>
      <c r="E1222" s="10">
        <v>1000.0</v>
      </c>
      <c r="F1222" s="10">
        <v>1082.750865168111</v>
      </c>
    </row>
    <row r="1223">
      <c r="A1223" s="2" t="s">
        <v>16</v>
      </c>
      <c r="B1223" s="2" t="s">
        <v>44</v>
      </c>
      <c r="C1223" s="16" t="s">
        <v>495</v>
      </c>
      <c r="D1223" s="10">
        <v>4.381673431071126</v>
      </c>
      <c r="E1223" s="10">
        <v>1112.0211730739532</v>
      </c>
      <c r="F1223" s="10">
        <v>1017.8647214935532</v>
      </c>
    </row>
    <row r="1224">
      <c r="A1224" s="2" t="s">
        <v>48</v>
      </c>
      <c r="B1224" s="2" t="s">
        <v>16</v>
      </c>
      <c r="C1224" s="16" t="s">
        <v>512</v>
      </c>
      <c r="D1224" s="10">
        <v>18.770849121576934</v>
      </c>
      <c r="E1224" s="10">
        <v>1010.7963784958029</v>
      </c>
      <c r="F1224" s="10">
        <v>1116.4028465050244</v>
      </c>
    </row>
    <row r="1225">
      <c r="A1225" s="2" t="s">
        <v>55</v>
      </c>
      <c r="B1225" s="2" t="s">
        <v>48</v>
      </c>
      <c r="C1225" s="16" t="s">
        <v>549</v>
      </c>
      <c r="D1225" s="10">
        <v>9.087624856319525</v>
      </c>
      <c r="E1225" s="10">
        <v>1039.0850466477261</v>
      </c>
      <c r="F1225" s="10">
        <v>1029.5672276173798</v>
      </c>
    </row>
    <row r="1226">
      <c r="A1226" s="2" t="s">
        <v>28</v>
      </c>
      <c r="B1226" s="2" t="s">
        <v>55</v>
      </c>
      <c r="C1226" s="16" t="s">
        <v>433</v>
      </c>
      <c r="D1226" s="10">
        <v>-26.640989713517413</v>
      </c>
      <c r="E1226" s="10">
        <v>985.4045751437748</v>
      </c>
      <c r="F1226" s="10">
        <v>1048.1726715040456</v>
      </c>
    </row>
    <row r="1227">
      <c r="A1227" s="2" t="s">
        <v>77</v>
      </c>
      <c r="B1227" s="2" t="s">
        <v>55</v>
      </c>
      <c r="C1227" s="16" t="s">
        <v>436</v>
      </c>
      <c r="D1227" s="10">
        <v>13.87516232386485</v>
      </c>
      <c r="E1227" s="10">
        <v>1003.6533506204073</v>
      </c>
      <c r="F1227" s="10">
        <v>1074.813661217563</v>
      </c>
    </row>
    <row r="1228">
      <c r="A1228" s="2" t="s">
        <v>258</v>
      </c>
      <c r="B1228" s="2" t="s">
        <v>77</v>
      </c>
      <c r="C1228" s="16" t="s">
        <v>569</v>
      </c>
      <c r="D1228" s="10">
        <v>6.56486709613397</v>
      </c>
      <c r="E1228" s="10">
        <v>1064.8861436745578</v>
      </c>
      <c r="F1228" s="10">
        <v>1017.5285129442722</v>
      </c>
    </row>
    <row r="1229">
      <c r="A1229" s="2" t="s">
        <v>128</v>
      </c>
      <c r="B1229" s="2" t="s">
        <v>27</v>
      </c>
      <c r="C1229" s="16" t="s">
        <v>433</v>
      </c>
      <c r="D1229" s="10">
        <v>-31.41848606009903</v>
      </c>
      <c r="E1229" s="10">
        <v>1000.0</v>
      </c>
      <c r="F1229" s="10">
        <v>1003.0048138842154</v>
      </c>
    </row>
    <row r="1230">
      <c r="A1230" s="2" t="s">
        <v>109</v>
      </c>
      <c r="B1230" s="2" t="s">
        <v>27</v>
      </c>
      <c r="C1230" s="16" t="s">
        <v>528</v>
      </c>
      <c r="D1230" s="10">
        <v>9.674367200380262</v>
      </c>
      <c r="E1230" s="10">
        <v>1000.0</v>
      </c>
      <c r="F1230" s="10">
        <v>1034.4232999443145</v>
      </c>
    </row>
    <row r="1231">
      <c r="A1231" s="2" t="s">
        <v>11</v>
      </c>
      <c r="B1231" s="2" t="s">
        <v>109</v>
      </c>
      <c r="C1231" s="16" t="s">
        <v>526</v>
      </c>
      <c r="D1231" s="10">
        <v>4.799156054227687</v>
      </c>
      <c r="E1231" s="10">
        <v>1103.2387804954576</v>
      </c>
      <c r="F1231" s="10">
        <v>1009.6743672003803</v>
      </c>
    </row>
    <row r="1232">
      <c r="A1232" s="2" t="s">
        <v>346</v>
      </c>
      <c r="B1232" s="2" t="s">
        <v>11</v>
      </c>
      <c r="C1232" s="16" t="s">
        <v>433</v>
      </c>
      <c r="D1232" s="10">
        <v>-22.504904572282843</v>
      </c>
      <c r="E1232" s="10">
        <v>1000.0</v>
      </c>
      <c r="F1232" s="10">
        <v>1108.0379365496854</v>
      </c>
    </row>
    <row r="1233">
      <c r="A1233" s="2" t="s">
        <v>320</v>
      </c>
      <c r="B1233" s="2" t="s">
        <v>11</v>
      </c>
      <c r="C1233" s="16" t="s">
        <v>433</v>
      </c>
      <c r="D1233" s="10">
        <v>-20.382259488944612</v>
      </c>
      <c r="E1233" s="10">
        <v>1000.0</v>
      </c>
      <c r="F1233" s="10">
        <v>1130.5428411219682</v>
      </c>
    </row>
    <row r="1234">
      <c r="A1234" s="2" t="s">
        <v>128</v>
      </c>
      <c r="B1234" s="2" t="s">
        <v>11</v>
      </c>
      <c r="C1234" s="16" t="s">
        <v>502</v>
      </c>
      <c r="D1234" s="10">
        <v>23.954648791293604</v>
      </c>
      <c r="E1234" s="10">
        <v>968.581513939901</v>
      </c>
      <c r="F1234" s="10">
        <v>1150.9251006109128</v>
      </c>
    </row>
    <row r="1235">
      <c r="A1235" s="2" t="s">
        <v>24</v>
      </c>
      <c r="B1235" s="2" t="s">
        <v>128</v>
      </c>
      <c r="C1235" s="16" t="s">
        <v>518</v>
      </c>
      <c r="D1235" s="10">
        <v>3.355761219552656</v>
      </c>
      <c r="E1235" s="10">
        <v>1142.0881106920417</v>
      </c>
      <c r="F1235" s="10">
        <v>992.5361627311946</v>
      </c>
    </row>
    <row r="1236">
      <c r="A1236" s="2" t="s">
        <v>346</v>
      </c>
      <c r="B1236" s="2" t="s">
        <v>24</v>
      </c>
      <c r="C1236" s="16" t="s">
        <v>476</v>
      </c>
      <c r="D1236" s="10">
        <v>25.270068068232003</v>
      </c>
      <c r="E1236" s="10">
        <v>977.4950954277172</v>
      </c>
      <c r="F1236" s="10">
        <v>1145.4438719115944</v>
      </c>
    </row>
    <row r="1237">
      <c r="A1237" s="2" t="s">
        <v>21</v>
      </c>
      <c r="B1237" s="2" t="s">
        <v>346</v>
      </c>
      <c r="C1237" s="16" t="s">
        <v>484</v>
      </c>
      <c r="D1237" s="10">
        <v>1.855711186221938</v>
      </c>
      <c r="E1237" s="10">
        <v>1190.8256884502393</v>
      </c>
      <c r="F1237" s="10">
        <v>1002.7651634959492</v>
      </c>
    </row>
    <row r="1238">
      <c r="A1238" s="2" t="s">
        <v>109</v>
      </c>
      <c r="B1238" s="2" t="s">
        <v>21</v>
      </c>
      <c r="C1238" s="16" t="s">
        <v>433</v>
      </c>
      <c r="D1238" s="10">
        <v>-15.13414170190336</v>
      </c>
      <c r="E1238" s="10">
        <v>1004.8752111461527</v>
      </c>
      <c r="F1238" s="10">
        <v>1192.6813996364613</v>
      </c>
    </row>
    <row r="1239">
      <c r="A1239" s="2" t="s">
        <v>128</v>
      </c>
      <c r="B1239" s="2" t="s">
        <v>21</v>
      </c>
      <c r="C1239" s="16" t="s">
        <v>554</v>
      </c>
      <c r="D1239" s="10">
        <v>28.816863292793304</v>
      </c>
      <c r="E1239" s="10">
        <v>989.180401511642</v>
      </c>
      <c r="F1239" s="10">
        <v>1207.8155413383647</v>
      </c>
    </row>
    <row r="1240">
      <c r="A1240" s="2" t="s">
        <v>101</v>
      </c>
      <c r="B1240" s="2" t="s">
        <v>128</v>
      </c>
      <c r="C1240" s="16" t="s">
        <v>481</v>
      </c>
      <c r="D1240" s="10">
        <v>9.45123545268283</v>
      </c>
      <c r="E1240" s="10">
        <v>1031.8326295552401</v>
      </c>
      <c r="F1240" s="10">
        <v>1017.9972648044353</v>
      </c>
    </row>
    <row r="1241">
      <c r="A1241" s="2" t="s">
        <v>90</v>
      </c>
      <c r="B1241" s="2" t="s">
        <v>225</v>
      </c>
      <c r="C1241" s="16" t="s">
        <v>583</v>
      </c>
      <c r="D1241" s="10">
        <v>10.21969989900473</v>
      </c>
      <c r="E1241" s="10">
        <v>1000.0</v>
      </c>
      <c r="F1241" s="10">
        <v>1003.8022421401163</v>
      </c>
    </row>
    <row r="1242">
      <c r="A1242" s="2" t="s">
        <v>236</v>
      </c>
      <c r="B1242" s="2" t="s">
        <v>90</v>
      </c>
      <c r="C1242" s="16" t="s">
        <v>433</v>
      </c>
      <c r="D1242" s="10">
        <v>-27.22954925687089</v>
      </c>
      <c r="E1242" s="10">
        <v>954.2252560317993</v>
      </c>
      <c r="F1242" s="10">
        <v>1010.2196998990047</v>
      </c>
    </row>
    <row r="1243">
      <c r="A1243" s="2" t="s">
        <v>126</v>
      </c>
      <c r="B1243" s="2" t="s">
        <v>90</v>
      </c>
      <c r="C1243" s="16" t="s">
        <v>433</v>
      </c>
      <c r="D1243" s="10">
        <v>-29.961383806665758</v>
      </c>
      <c r="E1243" s="10">
        <v>1014.8214857406641</v>
      </c>
      <c r="F1243" s="10">
        <v>1037.4492491558756</v>
      </c>
    </row>
    <row r="1244">
      <c r="A1244" s="2" t="s">
        <v>225</v>
      </c>
      <c r="B1244" s="2" t="s">
        <v>90</v>
      </c>
      <c r="C1244" s="16" t="s">
        <v>580</v>
      </c>
      <c r="D1244" s="10">
        <v>12.979410345974465</v>
      </c>
      <c r="E1244" s="10">
        <v>993.5825422411116</v>
      </c>
      <c r="F1244" s="10">
        <v>1067.4106329625413</v>
      </c>
    </row>
    <row r="1245">
      <c r="A1245" s="2" t="s">
        <v>12</v>
      </c>
      <c r="B1245" s="2" t="s">
        <v>225</v>
      </c>
      <c r="C1245" s="16" t="s">
        <v>532</v>
      </c>
      <c r="D1245" s="10">
        <v>10.931891426021394</v>
      </c>
      <c r="E1245" s="10">
        <v>1000.0</v>
      </c>
      <c r="F1245" s="10">
        <v>1006.5619525870861</v>
      </c>
    </row>
    <row r="1246">
      <c r="A1246" s="2" t="s">
        <v>236</v>
      </c>
      <c r="B1246" s="2" t="s">
        <v>12</v>
      </c>
      <c r="C1246" s="16" t="s">
        <v>596</v>
      </c>
      <c r="D1246" s="10">
        <v>16.374739999351068</v>
      </c>
      <c r="E1246" s="10">
        <v>926.9957067749284</v>
      </c>
      <c r="F1246" s="10">
        <v>1010.9318914260214</v>
      </c>
    </row>
    <row r="1247">
      <c r="A1247" s="2" t="s">
        <v>32</v>
      </c>
      <c r="B1247" s="2" t="s">
        <v>236</v>
      </c>
      <c r="C1247" s="16" t="s">
        <v>444</v>
      </c>
      <c r="D1247" s="10">
        <v>7.361272398972295</v>
      </c>
      <c r="E1247" s="10">
        <v>1000.0</v>
      </c>
      <c r="F1247" s="10">
        <v>943.3704467742795</v>
      </c>
    </row>
    <row r="1248">
      <c r="A1248" s="2" t="s">
        <v>420</v>
      </c>
      <c r="B1248" s="2" t="s">
        <v>32</v>
      </c>
      <c r="C1248" s="16" t="s">
        <v>433</v>
      </c>
      <c r="D1248" s="10">
        <v>-31.105316929740685</v>
      </c>
      <c r="E1248" s="10">
        <v>1000.0</v>
      </c>
      <c r="F1248" s="10">
        <v>1007.3612723989723</v>
      </c>
    </row>
    <row r="1249">
      <c r="A1249" s="2" t="s">
        <v>354</v>
      </c>
      <c r="B1249" s="2" t="s">
        <v>32</v>
      </c>
      <c r="C1249" s="16" t="s">
        <v>433</v>
      </c>
      <c r="D1249" s="10">
        <v>-28.701770953082363</v>
      </c>
      <c r="E1249" s="10">
        <v>1000.0</v>
      </c>
      <c r="F1249" s="10">
        <v>1038.466589328713</v>
      </c>
    </row>
    <row r="1250">
      <c r="A1250" s="2" t="s">
        <v>126</v>
      </c>
      <c r="B1250" s="2" t="s">
        <v>32</v>
      </c>
      <c r="C1250" s="16" t="s">
        <v>453</v>
      </c>
      <c r="D1250" s="10">
        <v>13.266265758792093</v>
      </c>
      <c r="E1250" s="10">
        <v>984.8601019339984</v>
      </c>
      <c r="F1250" s="10">
        <v>1067.1683602817955</v>
      </c>
    </row>
    <row r="1251">
      <c r="A1251" s="2" t="s">
        <v>12</v>
      </c>
      <c r="B1251" s="2" t="s">
        <v>126</v>
      </c>
      <c r="C1251" s="16" t="s">
        <v>433</v>
      </c>
      <c r="D1251" s="10">
        <v>-31.378251927807042</v>
      </c>
      <c r="E1251" s="10">
        <v>994.5571514266703</v>
      </c>
      <c r="F1251" s="10">
        <v>998.1263676927905</v>
      </c>
    </row>
    <row r="1252">
      <c r="A1252" s="2" t="s">
        <v>80</v>
      </c>
      <c r="B1252" s="2" t="s">
        <v>126</v>
      </c>
      <c r="C1252" s="16" t="s">
        <v>466</v>
      </c>
      <c r="D1252" s="10">
        <v>9.947980675334408</v>
      </c>
      <c r="E1252" s="10">
        <v>1000.0</v>
      </c>
      <c r="F1252" s="10">
        <v>1029.5046196205976</v>
      </c>
    </row>
    <row r="1253">
      <c r="A1253" s="2" t="s">
        <v>225</v>
      </c>
      <c r="B1253" s="2" t="s">
        <v>80</v>
      </c>
      <c r="C1253" s="16" t="s">
        <v>467</v>
      </c>
      <c r="D1253" s="10">
        <v>10.97951747849475</v>
      </c>
      <c r="E1253" s="10">
        <v>995.6300611610648</v>
      </c>
      <c r="F1253" s="10">
        <v>1009.9479806753344</v>
      </c>
    </row>
    <row r="1254">
      <c r="A1254" s="2" t="s">
        <v>226</v>
      </c>
      <c r="B1254" s="2" t="s">
        <v>225</v>
      </c>
      <c r="C1254" s="16" t="s">
        <v>433</v>
      </c>
      <c r="D1254" s="10">
        <v>-31.159780868894313</v>
      </c>
      <c r="E1254" s="10">
        <v>1000.0</v>
      </c>
      <c r="F1254" s="10">
        <v>1006.6095786395596</v>
      </c>
    </row>
    <row r="1255">
      <c r="A1255" s="2" t="s">
        <v>90</v>
      </c>
      <c r="B1255" s="2" t="s">
        <v>225</v>
      </c>
      <c r="C1255" s="16" t="s">
        <v>433</v>
      </c>
      <c r="D1255" s="10">
        <v>-32.756489321352234</v>
      </c>
      <c r="E1255" s="10">
        <v>1054.4312226165669</v>
      </c>
      <c r="F1255" s="10">
        <v>1037.7693595084538</v>
      </c>
    </row>
    <row r="1256">
      <c r="A1256" s="2" t="s">
        <v>80</v>
      </c>
      <c r="B1256" s="2" t="s">
        <v>225</v>
      </c>
      <c r="C1256" s="16" t="s">
        <v>503</v>
      </c>
      <c r="D1256" s="10">
        <v>12.347542709266374</v>
      </c>
      <c r="E1256" s="10">
        <v>998.9684631968396</v>
      </c>
      <c r="F1256" s="10">
        <v>1070.5258488298061</v>
      </c>
    </row>
    <row r="1257">
      <c r="A1257" s="2" t="s">
        <v>14</v>
      </c>
      <c r="B1257" s="2" t="s">
        <v>43</v>
      </c>
      <c r="C1257" s="16" t="s">
        <v>535</v>
      </c>
      <c r="D1257" s="10">
        <v>17.7801237076437</v>
      </c>
      <c r="E1257" s="10">
        <v>1000.0</v>
      </c>
      <c r="F1257" s="10">
        <v>1092.9391486597847</v>
      </c>
    </row>
    <row r="1258">
      <c r="A1258" s="2" t="s">
        <v>20</v>
      </c>
      <c r="B1258" s="2" t="s">
        <v>14</v>
      </c>
      <c r="C1258" s="16" t="s">
        <v>498</v>
      </c>
      <c r="D1258" s="10">
        <v>8.175806599328343</v>
      </c>
      <c r="E1258" s="10">
        <v>1047.5885832015204</v>
      </c>
      <c r="F1258" s="10">
        <v>1017.7801237076436</v>
      </c>
    </row>
    <row r="1259">
      <c r="A1259" s="2" t="s">
        <v>78</v>
      </c>
      <c r="B1259" s="2" t="s">
        <v>20</v>
      </c>
      <c r="C1259" s="16" t="s">
        <v>433</v>
      </c>
      <c r="D1259" s="10">
        <v>-27.24935800927912</v>
      </c>
      <c r="E1259" s="10">
        <v>1000.0</v>
      </c>
      <c r="F1259" s="10">
        <v>1055.7643898008487</v>
      </c>
    </row>
    <row r="1260">
      <c r="A1260" s="2" t="s">
        <v>23</v>
      </c>
      <c r="B1260" s="2" t="s">
        <v>20</v>
      </c>
      <c r="C1260" s="16" t="s">
        <v>587</v>
      </c>
      <c r="D1260" s="10">
        <v>14.350233429006034</v>
      </c>
      <c r="E1260" s="10">
        <v>1000.0</v>
      </c>
      <c r="F1260" s="10">
        <v>1083.0137478101278</v>
      </c>
    </row>
    <row r="1261">
      <c r="A1261" s="2" t="s">
        <v>45</v>
      </c>
      <c r="B1261" s="2" t="s">
        <v>23</v>
      </c>
      <c r="C1261" s="16" t="s">
        <v>543</v>
      </c>
      <c r="D1261" s="10">
        <v>10.505692817970543</v>
      </c>
      <c r="E1261" s="10">
        <v>1010.5716336710407</v>
      </c>
      <c r="F1261" s="10">
        <v>1014.350233429006</v>
      </c>
    </row>
    <row r="1262">
      <c r="A1262" s="2" t="s">
        <v>51</v>
      </c>
      <c r="B1262" s="2" t="s">
        <v>45</v>
      </c>
      <c r="C1262" s="16" t="s">
        <v>433</v>
      </c>
      <c r="D1262" s="10">
        <v>-30.08078856779529</v>
      </c>
      <c r="E1262" s="10">
        <v>1000.0</v>
      </c>
      <c r="F1262" s="10">
        <v>1021.0773264890113</v>
      </c>
    </row>
    <row r="1263">
      <c r="A1263" s="2" t="s">
        <v>14</v>
      </c>
      <c r="B1263" s="2" t="s">
        <v>45</v>
      </c>
      <c r="C1263" s="16" t="s">
        <v>548</v>
      </c>
      <c r="D1263" s="10">
        <v>10.755525339515248</v>
      </c>
      <c r="E1263" s="10">
        <v>1009.6043171083153</v>
      </c>
      <c r="F1263" s="10">
        <v>1051.1581150568065</v>
      </c>
    </row>
    <row r="1264">
      <c r="A1264" s="2" t="s">
        <v>34</v>
      </c>
      <c r="B1264" s="2" t="s">
        <v>14</v>
      </c>
      <c r="C1264" s="16" t="s">
        <v>507</v>
      </c>
      <c r="D1264" s="10">
        <v>10.858307581799</v>
      </c>
      <c r="E1264" s="10">
        <v>1020.4147824925614</v>
      </c>
      <c r="F1264" s="10">
        <v>1020.3598424478305</v>
      </c>
    </row>
    <row r="1265">
      <c r="A1265" s="2" t="s">
        <v>46</v>
      </c>
      <c r="B1265" s="2" t="s">
        <v>34</v>
      </c>
      <c r="C1265" s="16" t="s">
        <v>433</v>
      </c>
      <c r="D1265" s="10">
        <v>-29.282665090264175</v>
      </c>
      <c r="E1265" s="10">
        <v>1000.0</v>
      </c>
      <c r="F1265" s="10">
        <v>1031.2730900743602</v>
      </c>
    </row>
    <row r="1266">
      <c r="A1266" s="2" t="s">
        <v>23</v>
      </c>
      <c r="B1266" s="2" t="s">
        <v>34</v>
      </c>
      <c r="C1266" s="16" t="s">
        <v>520</v>
      </c>
      <c r="D1266" s="10">
        <v>12.98834339178662</v>
      </c>
      <c r="E1266" s="10">
        <v>1003.8445406110354</v>
      </c>
      <c r="F1266" s="10">
        <v>1060.5557551646243</v>
      </c>
    </row>
    <row r="1267">
      <c r="A1267" s="2" t="s">
        <v>40</v>
      </c>
      <c r="B1267" s="2" t="s">
        <v>23</v>
      </c>
      <c r="C1267" s="16" t="s">
        <v>429</v>
      </c>
      <c r="D1267" s="10">
        <v>5.778750587824509</v>
      </c>
      <c r="E1267" s="10">
        <v>1089.1926344432868</v>
      </c>
      <c r="F1267" s="10">
        <v>1016.8328840028221</v>
      </c>
    </row>
    <row r="1268">
      <c r="A1268" s="2" t="s">
        <v>343</v>
      </c>
      <c r="B1268" s="2" t="s">
        <v>40</v>
      </c>
      <c r="C1268" s="16" t="s">
        <v>433</v>
      </c>
      <c r="D1268" s="10">
        <v>-23.726050433019296</v>
      </c>
      <c r="E1268" s="10">
        <v>1000.0</v>
      </c>
      <c r="F1268" s="10">
        <v>1094.9713850311114</v>
      </c>
    </row>
    <row r="1269">
      <c r="A1269" s="2" t="s">
        <v>19</v>
      </c>
      <c r="B1269" s="2" t="s">
        <v>273</v>
      </c>
      <c r="C1269" s="16" t="s">
        <v>447</v>
      </c>
      <c r="D1269" s="10">
        <v>4.913021737999898</v>
      </c>
      <c r="E1269" s="10">
        <v>1087.1046935230625</v>
      </c>
      <c r="F1269" s="10">
        <v>1000.2420568309043</v>
      </c>
    </row>
    <row r="1270">
      <c r="A1270" s="2" t="s">
        <v>70</v>
      </c>
      <c r="B1270" s="2" t="s">
        <v>19</v>
      </c>
      <c r="C1270" s="16" t="s">
        <v>516</v>
      </c>
      <c r="D1270" s="10">
        <v>12.339808593468543</v>
      </c>
      <c r="E1270" s="10">
        <v>1060.684503528781</v>
      </c>
      <c r="F1270" s="10">
        <v>1092.0177152610624</v>
      </c>
    </row>
    <row r="1271">
      <c r="A1271" s="2" t="s">
        <v>61</v>
      </c>
      <c r="B1271" s="2" t="s">
        <v>70</v>
      </c>
      <c r="C1271" s="16" t="s">
        <v>562</v>
      </c>
      <c r="D1271" s="10">
        <v>10.065351736999208</v>
      </c>
      <c r="E1271" s="10">
        <v>1067.5823182199995</v>
      </c>
      <c r="F1271" s="10">
        <v>1073.0243121222495</v>
      </c>
    </row>
    <row r="1272">
      <c r="A1272" s="2" t="s">
        <v>105</v>
      </c>
      <c r="B1272" s="2" t="s">
        <v>61</v>
      </c>
      <c r="C1272" s="16" t="s">
        <v>455</v>
      </c>
      <c r="D1272" s="10">
        <v>8.14916549588388</v>
      </c>
      <c r="E1272" s="10">
        <v>1111.2292533162868</v>
      </c>
      <c r="F1272" s="10">
        <v>1077.6476699569987</v>
      </c>
    </row>
    <row r="1273">
      <c r="A1273" s="2" t="s">
        <v>52</v>
      </c>
      <c r="B1273" s="2" t="s">
        <v>105</v>
      </c>
      <c r="C1273" s="16" t="s">
        <v>581</v>
      </c>
      <c r="D1273" s="10">
        <v>8.777357744536081</v>
      </c>
      <c r="E1273" s="10">
        <v>1130.8644614428342</v>
      </c>
      <c r="F1273" s="10">
        <v>1119.3784188121706</v>
      </c>
    </row>
    <row r="1274">
      <c r="A1274" s="2" t="s">
        <v>273</v>
      </c>
      <c r="B1274" s="2" t="s">
        <v>52</v>
      </c>
      <c r="C1274" s="16" t="s">
        <v>433</v>
      </c>
      <c r="D1274" s="10">
        <v>-19.086939309042087</v>
      </c>
      <c r="E1274" s="10">
        <v>995.3290350929044</v>
      </c>
      <c r="F1274" s="10">
        <v>1139.6418191873704</v>
      </c>
    </row>
    <row r="1275">
      <c r="A1275" s="2" t="s">
        <v>303</v>
      </c>
      <c r="B1275" s="2" t="s">
        <v>52</v>
      </c>
      <c r="C1275" s="16" t="s">
        <v>595</v>
      </c>
      <c r="D1275" s="10">
        <v>22.12957981091203</v>
      </c>
      <c r="E1275" s="10">
        <v>1000.0</v>
      </c>
      <c r="F1275" s="10">
        <v>1158.7287584964124</v>
      </c>
    </row>
    <row r="1276">
      <c r="A1276" s="2" t="s">
        <v>75</v>
      </c>
      <c r="B1276" s="2" t="s">
        <v>303</v>
      </c>
      <c r="C1276" s="16" t="s">
        <v>510</v>
      </c>
      <c r="D1276" s="10">
        <v>9.000762718692478</v>
      </c>
      <c r="E1276" s="10">
        <v>1032.6226984478199</v>
      </c>
      <c r="F1276" s="10">
        <v>1022.129579810912</v>
      </c>
    </row>
    <row r="1277">
      <c r="A1277" s="2" t="s">
        <v>105</v>
      </c>
      <c r="B1277" s="2" t="s">
        <v>75</v>
      </c>
      <c r="C1277" s="16" t="s">
        <v>484</v>
      </c>
      <c r="D1277" s="10">
        <v>5.7574749381634</v>
      </c>
      <c r="E1277" s="10">
        <v>1110.6010610676344</v>
      </c>
      <c r="F1277" s="10">
        <v>1041.6234611665122</v>
      </c>
    </row>
    <row r="1278">
      <c r="A1278" s="2" t="s">
        <v>61</v>
      </c>
      <c r="B1278" s="2" t="s">
        <v>105</v>
      </c>
      <c r="C1278" s="16" t="s">
        <v>482</v>
      </c>
      <c r="D1278" s="10">
        <v>14.579833948145726</v>
      </c>
      <c r="E1278" s="10">
        <v>1069.4985044611149</v>
      </c>
      <c r="F1278" s="10">
        <v>1116.3585360057978</v>
      </c>
    </row>
    <row r="1279">
      <c r="A1279" s="2" t="s">
        <v>18</v>
      </c>
      <c r="B1279" s="2" t="s">
        <v>61</v>
      </c>
      <c r="C1279" s="16" t="s">
        <v>453</v>
      </c>
      <c r="D1279" s="10">
        <v>19.658347257910474</v>
      </c>
      <c r="E1279" s="10">
        <v>975.8028085899125</v>
      </c>
      <c r="F1279" s="10">
        <v>1084.0783384092606</v>
      </c>
    </row>
    <row r="1280">
      <c r="A1280" s="2" t="s">
        <v>19</v>
      </c>
      <c r="B1280" s="2" t="s">
        <v>18</v>
      </c>
      <c r="C1280" s="16" t="s">
        <v>512</v>
      </c>
      <c r="D1280" s="10">
        <v>5.099178383015953</v>
      </c>
      <c r="E1280" s="10">
        <v>1079.677906667594</v>
      </c>
      <c r="F1280" s="10">
        <v>995.461155847823</v>
      </c>
    </row>
    <row r="1281">
      <c r="A1281" s="2" t="s">
        <v>105</v>
      </c>
      <c r="B1281" s="2" t="s">
        <v>19</v>
      </c>
      <c r="C1281" s="16" t="s">
        <v>433</v>
      </c>
      <c r="D1281" s="10">
        <v>-32.778501017332594</v>
      </c>
      <c r="E1281" s="10">
        <v>1101.778702057652</v>
      </c>
      <c r="F1281" s="10">
        <v>1084.77708505061</v>
      </c>
    </row>
    <row r="1282">
      <c r="A1282" s="2" t="s">
        <v>53</v>
      </c>
      <c r="B1282" s="2" t="s">
        <v>19</v>
      </c>
      <c r="C1282" s="16" t="s">
        <v>433</v>
      </c>
      <c r="D1282" s="10">
        <v>-21.608452776992735</v>
      </c>
      <c r="E1282" s="10">
        <v>1000.0</v>
      </c>
      <c r="F1282" s="10">
        <v>1117.5555860679426</v>
      </c>
    </row>
    <row r="1283">
      <c r="A1283" s="2" t="s">
        <v>41</v>
      </c>
      <c r="B1283" s="2" t="s">
        <v>13</v>
      </c>
      <c r="C1283" s="16" t="s">
        <v>451</v>
      </c>
      <c r="D1283" s="10">
        <v>2.077560008456678</v>
      </c>
      <c r="E1283" s="10">
        <v>1202.889037086446</v>
      </c>
      <c r="F1283" s="10">
        <v>1000.0</v>
      </c>
    </row>
    <row r="1284">
      <c r="A1284" s="2" t="s">
        <v>164</v>
      </c>
      <c r="B1284" s="2" t="s">
        <v>41</v>
      </c>
      <c r="C1284" s="16" t="s">
        <v>433</v>
      </c>
      <c r="D1284" s="10">
        <v>-13.674295278306145</v>
      </c>
      <c r="E1284" s="10">
        <v>1000.0</v>
      </c>
      <c r="F1284" s="10">
        <v>1204.9665970949027</v>
      </c>
    </row>
    <row r="1285">
      <c r="A1285" s="2" t="s">
        <v>248</v>
      </c>
      <c r="B1285" s="2" t="s">
        <v>41</v>
      </c>
      <c r="C1285" s="16" t="s">
        <v>508</v>
      </c>
      <c r="D1285" s="10">
        <v>28.372669562748364</v>
      </c>
      <c r="E1285" s="10">
        <v>1000.0</v>
      </c>
      <c r="F1285" s="10">
        <v>1218.6408923732088</v>
      </c>
    </row>
    <row r="1286">
      <c r="A1286" s="2" t="s">
        <v>76</v>
      </c>
      <c r="B1286" s="2" t="s">
        <v>248</v>
      </c>
      <c r="C1286" s="16" t="s">
        <v>509</v>
      </c>
      <c r="D1286" s="10">
        <v>11.196508052252536</v>
      </c>
      <c r="E1286" s="10">
        <v>1006.6104125680199</v>
      </c>
      <c r="F1286" s="10">
        <v>1028.3726695627483</v>
      </c>
    </row>
    <row r="1287">
      <c r="A1287" s="2" t="s">
        <v>395</v>
      </c>
      <c r="B1287" s="2" t="s">
        <v>76</v>
      </c>
      <c r="C1287" s="16" t="s">
        <v>433</v>
      </c>
      <c r="D1287" s="10">
        <v>-30.330294214828854</v>
      </c>
      <c r="E1287" s="10">
        <v>1000.0</v>
      </c>
      <c r="F1287" s="10">
        <v>1017.8069206202725</v>
      </c>
    </row>
    <row r="1288">
      <c r="A1288" s="2" t="s">
        <v>115</v>
      </c>
      <c r="B1288" s="2" t="s">
        <v>76</v>
      </c>
      <c r="C1288" s="16" t="s">
        <v>548</v>
      </c>
      <c r="D1288" s="10">
        <v>11.348601576661979</v>
      </c>
      <c r="E1288" s="10">
        <v>1000.0</v>
      </c>
      <c r="F1288" s="10">
        <v>1048.1372148351013</v>
      </c>
    </row>
    <row r="1289">
      <c r="A1289" s="2" t="s">
        <v>388</v>
      </c>
      <c r="B1289" s="2" t="s">
        <v>115</v>
      </c>
      <c r="C1289" s="16" t="s">
        <v>483</v>
      </c>
      <c r="D1289" s="10">
        <v>14.998432768980422</v>
      </c>
      <c r="E1289" s="10">
        <v>943.8028678776391</v>
      </c>
      <c r="F1289" s="10">
        <v>1011.348601576662</v>
      </c>
    </row>
    <row r="1290">
      <c r="A1290" s="2" t="s">
        <v>313</v>
      </c>
      <c r="B1290" s="2" t="s">
        <v>388</v>
      </c>
      <c r="C1290" s="16" t="s">
        <v>433</v>
      </c>
      <c r="D1290" s="10">
        <v>-34.249251203470045</v>
      </c>
      <c r="E1290" s="10">
        <v>1000.0</v>
      </c>
      <c r="F1290" s="10">
        <v>958.8013006466194</v>
      </c>
    </row>
    <row r="1291">
      <c r="A1291" s="2" t="s">
        <v>13</v>
      </c>
      <c r="B1291" s="2" t="s">
        <v>388</v>
      </c>
      <c r="C1291" s="16" t="s">
        <v>469</v>
      </c>
      <c r="D1291" s="10">
        <v>8.084011642624068</v>
      </c>
      <c r="E1291" s="10">
        <v>997.9224399915433</v>
      </c>
      <c r="F1291" s="10">
        <v>993.0505518500895</v>
      </c>
    </row>
    <row r="1292">
      <c r="A1292" s="2" t="s">
        <v>332</v>
      </c>
      <c r="B1292" s="2" t="s">
        <v>13</v>
      </c>
      <c r="C1292" s="16" t="s">
        <v>433</v>
      </c>
      <c r="D1292" s="10">
        <v>-31.203351822693907</v>
      </c>
      <c r="E1292" s="10">
        <v>1000.0</v>
      </c>
      <c r="F1292" s="10">
        <v>1006.0064516341673</v>
      </c>
    </row>
    <row r="1293">
      <c r="A1293" s="2" t="s">
        <v>172</v>
      </c>
      <c r="B1293" s="2" t="s">
        <v>13</v>
      </c>
      <c r="C1293" s="16" t="s">
        <v>462</v>
      </c>
      <c r="D1293" s="10">
        <v>10.37899677168187</v>
      </c>
      <c r="E1293" s="10">
        <v>1000.0</v>
      </c>
      <c r="F1293" s="10">
        <v>1037.2098034568612</v>
      </c>
    </row>
    <row r="1294">
      <c r="A1294" s="2" t="s">
        <v>164</v>
      </c>
      <c r="B1294" s="2" t="s">
        <v>172</v>
      </c>
      <c r="C1294" s="16" t="s">
        <v>455</v>
      </c>
      <c r="D1294" s="10">
        <v>12.105034558200641</v>
      </c>
      <c r="E1294" s="10">
        <v>986.3257047216939</v>
      </c>
      <c r="F1294" s="10">
        <v>1010.378996771682</v>
      </c>
    </row>
    <row r="1295">
      <c r="A1295" s="2" t="s">
        <v>244</v>
      </c>
      <c r="B1295" s="2" t="s">
        <v>164</v>
      </c>
      <c r="C1295" s="16" t="s">
        <v>433</v>
      </c>
      <c r="D1295" s="10">
        <v>-31.740809862479995</v>
      </c>
      <c r="E1295" s="10">
        <v>1000.0</v>
      </c>
      <c r="F1295" s="10">
        <v>998.4307392798945</v>
      </c>
    </row>
    <row r="1296">
      <c r="A1296" s="2" t="s">
        <v>41</v>
      </c>
      <c r="B1296" s="2" t="s">
        <v>164</v>
      </c>
      <c r="C1296" s="16" t="s">
        <v>550</v>
      </c>
      <c r="D1296" s="10">
        <v>-0.025122458032984518</v>
      </c>
      <c r="E1296" s="10">
        <v>1190.2682228104604</v>
      </c>
      <c r="F1296" s="10">
        <v>1030.1715491423745</v>
      </c>
    </row>
    <row r="1297">
      <c r="A1297" s="2" t="s">
        <v>248</v>
      </c>
      <c r="B1297" s="2" t="s">
        <v>41</v>
      </c>
      <c r="C1297" s="16" t="s">
        <v>433</v>
      </c>
      <c r="D1297" s="10">
        <v>-16.439799725239624</v>
      </c>
      <c r="E1297" s="10">
        <v>1017.1761615104957</v>
      </c>
      <c r="F1297" s="10">
        <v>1190.2431003524275</v>
      </c>
    </row>
    <row r="1298">
      <c r="A1298" s="2" t="s">
        <v>36</v>
      </c>
      <c r="B1298" s="2" t="s">
        <v>232</v>
      </c>
      <c r="C1298" s="16" t="s">
        <v>504</v>
      </c>
      <c r="D1298" s="10">
        <v>6.2912593789579905</v>
      </c>
      <c r="E1298" s="10">
        <v>1082.8508303938033</v>
      </c>
      <c r="F1298" s="10">
        <v>1000.0</v>
      </c>
    </row>
    <row r="1299">
      <c r="A1299" s="2" t="s">
        <v>132</v>
      </c>
      <c r="B1299" s="2" t="s">
        <v>36</v>
      </c>
      <c r="C1299" s="16" t="s">
        <v>433</v>
      </c>
      <c r="D1299" s="10">
        <v>-24.265344664615395</v>
      </c>
      <c r="E1299" s="10">
        <v>1000.0</v>
      </c>
      <c r="F1299" s="10">
        <v>1089.1420897727612</v>
      </c>
    </row>
    <row r="1300">
      <c r="A1300" s="2" t="s">
        <v>402</v>
      </c>
      <c r="B1300" s="2" t="s">
        <v>36</v>
      </c>
      <c r="C1300" s="16" t="s">
        <v>433</v>
      </c>
      <c r="D1300" s="10">
        <v>-21.99962668436584</v>
      </c>
      <c r="E1300" s="10">
        <v>1000.0</v>
      </c>
      <c r="F1300" s="10">
        <v>1113.4074344373767</v>
      </c>
    </row>
    <row r="1301">
      <c r="A1301" s="2" t="s">
        <v>289</v>
      </c>
      <c r="B1301" s="2" t="s">
        <v>36</v>
      </c>
      <c r="C1301" s="16" t="s">
        <v>470</v>
      </c>
      <c r="D1301" s="10">
        <v>18.769548085452666</v>
      </c>
      <c r="E1301" s="10">
        <v>1000.0</v>
      </c>
      <c r="F1301" s="10">
        <v>1135.4070611217426</v>
      </c>
    </row>
    <row r="1302">
      <c r="A1302" s="2" t="s">
        <v>238</v>
      </c>
      <c r="B1302" s="2" t="s">
        <v>289</v>
      </c>
      <c r="C1302" s="16" t="s">
        <v>527</v>
      </c>
      <c r="D1302" s="10">
        <v>12.171858033979154</v>
      </c>
      <c r="E1302" s="10">
        <v>999.9942526928057</v>
      </c>
      <c r="F1302" s="10">
        <v>1018.7695480854527</v>
      </c>
    </row>
    <row r="1303">
      <c r="A1303" s="2" t="s">
        <v>224</v>
      </c>
      <c r="B1303" s="2" t="s">
        <v>238</v>
      </c>
      <c r="C1303" s="16" t="s">
        <v>433</v>
      </c>
      <c r="D1303" s="10">
        <v>-30.753006387948076</v>
      </c>
      <c r="E1303" s="10">
        <v>1000.0</v>
      </c>
      <c r="F1303" s="10">
        <v>1012.1661107267848</v>
      </c>
    </row>
    <row r="1304">
      <c r="A1304" s="2" t="s">
        <v>132</v>
      </c>
      <c r="B1304" s="2" t="s">
        <v>238</v>
      </c>
      <c r="C1304" s="16" t="s">
        <v>433</v>
      </c>
      <c r="D1304" s="10">
        <v>-26.25197068762254</v>
      </c>
      <c r="E1304" s="10">
        <v>975.7346553353846</v>
      </c>
      <c r="F1304" s="10">
        <v>1042.919117114733</v>
      </c>
    </row>
    <row r="1305">
      <c r="A1305" s="2" t="s">
        <v>232</v>
      </c>
      <c r="B1305" s="2" t="s">
        <v>238</v>
      </c>
      <c r="C1305" s="16" t="s">
        <v>427</v>
      </c>
      <c r="D1305" s="10">
        <v>12.662204977634936</v>
      </c>
      <c r="E1305" s="10">
        <v>993.708740621042</v>
      </c>
      <c r="F1305" s="10">
        <v>1069.1710878023555</v>
      </c>
    </row>
    <row r="1306">
      <c r="A1306" s="2" t="s">
        <v>201</v>
      </c>
      <c r="B1306" s="2" t="s">
        <v>232</v>
      </c>
      <c r="C1306" s="16" t="s">
        <v>577</v>
      </c>
      <c r="D1306" s="10">
        <v>10.294462094123844</v>
      </c>
      <c r="E1306" s="10">
        <v>1000.0</v>
      </c>
      <c r="F1306" s="10">
        <v>1006.3709455986769</v>
      </c>
    </row>
    <row r="1307">
      <c r="A1307" s="2" t="s">
        <v>289</v>
      </c>
      <c r="B1307" s="2" t="s">
        <v>201</v>
      </c>
      <c r="C1307" s="16" t="s">
        <v>433</v>
      </c>
      <c r="D1307" s="10">
        <v>-31.369144947495005</v>
      </c>
      <c r="E1307" s="10">
        <v>1006.5976900514736</v>
      </c>
      <c r="F1307" s="10">
        <v>1010.2944620941239</v>
      </c>
    </row>
    <row r="1308">
      <c r="A1308" s="2" t="s">
        <v>402</v>
      </c>
      <c r="B1308" s="2" t="s">
        <v>201</v>
      </c>
      <c r="C1308" s="16" t="s">
        <v>433</v>
      </c>
      <c r="D1308" s="10">
        <v>-26.562466648938763</v>
      </c>
      <c r="E1308" s="10">
        <v>978.0003733156342</v>
      </c>
      <c r="F1308" s="10">
        <v>1041.663607041619</v>
      </c>
    </row>
    <row r="1309">
      <c r="A1309" s="2" t="s">
        <v>328</v>
      </c>
      <c r="B1309" s="2" t="s">
        <v>49</v>
      </c>
      <c r="C1309" s="16" t="s">
        <v>536</v>
      </c>
      <c r="D1309" s="10">
        <v>13.935048151422652</v>
      </c>
      <c r="E1309" s="10">
        <v>1000.0</v>
      </c>
      <c r="F1309" s="10">
        <v>1054.5452647014263</v>
      </c>
    </row>
    <row r="1310">
      <c r="A1310" s="2" t="s">
        <v>33</v>
      </c>
      <c r="B1310" s="2" t="s">
        <v>328</v>
      </c>
      <c r="C1310" s="16" t="s">
        <v>462</v>
      </c>
      <c r="D1310" s="10">
        <v>7.807788521599999</v>
      </c>
      <c r="E1310" s="10">
        <v>1045.3880101763486</v>
      </c>
      <c r="F1310" s="10">
        <v>1013.9350481514226</v>
      </c>
    </row>
    <row r="1311">
      <c r="A1311" s="2" t="s">
        <v>119</v>
      </c>
      <c r="B1311" s="2" t="s">
        <v>33</v>
      </c>
      <c r="C1311" s="16" t="s">
        <v>507</v>
      </c>
      <c r="D1311" s="10">
        <v>15.023456460229715</v>
      </c>
      <c r="E1311" s="10">
        <v>1000.0</v>
      </c>
      <c r="F1311" s="10">
        <v>1053.1957986979485</v>
      </c>
    </row>
    <row r="1312">
      <c r="A1312" s="2" t="s">
        <v>37</v>
      </c>
      <c r="B1312" s="2" t="s">
        <v>119</v>
      </c>
      <c r="C1312" s="16" t="s">
        <v>581</v>
      </c>
      <c r="D1312" s="10">
        <v>10.653764265648928</v>
      </c>
      <c r="E1312" s="10">
        <v>1000.0</v>
      </c>
      <c r="F1312" s="10">
        <v>1015.0234564602297</v>
      </c>
    </row>
    <row r="1313">
      <c r="A1313" s="2" t="s">
        <v>307</v>
      </c>
      <c r="B1313" s="2" t="s">
        <v>37</v>
      </c>
      <c r="C1313" s="16" t="s">
        <v>526</v>
      </c>
      <c r="D1313" s="10">
        <v>10.734655772233523</v>
      </c>
      <c r="E1313" s="10">
        <v>1000.0</v>
      </c>
      <c r="F1313" s="10">
        <v>1010.6537642656489</v>
      </c>
    </row>
    <row r="1314">
      <c r="A1314" s="2" t="s">
        <v>378</v>
      </c>
      <c r="B1314" s="2" t="s">
        <v>307</v>
      </c>
      <c r="C1314" s="16" t="s">
        <v>518</v>
      </c>
      <c r="D1314" s="10">
        <v>11.192595709993922</v>
      </c>
      <c r="E1314" s="10">
        <v>1000.0</v>
      </c>
      <c r="F1314" s="10">
        <v>1010.7346557722335</v>
      </c>
    </row>
    <row r="1315">
      <c r="A1315" s="2" t="s">
        <v>418</v>
      </c>
      <c r="B1315" s="2" t="s">
        <v>378</v>
      </c>
      <c r="C1315" s="16" t="s">
        <v>433</v>
      </c>
      <c r="D1315" s="10">
        <v>-30.82496920881032</v>
      </c>
      <c r="E1315" s="10">
        <v>1000.0</v>
      </c>
      <c r="F1315" s="10">
        <v>1011.1925957099938</v>
      </c>
    </row>
    <row r="1316">
      <c r="A1316" s="2" t="s">
        <v>328</v>
      </c>
      <c r="B1316" s="2" t="s">
        <v>378</v>
      </c>
      <c r="C1316" s="16" t="s">
        <v>433</v>
      </c>
      <c r="D1316" s="10">
        <v>-28.911453276067967</v>
      </c>
      <c r="E1316" s="10">
        <v>1006.1272596298226</v>
      </c>
      <c r="F1316" s="10">
        <v>1042.017564918804</v>
      </c>
    </row>
    <row r="1317">
      <c r="A1317" s="2" t="s">
        <v>119</v>
      </c>
      <c r="B1317" s="2" t="s">
        <v>378</v>
      </c>
      <c r="C1317" s="16" t="s">
        <v>557</v>
      </c>
      <c r="D1317" s="10">
        <v>11.5206873182075</v>
      </c>
      <c r="E1317" s="10">
        <v>1004.3696921945808</v>
      </c>
      <c r="F1317" s="10">
        <v>1070.929018194872</v>
      </c>
    </row>
    <row r="1318">
      <c r="A1318" s="2" t="s">
        <v>33</v>
      </c>
      <c r="B1318" s="2" t="s">
        <v>119</v>
      </c>
      <c r="C1318" s="16" t="s">
        <v>559</v>
      </c>
      <c r="D1318" s="10">
        <v>8.630181286276649</v>
      </c>
      <c r="E1318" s="10">
        <v>1038.1723422377188</v>
      </c>
      <c r="F1318" s="10">
        <v>1015.8903795127883</v>
      </c>
    </row>
    <row r="1319">
      <c r="A1319" s="2" t="s">
        <v>307</v>
      </c>
      <c r="B1319" s="2" t="s">
        <v>33</v>
      </c>
      <c r="C1319" s="16" t="s">
        <v>433</v>
      </c>
      <c r="D1319" s="10">
        <v>-27.97277555390559</v>
      </c>
      <c r="E1319" s="10">
        <v>999.5420600622397</v>
      </c>
      <c r="F1319" s="10">
        <v>1046.8025235239954</v>
      </c>
    </row>
    <row r="1320">
      <c r="A1320" s="2" t="s">
        <v>418</v>
      </c>
      <c r="B1320" s="2" t="s">
        <v>33</v>
      </c>
      <c r="C1320" s="16" t="s">
        <v>433</v>
      </c>
      <c r="D1320" s="10">
        <v>-22.733751527567666</v>
      </c>
      <c r="E1320" s="10">
        <v>969.1750307911897</v>
      </c>
      <c r="F1320" s="10">
        <v>1074.775299077901</v>
      </c>
    </row>
    <row r="1321">
      <c r="A1321" s="2" t="s">
        <v>63</v>
      </c>
      <c r="B1321" s="2" t="s">
        <v>48</v>
      </c>
      <c r="C1321" s="16" t="s">
        <v>444</v>
      </c>
      <c r="D1321" s="10">
        <v>6.810607788955377</v>
      </c>
      <c r="E1321" s="10">
        <v>1088.0711500019681</v>
      </c>
      <c r="F1321" s="10">
        <v>1020.4796027610602</v>
      </c>
    </row>
    <row r="1322">
      <c r="A1322" s="2" t="s">
        <v>77</v>
      </c>
      <c r="B1322" s="2" t="s">
        <v>63</v>
      </c>
      <c r="C1322" s="16" t="s">
        <v>581</v>
      </c>
      <c r="D1322" s="10">
        <v>16.448925509584406</v>
      </c>
      <c r="E1322" s="10">
        <v>1010.9636458481382</v>
      </c>
      <c r="F1322" s="10">
        <v>1094.8817577909235</v>
      </c>
    </row>
    <row r="1323">
      <c r="A1323" s="2" t="s">
        <v>24</v>
      </c>
      <c r="B1323" s="2" t="s">
        <v>77</v>
      </c>
      <c r="C1323" s="16" t="s">
        <v>455</v>
      </c>
      <c r="D1323" s="10">
        <v>5.18883438338317</v>
      </c>
      <c r="E1323" s="10">
        <v>1120.1738038433625</v>
      </c>
      <c r="F1323" s="10">
        <v>1027.4125713577228</v>
      </c>
    </row>
    <row r="1324">
      <c r="A1324" s="2" t="s">
        <v>112</v>
      </c>
      <c r="B1324" s="2" t="s">
        <v>24</v>
      </c>
      <c r="C1324" s="16" t="s">
        <v>433</v>
      </c>
      <c r="D1324" s="10">
        <v>-20.871311376865705</v>
      </c>
      <c r="E1324" s="10">
        <v>1000.0</v>
      </c>
      <c r="F1324" s="10">
        <v>1125.3626382267457</v>
      </c>
    </row>
    <row r="1325">
      <c r="A1325" s="2" t="s">
        <v>44</v>
      </c>
      <c r="B1325" s="2" t="s">
        <v>24</v>
      </c>
      <c r="C1325" s="16" t="s">
        <v>473</v>
      </c>
      <c r="D1325" s="10">
        <v>19.542104390998066</v>
      </c>
      <c r="E1325" s="10">
        <v>1013.4830480624821</v>
      </c>
      <c r="F1325" s="10">
        <v>1146.2339496036113</v>
      </c>
    </row>
    <row r="1326">
      <c r="A1326" s="2" t="s">
        <v>21</v>
      </c>
      <c r="B1326" s="2" t="s">
        <v>44</v>
      </c>
      <c r="C1326" s="16" t="s">
        <v>550</v>
      </c>
      <c r="D1326" s="10">
        <v>2.958651828869441</v>
      </c>
      <c r="E1326" s="10">
        <v>1178.9986780455715</v>
      </c>
      <c r="F1326" s="10">
        <v>1033.0251524534801</v>
      </c>
    </row>
    <row r="1327">
      <c r="A1327" s="2" t="s">
        <v>28</v>
      </c>
      <c r="B1327" s="2" t="s">
        <v>21</v>
      </c>
      <c r="C1327" s="16" t="s">
        <v>532</v>
      </c>
      <c r="D1327" s="10">
        <v>29.887524318620812</v>
      </c>
      <c r="E1327" s="10">
        <v>958.7635854302573</v>
      </c>
      <c r="F1327" s="10">
        <v>1181.957329874441</v>
      </c>
    </row>
    <row r="1328">
      <c r="A1328" s="2" t="s">
        <v>11</v>
      </c>
      <c r="B1328" s="2" t="s">
        <v>28</v>
      </c>
      <c r="C1328" s="16" t="s">
        <v>461</v>
      </c>
      <c r="D1328" s="10">
        <v>3.735577819458589</v>
      </c>
      <c r="E1328" s="10">
        <v>1126.970451819619</v>
      </c>
      <c r="F1328" s="10">
        <v>988.6511097488781</v>
      </c>
    </row>
    <row r="1329">
      <c r="A1329" s="2" t="s">
        <v>77</v>
      </c>
      <c r="B1329" s="2" t="s">
        <v>11</v>
      </c>
      <c r="C1329" s="16" t="s">
        <v>433</v>
      </c>
      <c r="D1329" s="10">
        <v>-22.46314829663658</v>
      </c>
      <c r="E1329" s="10">
        <v>1022.2237369743395</v>
      </c>
      <c r="F1329" s="10">
        <v>1130.7060296390778</v>
      </c>
    </row>
    <row r="1330">
      <c r="A1330" s="2" t="s">
        <v>48</v>
      </c>
      <c r="B1330" s="2" t="s">
        <v>11</v>
      </c>
      <c r="C1330" s="16" t="s">
        <v>433</v>
      </c>
      <c r="D1330" s="10">
        <v>-19.53849871427356</v>
      </c>
      <c r="E1330" s="10">
        <v>1013.6689949721048</v>
      </c>
      <c r="F1330" s="10">
        <v>1153.1691779357143</v>
      </c>
    </row>
    <row r="1331">
      <c r="A1331" s="2" t="s">
        <v>44</v>
      </c>
      <c r="B1331" s="2" t="s">
        <v>11</v>
      </c>
      <c r="C1331" s="16" t="s">
        <v>478</v>
      </c>
      <c r="D1331" s="10">
        <v>18.959949820683022</v>
      </c>
      <c r="E1331" s="10">
        <v>1030.0665006246106</v>
      </c>
      <c r="F1331" s="10">
        <v>1172.707676649988</v>
      </c>
    </row>
    <row r="1332">
      <c r="A1332" s="2" t="s">
        <v>27</v>
      </c>
      <c r="B1332" s="2" t="s">
        <v>44</v>
      </c>
      <c r="C1332" s="16" t="s">
        <v>433</v>
      </c>
      <c r="D1332" s="10">
        <v>-29.833547760484144</v>
      </c>
      <c r="E1332" s="10">
        <v>1024.7489327439341</v>
      </c>
      <c r="F1332" s="10">
        <v>1049.0264504452937</v>
      </c>
    </row>
    <row r="1333">
      <c r="A1333" s="2" t="s">
        <v>101</v>
      </c>
      <c r="B1333" s="2" t="s">
        <v>44</v>
      </c>
      <c r="C1333" s="16" t="s">
        <v>582</v>
      </c>
      <c r="D1333" s="10">
        <v>10.550576182747687</v>
      </c>
      <c r="E1333" s="10">
        <v>1041.283865007923</v>
      </c>
      <c r="F1333" s="10">
        <v>1078.8599982057779</v>
      </c>
    </row>
    <row r="1334">
      <c r="A1334" s="2" t="s">
        <v>362</v>
      </c>
      <c r="B1334" s="2" t="s">
        <v>101</v>
      </c>
      <c r="C1334" s="16" t="s">
        <v>433</v>
      </c>
      <c r="D1334" s="10">
        <v>-27.58583650481364</v>
      </c>
      <c r="E1334" s="10">
        <v>1000.0</v>
      </c>
      <c r="F1334" s="10">
        <v>1051.8344411906708</v>
      </c>
    </row>
    <row r="1335">
      <c r="A1335" s="2" t="s">
        <v>16</v>
      </c>
      <c r="B1335" s="2" t="s">
        <v>346</v>
      </c>
      <c r="C1335" s="16" t="s">
        <v>511</v>
      </c>
      <c r="D1335" s="10">
        <v>4.437121138092684</v>
      </c>
      <c r="E1335" s="10">
        <v>1097.6319973834475</v>
      </c>
      <c r="F1335" s="10">
        <v>1000.9094523097273</v>
      </c>
    </row>
    <row r="1336">
      <c r="A1336" s="2" t="s">
        <v>128</v>
      </c>
      <c r="B1336" s="2" t="s">
        <v>16</v>
      </c>
      <c r="C1336" s="16" t="s">
        <v>433</v>
      </c>
      <c r="D1336" s="10">
        <v>-23.860409943675222</v>
      </c>
      <c r="E1336" s="10">
        <v>1008.5460293517525</v>
      </c>
      <c r="F1336" s="10">
        <v>1102.06911852154</v>
      </c>
    </row>
    <row r="1337">
      <c r="A1337" s="2" t="s">
        <v>320</v>
      </c>
      <c r="B1337" s="2" t="s">
        <v>16</v>
      </c>
      <c r="C1337" s="16" t="s">
        <v>433</v>
      </c>
      <c r="D1337" s="10">
        <v>-18.899874435663737</v>
      </c>
      <c r="E1337" s="10">
        <v>979.6177405110554</v>
      </c>
      <c r="F1337" s="10">
        <v>1125.9295284652153</v>
      </c>
    </row>
    <row r="1338">
      <c r="A1338" s="2" t="s">
        <v>109</v>
      </c>
      <c r="B1338" s="2" t="s">
        <v>16</v>
      </c>
      <c r="C1338" s="16" t="s">
        <v>433</v>
      </c>
      <c r="D1338" s="10">
        <v>-22.603673493599526</v>
      </c>
      <c r="E1338" s="10">
        <v>989.7410694442493</v>
      </c>
      <c r="F1338" s="10">
        <v>1144.8294029008791</v>
      </c>
    </row>
    <row r="1339">
      <c r="A1339" s="2" t="s">
        <v>346</v>
      </c>
      <c r="B1339" s="2" t="s">
        <v>16</v>
      </c>
      <c r="C1339" s="16" t="s">
        <v>470</v>
      </c>
      <c r="D1339" s="10">
        <v>21.260118774890834</v>
      </c>
      <c r="E1339" s="10">
        <v>996.4723311716347</v>
      </c>
      <c r="F1339" s="10">
        <v>1167.4330763944786</v>
      </c>
    </row>
    <row r="1340">
      <c r="A1340" s="2" t="s">
        <v>133</v>
      </c>
      <c r="B1340" s="2" t="s">
        <v>346</v>
      </c>
      <c r="C1340" s="16" t="s">
        <v>479</v>
      </c>
      <c r="D1340" s="10">
        <v>11.399523308143769</v>
      </c>
      <c r="E1340" s="10">
        <v>1000.0</v>
      </c>
      <c r="F1340" s="10">
        <v>1017.7324499465255</v>
      </c>
    </row>
    <row r="1341">
      <c r="A1341" s="2" t="s">
        <v>375</v>
      </c>
      <c r="B1341" s="2" t="s">
        <v>133</v>
      </c>
      <c r="C1341" s="16" t="s">
        <v>433</v>
      </c>
      <c r="D1341" s="10">
        <v>-30.809697584491403</v>
      </c>
      <c r="E1341" s="10">
        <v>1000.0</v>
      </c>
      <c r="F1341" s="10">
        <v>1011.3995233081438</v>
      </c>
    </row>
    <row r="1342">
      <c r="A1342" s="2" t="s">
        <v>128</v>
      </c>
      <c r="B1342" s="2" t="s">
        <v>133</v>
      </c>
      <c r="C1342" s="16" t="s">
        <v>475</v>
      </c>
      <c r="D1342" s="10">
        <v>12.230408832408157</v>
      </c>
      <c r="E1342" s="10">
        <v>984.6856194080773</v>
      </c>
      <c r="F1342" s="10">
        <v>1042.2092208926351</v>
      </c>
    </row>
    <row r="1343">
      <c r="A1343" s="2" t="s">
        <v>292</v>
      </c>
      <c r="B1343" s="2" t="s">
        <v>128</v>
      </c>
      <c r="C1343" s="16" t="s">
        <v>433</v>
      </c>
      <c r="D1343" s="10">
        <v>-31.846071496394202</v>
      </c>
      <c r="E1343" s="10">
        <v>1000.0</v>
      </c>
      <c r="F1343" s="10">
        <v>996.9160282404855</v>
      </c>
    </row>
    <row r="1344">
      <c r="A1344" s="2" t="s">
        <v>55</v>
      </c>
      <c r="B1344" s="2" t="s">
        <v>128</v>
      </c>
      <c r="C1344" s="16" t="s">
        <v>541</v>
      </c>
      <c r="D1344" s="10">
        <v>5.659283280632562</v>
      </c>
      <c r="E1344" s="10">
        <v>1060.9384988936984</v>
      </c>
      <c r="F1344" s="10">
        <v>1028.7620997368797</v>
      </c>
    </row>
    <row r="1345">
      <c r="A1345" s="2" t="s">
        <v>109</v>
      </c>
      <c r="B1345" s="2" t="s">
        <v>55</v>
      </c>
      <c r="C1345" s="16" t="s">
        <v>471</v>
      </c>
      <c r="D1345" s="10">
        <v>18.13179115568928</v>
      </c>
      <c r="E1345" s="10">
        <v>967.1373959506498</v>
      </c>
      <c r="F1345" s="10">
        <v>1066.5977821743309</v>
      </c>
    </row>
    <row r="1346">
      <c r="A1346" s="2" t="s">
        <v>258</v>
      </c>
      <c r="B1346" s="2" t="s">
        <v>109</v>
      </c>
      <c r="C1346" s="16" t="s">
        <v>463</v>
      </c>
      <c r="D1346" s="10">
        <v>4.83307059093734</v>
      </c>
      <c r="E1346" s="10">
        <v>1071.4510107706917</v>
      </c>
      <c r="F1346" s="10">
        <v>985.269187106339</v>
      </c>
    </row>
    <row r="1347">
      <c r="A1347" s="2" t="s">
        <v>320</v>
      </c>
      <c r="B1347" s="2" t="s">
        <v>258</v>
      </c>
      <c r="C1347" s="16" t="s">
        <v>463</v>
      </c>
      <c r="D1347" s="10">
        <v>19.526954439813196</v>
      </c>
      <c r="E1347" s="10">
        <v>960.7178660753917</v>
      </c>
      <c r="F1347" s="10">
        <v>1076.284081361629</v>
      </c>
    </row>
    <row r="1348">
      <c r="A1348" s="2" t="s">
        <v>121</v>
      </c>
      <c r="B1348" s="2" t="s">
        <v>320</v>
      </c>
      <c r="C1348" s="16" t="s">
        <v>433</v>
      </c>
      <c r="D1348" s="10">
        <v>-32.845978503638335</v>
      </c>
      <c r="E1348" s="10">
        <v>998.2916112670156</v>
      </c>
      <c r="F1348" s="10">
        <v>980.244820515205</v>
      </c>
    </row>
    <row r="1349">
      <c r="A1349" s="2" t="s">
        <v>16</v>
      </c>
      <c r="B1349" s="2" t="s">
        <v>320</v>
      </c>
      <c r="C1349" s="16" t="s">
        <v>462</v>
      </c>
      <c r="D1349" s="10">
        <v>0.2149183223325506</v>
      </c>
      <c r="E1349" s="10">
        <v>1146.1729576195876</v>
      </c>
      <c r="F1349" s="10">
        <v>1013.0907990188433</v>
      </c>
    </row>
    <row r="1350">
      <c r="A1350" s="2" t="s">
        <v>100</v>
      </c>
      <c r="B1350" s="2" t="s">
        <v>12</v>
      </c>
      <c r="C1350" s="16" t="s">
        <v>536</v>
      </c>
      <c r="D1350" s="10">
        <v>6.645505703731907</v>
      </c>
      <c r="E1350" s="10">
        <v>1011.4573237884237</v>
      </c>
      <c r="F1350" s="10">
        <v>963.1788994988633</v>
      </c>
    </row>
    <row r="1351">
      <c r="A1351" s="2" t="s">
        <v>80</v>
      </c>
      <c r="B1351" s="2" t="s">
        <v>100</v>
      </c>
      <c r="C1351" s="16" t="s">
        <v>479</v>
      </c>
      <c r="D1351" s="10">
        <v>10.588506873933607</v>
      </c>
      <c r="E1351" s="10">
        <v>1011.3160059061059</v>
      </c>
      <c r="F1351" s="10">
        <v>1018.1028294921555</v>
      </c>
    </row>
    <row r="1352">
      <c r="A1352" s="2" t="s">
        <v>40</v>
      </c>
      <c r="B1352" s="2" t="s">
        <v>80</v>
      </c>
      <c r="C1352" s="16" t="s">
        <v>527</v>
      </c>
      <c r="D1352" s="10">
        <v>5.497571937765099</v>
      </c>
      <c r="E1352" s="10">
        <v>1118.6974354641306</v>
      </c>
      <c r="F1352" s="10">
        <v>1021.9045127800396</v>
      </c>
    </row>
    <row r="1353">
      <c r="A1353" s="2" t="s">
        <v>32</v>
      </c>
      <c r="B1353" s="2" t="s">
        <v>40</v>
      </c>
      <c r="C1353" s="16" t="s">
        <v>589</v>
      </c>
      <c r="D1353" s="10">
        <v>15.224126491024187</v>
      </c>
      <c r="E1353" s="10">
        <v>1053.9020945230034</v>
      </c>
      <c r="F1353" s="10">
        <v>1124.195007401896</v>
      </c>
    </row>
    <row r="1354">
      <c r="A1354" s="2" t="s">
        <v>20</v>
      </c>
      <c r="B1354" s="2" t="s">
        <v>32</v>
      </c>
      <c r="C1354" s="16" t="s">
        <v>533</v>
      </c>
      <c r="D1354" s="10">
        <v>9.47025405191012</v>
      </c>
      <c r="E1354" s="10">
        <v>1068.6635143811218</v>
      </c>
      <c r="F1354" s="10">
        <v>1069.1262210140276</v>
      </c>
    </row>
    <row r="1355">
      <c r="A1355" s="2" t="s">
        <v>80</v>
      </c>
      <c r="B1355" s="2" t="s">
        <v>20</v>
      </c>
      <c r="C1355" s="16" t="s">
        <v>577</v>
      </c>
      <c r="D1355" s="10">
        <v>14.73937782107793</v>
      </c>
      <c r="E1355" s="10">
        <v>1016.4069408422745</v>
      </c>
      <c r="F1355" s="10">
        <v>1078.133768433032</v>
      </c>
    </row>
    <row r="1356">
      <c r="A1356" s="2" t="s">
        <v>45</v>
      </c>
      <c r="B1356" s="2" t="s">
        <v>80</v>
      </c>
      <c r="C1356" s="16" t="s">
        <v>432</v>
      </c>
      <c r="D1356" s="10">
        <v>9.65043105969691</v>
      </c>
      <c r="E1356" s="10">
        <v>1040.4025897172912</v>
      </c>
      <c r="F1356" s="10">
        <v>1031.1463186633523</v>
      </c>
    </row>
    <row r="1357">
      <c r="A1357" s="2" t="s">
        <v>32</v>
      </c>
      <c r="B1357" s="2" t="s">
        <v>45</v>
      </c>
      <c r="C1357" s="16" t="s">
        <v>433</v>
      </c>
      <c r="D1357" s="10">
        <v>-32.290647901759435</v>
      </c>
      <c r="E1357" s="10">
        <v>1059.6559669621174</v>
      </c>
      <c r="F1357" s="10">
        <v>1050.0530207769882</v>
      </c>
    </row>
    <row r="1358">
      <c r="A1358" s="2" t="s">
        <v>90</v>
      </c>
      <c r="B1358" s="2" t="s">
        <v>45</v>
      </c>
      <c r="C1358" s="16" t="s">
        <v>447</v>
      </c>
      <c r="D1358" s="10">
        <v>12.461855119352343</v>
      </c>
      <c r="E1358" s="10">
        <v>1021.6747332952147</v>
      </c>
      <c r="F1358" s="10">
        <v>1082.3436686787477</v>
      </c>
    </row>
    <row r="1359">
      <c r="A1359" s="2" t="s">
        <v>34</v>
      </c>
      <c r="B1359" s="2" t="s">
        <v>90</v>
      </c>
      <c r="C1359" s="16" t="s">
        <v>531</v>
      </c>
      <c r="D1359" s="10">
        <v>9.676995376780374</v>
      </c>
      <c r="E1359" s="10">
        <v>1047.5674117728377</v>
      </c>
      <c r="F1359" s="10">
        <v>1034.136588414567</v>
      </c>
    </row>
    <row r="1360">
      <c r="A1360" s="2" t="s">
        <v>80</v>
      </c>
      <c r="B1360" s="2" t="s">
        <v>34</v>
      </c>
      <c r="C1360" s="16" t="s">
        <v>433</v>
      </c>
      <c r="D1360" s="10">
        <v>-28.922940523421353</v>
      </c>
      <c r="E1360" s="10">
        <v>1021.4958876036554</v>
      </c>
      <c r="F1360" s="10">
        <v>1057.2444071496182</v>
      </c>
    </row>
    <row r="1361">
      <c r="A1361" s="2" t="s">
        <v>226</v>
      </c>
      <c r="B1361" s="2" t="s">
        <v>34</v>
      </c>
      <c r="C1361" s="16" t="s">
        <v>455</v>
      </c>
      <c r="D1361" s="10">
        <v>18.595593456100552</v>
      </c>
      <c r="E1361" s="10">
        <v>968.8402191311056</v>
      </c>
      <c r="F1361" s="10">
        <v>1086.1673476730396</v>
      </c>
    </row>
    <row r="1362">
      <c r="A1362" s="2" t="s">
        <v>40</v>
      </c>
      <c r="B1362" s="2" t="s">
        <v>226</v>
      </c>
      <c r="C1362" s="16" t="s">
        <v>434</v>
      </c>
      <c r="D1362" s="10">
        <v>4.0148844136023705</v>
      </c>
      <c r="E1362" s="10">
        <v>1108.9708809108718</v>
      </c>
      <c r="F1362" s="10">
        <v>987.4358125872062</v>
      </c>
    </row>
    <row r="1363">
      <c r="A1363" s="2" t="s">
        <v>80</v>
      </c>
      <c r="B1363" s="2" t="s">
        <v>40</v>
      </c>
      <c r="C1363" s="16" t="s">
        <v>523</v>
      </c>
      <c r="D1363" s="10">
        <v>20.643570443507752</v>
      </c>
      <c r="E1363" s="10">
        <v>992.572947080234</v>
      </c>
      <c r="F1363" s="10">
        <v>1112.9857653244742</v>
      </c>
    </row>
    <row r="1364">
      <c r="A1364" s="2" t="s">
        <v>20</v>
      </c>
      <c r="B1364" s="2" t="s">
        <v>80</v>
      </c>
      <c r="C1364" s="16" t="s">
        <v>453</v>
      </c>
      <c r="D1364" s="10">
        <v>7.394165894358673</v>
      </c>
      <c r="E1364" s="10">
        <v>1063.3943906119541</v>
      </c>
      <c r="F1364" s="10">
        <v>1013.2165175237418</v>
      </c>
    </row>
    <row r="1365">
      <c r="A1365" s="2" t="s">
        <v>225</v>
      </c>
      <c r="B1365" s="2" t="s">
        <v>51</v>
      </c>
      <c r="C1365" s="16" t="s">
        <v>433</v>
      </c>
      <c r="D1365" s="10">
        <v>-36.57883331384601</v>
      </c>
      <c r="E1365" s="10">
        <v>1058.1783061205397</v>
      </c>
      <c r="F1365" s="10">
        <v>969.9192114322047</v>
      </c>
    </row>
    <row r="1366">
      <c r="A1366" s="2" t="s">
        <v>236</v>
      </c>
      <c r="B1366" s="2" t="s">
        <v>51</v>
      </c>
      <c r="C1366" s="16" t="s">
        <v>455</v>
      </c>
      <c r="D1366" s="10">
        <v>13.920991107914457</v>
      </c>
      <c r="E1366" s="10">
        <v>936.0091743753071</v>
      </c>
      <c r="F1366" s="10">
        <v>1006.4980447460507</v>
      </c>
    </row>
    <row r="1367">
      <c r="A1367" s="2" t="s">
        <v>78</v>
      </c>
      <c r="B1367" s="2" t="s">
        <v>236</v>
      </c>
      <c r="C1367" s="16" t="s">
        <v>457</v>
      </c>
      <c r="D1367" s="10">
        <v>8.08758096625946</v>
      </c>
      <c r="E1367" s="10">
        <v>972.7506419907209</v>
      </c>
      <c r="F1367" s="10">
        <v>949.9301654832216</v>
      </c>
    </row>
    <row r="1368">
      <c r="A1368" s="2" t="s">
        <v>87</v>
      </c>
      <c r="B1368" s="2" t="s">
        <v>78</v>
      </c>
      <c r="C1368" s="16" t="s">
        <v>433</v>
      </c>
      <c r="D1368" s="10">
        <v>-38.7073257095796</v>
      </c>
      <c r="E1368" s="10">
        <v>1130.820787891773</v>
      </c>
      <c r="F1368" s="10">
        <v>980.8382229569803</v>
      </c>
    </row>
    <row r="1369">
      <c r="A1369" s="2" t="s">
        <v>225</v>
      </c>
      <c r="B1369" s="2" t="s">
        <v>78</v>
      </c>
      <c r="C1369" s="16" t="s">
        <v>551</v>
      </c>
      <c r="D1369" s="10">
        <v>6.952835395474096</v>
      </c>
      <c r="E1369" s="10">
        <v>1021.5994728066937</v>
      </c>
      <c r="F1369" s="10">
        <v>1019.5455486665599</v>
      </c>
    </row>
    <row r="1370">
      <c r="A1370" s="2" t="s">
        <v>14</v>
      </c>
      <c r="B1370" s="2" t="s">
        <v>225</v>
      </c>
      <c r="C1370" s="16" t="s">
        <v>583</v>
      </c>
      <c r="D1370" s="10">
        <v>11.345533187507689</v>
      </c>
      <c r="E1370" s="10">
        <v>1009.5015348660314</v>
      </c>
      <c r="F1370" s="10">
        <v>1028.5523082021678</v>
      </c>
    </row>
    <row r="1371">
      <c r="A1371" s="2" t="s">
        <v>236</v>
      </c>
      <c r="B1371" s="2" t="s">
        <v>14</v>
      </c>
      <c r="C1371" s="16" t="s">
        <v>495</v>
      </c>
      <c r="D1371" s="10">
        <v>16.013661867230567</v>
      </c>
      <c r="E1371" s="10">
        <v>941.8425845169621</v>
      </c>
      <c r="F1371" s="10">
        <v>1020.847068053539</v>
      </c>
    </row>
    <row r="1372">
      <c r="A1372" s="2" t="s">
        <v>23</v>
      </c>
      <c r="B1372" s="2" t="s">
        <v>236</v>
      </c>
      <c r="C1372" s="16" t="s">
        <v>478</v>
      </c>
      <c r="D1372" s="10">
        <v>6.374217591942751</v>
      </c>
      <c r="E1372" s="10">
        <v>1011.0541334149976</v>
      </c>
      <c r="F1372" s="10">
        <v>957.8562463841928</v>
      </c>
    </row>
    <row r="1373">
      <c r="A1373" s="2" t="s">
        <v>126</v>
      </c>
      <c r="B1373" s="2" t="s">
        <v>23</v>
      </c>
      <c r="C1373" s="16" t="s">
        <v>506</v>
      </c>
      <c r="D1373" s="10">
        <v>9.262570216731111</v>
      </c>
      <c r="E1373" s="10">
        <v>1019.5566389452632</v>
      </c>
      <c r="F1373" s="10">
        <v>1017.4283510069404</v>
      </c>
    </row>
    <row r="1374">
      <c r="A1374" s="2" t="s">
        <v>14</v>
      </c>
      <c r="B1374" s="2" t="s">
        <v>126</v>
      </c>
      <c r="C1374" s="16" t="s">
        <v>447</v>
      </c>
      <c r="D1374" s="10">
        <v>11.576064647412199</v>
      </c>
      <c r="E1374" s="10">
        <v>1004.8334061863084</v>
      </c>
      <c r="F1374" s="10">
        <v>1028.8192091619944</v>
      </c>
    </row>
    <row r="1375">
      <c r="A1375" s="2" t="s">
        <v>225</v>
      </c>
      <c r="B1375" s="2" t="s">
        <v>14</v>
      </c>
      <c r="C1375" s="16" t="s">
        <v>433</v>
      </c>
      <c r="D1375" s="10">
        <v>-31.68688109975514</v>
      </c>
      <c r="E1375" s="10">
        <v>1017.2067750146601</v>
      </c>
      <c r="F1375" s="10">
        <v>1016.4094708337205</v>
      </c>
    </row>
    <row r="1376">
      <c r="A1376" s="2" t="s">
        <v>87</v>
      </c>
      <c r="B1376" s="2" t="s">
        <v>14</v>
      </c>
      <c r="C1376" s="16" t="s">
        <v>591</v>
      </c>
      <c r="D1376" s="10">
        <v>4.248610088259077</v>
      </c>
      <c r="E1376" s="10">
        <v>1092.1134621821934</v>
      </c>
      <c r="F1376" s="10">
        <v>1048.0963519334757</v>
      </c>
    </row>
    <row r="1377">
      <c r="A1377" s="2" t="s">
        <v>46</v>
      </c>
      <c r="B1377" s="2" t="s">
        <v>87</v>
      </c>
      <c r="C1377" s="16" t="s">
        <v>569</v>
      </c>
      <c r="D1377" s="10">
        <v>20.313475512090005</v>
      </c>
      <c r="E1377" s="10">
        <v>970.7173349097359</v>
      </c>
      <c r="F1377" s="10">
        <v>1096.3620722704525</v>
      </c>
    </row>
    <row r="1378">
      <c r="A1378" s="2" t="s">
        <v>41</v>
      </c>
      <c r="B1378" s="2" t="s">
        <v>52</v>
      </c>
      <c r="C1378" s="16" t="s">
        <v>433</v>
      </c>
      <c r="D1378" s="10">
        <v>-35.75910221114981</v>
      </c>
      <c r="E1378" s="10">
        <v>1206.6829000776672</v>
      </c>
      <c r="F1378" s="10">
        <v>1136.5991786855004</v>
      </c>
    </row>
    <row r="1379">
      <c r="A1379" s="2" t="s">
        <v>76</v>
      </c>
      <c r="B1379" s="2" t="s">
        <v>52</v>
      </c>
      <c r="C1379" s="16" t="s">
        <v>469</v>
      </c>
      <c r="D1379" s="10">
        <v>21.10994157593586</v>
      </c>
      <c r="E1379" s="10">
        <v>1036.7886132584395</v>
      </c>
      <c r="F1379" s="10">
        <v>1172.3582808966503</v>
      </c>
    </row>
    <row r="1380">
      <c r="A1380" s="2" t="s">
        <v>19</v>
      </c>
      <c r="B1380" s="2" t="s">
        <v>76</v>
      </c>
      <c r="C1380" s="16" t="s">
        <v>428</v>
      </c>
      <c r="D1380" s="10">
        <v>6.263764775998162</v>
      </c>
      <c r="E1380" s="10">
        <v>1139.1640388449352</v>
      </c>
      <c r="F1380" s="10">
        <v>1057.8985548343753</v>
      </c>
    </row>
    <row r="1381">
      <c r="A1381" s="2" t="s">
        <v>388</v>
      </c>
      <c r="B1381" s="2" t="s">
        <v>19</v>
      </c>
      <c r="C1381" s="16" t="s">
        <v>433</v>
      </c>
      <c r="D1381" s="10">
        <v>-17.587060666568888</v>
      </c>
      <c r="E1381" s="10">
        <v>984.9665402074655</v>
      </c>
      <c r="F1381" s="10">
        <v>1145.4278036209334</v>
      </c>
    </row>
    <row r="1382">
      <c r="A1382" s="2" t="s">
        <v>41</v>
      </c>
      <c r="B1382" s="2" t="s">
        <v>19</v>
      </c>
      <c r="C1382" s="16" t="s">
        <v>543</v>
      </c>
      <c r="D1382" s="10">
        <v>7.1184342698465235</v>
      </c>
      <c r="E1382" s="10">
        <v>1170.9237978665174</v>
      </c>
      <c r="F1382" s="10">
        <v>1163.0148642875024</v>
      </c>
    </row>
    <row r="1383">
      <c r="A1383" s="2" t="s">
        <v>75</v>
      </c>
      <c r="B1383" s="2" t="s">
        <v>41</v>
      </c>
      <c r="C1383" s="16" t="s">
        <v>578</v>
      </c>
      <c r="D1383" s="10">
        <v>21.770849874663277</v>
      </c>
      <c r="E1383" s="10">
        <v>1035.865986228349</v>
      </c>
      <c r="F1383" s="10">
        <v>1178.0422321363637</v>
      </c>
    </row>
    <row r="1384">
      <c r="A1384" s="2" t="s">
        <v>332</v>
      </c>
      <c r="B1384" s="2" t="s">
        <v>75</v>
      </c>
      <c r="C1384" s="16" t="s">
        <v>429</v>
      </c>
      <c r="D1384" s="10">
        <v>17.352687707702394</v>
      </c>
      <c r="E1384" s="10">
        <v>968.7966481773061</v>
      </c>
      <c r="F1384" s="10">
        <v>1057.636836103012</v>
      </c>
    </row>
    <row r="1385">
      <c r="A1385" s="2" t="s">
        <v>125</v>
      </c>
      <c r="B1385" s="2" t="s">
        <v>332</v>
      </c>
      <c r="C1385" s="16" t="s">
        <v>430</v>
      </c>
      <c r="D1385" s="10">
        <v>8.916610775554673</v>
      </c>
      <c r="E1385" s="10">
        <v>999.015285180762</v>
      </c>
      <c r="F1385" s="10">
        <v>986.1493358850084</v>
      </c>
    </row>
    <row r="1386">
      <c r="A1386" s="2" t="s">
        <v>172</v>
      </c>
      <c r="B1386" s="2" t="s">
        <v>125</v>
      </c>
      <c r="C1386" s="16" t="s">
        <v>555</v>
      </c>
      <c r="D1386" s="10">
        <v>10.169038282262603</v>
      </c>
      <c r="E1386" s="10">
        <v>998.2739622134814</v>
      </c>
      <c r="F1386" s="10">
        <v>1007.9318959563167</v>
      </c>
    </row>
    <row r="1387">
      <c r="A1387" s="2" t="s">
        <v>61</v>
      </c>
      <c r="B1387" s="2" t="s">
        <v>172</v>
      </c>
      <c r="C1387" s="16" t="s">
        <v>492</v>
      </c>
      <c r="D1387" s="10">
        <v>6.660410820718122</v>
      </c>
      <c r="E1387" s="10">
        <v>1064.4199911513501</v>
      </c>
      <c r="F1387" s="10">
        <v>1008.443000495744</v>
      </c>
    </row>
    <row r="1388">
      <c r="A1388" s="2" t="s">
        <v>41</v>
      </c>
      <c r="B1388" s="2" t="s">
        <v>61</v>
      </c>
      <c r="C1388" s="16" t="s">
        <v>505</v>
      </c>
      <c r="D1388" s="10">
        <v>5.458159093009136</v>
      </c>
      <c r="E1388" s="10">
        <v>1156.2713822617006</v>
      </c>
      <c r="F1388" s="10">
        <v>1071.0804019720683</v>
      </c>
    </row>
    <row r="1389">
      <c r="A1389" s="2" t="s">
        <v>52</v>
      </c>
      <c r="B1389" s="2" t="s">
        <v>41</v>
      </c>
      <c r="C1389" s="16" t="s">
        <v>493</v>
      </c>
      <c r="D1389" s="10">
        <v>10.787710812721517</v>
      </c>
      <c r="E1389" s="10">
        <v>1151.2483393207144</v>
      </c>
      <c r="F1389" s="10">
        <v>1161.7295413547097</v>
      </c>
    </row>
    <row r="1390">
      <c r="A1390" s="2" t="s">
        <v>76</v>
      </c>
      <c r="B1390" s="2" t="s">
        <v>52</v>
      </c>
      <c r="C1390" s="16" t="s">
        <v>535</v>
      </c>
      <c r="D1390" s="10">
        <v>19.411946496411417</v>
      </c>
      <c r="E1390" s="10">
        <v>1051.6347900583771</v>
      </c>
      <c r="F1390" s="10">
        <v>1162.0360501334358</v>
      </c>
    </row>
    <row r="1391">
      <c r="A1391" s="2" t="s">
        <v>22</v>
      </c>
      <c r="B1391" s="2" t="s">
        <v>76</v>
      </c>
      <c r="C1391" s="16" t="s">
        <v>583</v>
      </c>
      <c r="D1391" s="10">
        <v>7.738810050489308</v>
      </c>
      <c r="E1391" s="10">
        <v>1105.2305201279687</v>
      </c>
      <c r="F1391" s="10">
        <v>1071.0467365547886</v>
      </c>
    </row>
    <row r="1392">
      <c r="A1392" s="2" t="s">
        <v>248</v>
      </c>
      <c r="B1392" s="2" t="s">
        <v>273</v>
      </c>
      <c r="C1392" s="16" t="s">
        <v>514</v>
      </c>
      <c r="D1392" s="10">
        <v>8.257978193989869</v>
      </c>
      <c r="E1392" s="10">
        <v>1000.7363617852561</v>
      </c>
      <c r="F1392" s="10">
        <v>976.2420957838623</v>
      </c>
    </row>
    <row r="1393">
      <c r="A1393" s="2" t="s">
        <v>303</v>
      </c>
      <c r="B1393" s="2" t="s">
        <v>248</v>
      </c>
      <c r="C1393" s="16" t="s">
        <v>430</v>
      </c>
      <c r="D1393" s="10">
        <v>9.505971532856929</v>
      </c>
      <c r="E1393" s="10">
        <v>1013.1288170922195</v>
      </c>
      <c r="F1393" s="10">
        <v>1008.994339979246</v>
      </c>
    </row>
    <row r="1394">
      <c r="A1394" s="2" t="s">
        <v>13</v>
      </c>
      <c r="B1394" s="2" t="s">
        <v>303</v>
      </c>
      <c r="C1394" s="16" t="s">
        <v>552</v>
      </c>
      <c r="D1394" s="10">
        <v>9.479088804909765</v>
      </c>
      <c r="E1394" s="10">
        <v>1026.8308066851794</v>
      </c>
      <c r="F1394" s="10">
        <v>1022.6347886250765</v>
      </c>
    </row>
    <row r="1395">
      <c r="A1395" s="2" t="s">
        <v>18</v>
      </c>
      <c r="B1395" s="2" t="s">
        <v>13</v>
      </c>
      <c r="C1395" s="16" t="s">
        <v>567</v>
      </c>
      <c r="D1395" s="10">
        <v>12.9912114307824</v>
      </c>
      <c r="E1395" s="10">
        <v>990.361977464807</v>
      </c>
      <c r="F1395" s="10">
        <v>1036.3098954900893</v>
      </c>
    </row>
    <row r="1396">
      <c r="A1396" s="2" t="s">
        <v>164</v>
      </c>
      <c r="B1396" s="2" t="s">
        <v>18</v>
      </c>
      <c r="C1396" s="16" t="s">
        <v>536</v>
      </c>
      <c r="D1396" s="10">
        <v>7.889421004259623</v>
      </c>
      <c r="E1396" s="10">
        <v>1030.1966716004074</v>
      </c>
      <c r="F1396" s="10">
        <v>1003.3531888955894</v>
      </c>
    </row>
    <row r="1397">
      <c r="A1397" s="2" t="s">
        <v>53</v>
      </c>
      <c r="B1397" s="2" t="s">
        <v>164</v>
      </c>
      <c r="C1397" s="16" t="s">
        <v>433</v>
      </c>
      <c r="D1397" s="10">
        <v>-26.909303720918064</v>
      </c>
      <c r="E1397" s="10">
        <v>978.3915472230073</v>
      </c>
      <c r="F1397" s="10">
        <v>1038.086092604667</v>
      </c>
    </row>
    <row r="1398">
      <c r="A1398" s="2" t="s">
        <v>273</v>
      </c>
      <c r="B1398" s="2" t="s">
        <v>164</v>
      </c>
      <c r="C1398" s="16" t="s">
        <v>553</v>
      </c>
      <c r="D1398" s="10">
        <v>16.21703183994732</v>
      </c>
      <c r="E1398" s="10">
        <v>967.9841175898724</v>
      </c>
      <c r="F1398" s="10">
        <v>1064.9953963255853</v>
      </c>
    </row>
    <row r="1399">
      <c r="A1399" s="2" t="s">
        <v>115</v>
      </c>
      <c r="B1399" s="2" t="s">
        <v>273</v>
      </c>
      <c r="C1399" s="16" t="s">
        <v>428</v>
      </c>
      <c r="D1399" s="10">
        <v>10.078066873136606</v>
      </c>
      <c r="E1399" s="10">
        <v>996.3501688076816</v>
      </c>
      <c r="F1399" s="10">
        <v>984.2011494298197</v>
      </c>
    </row>
    <row r="1400">
      <c r="A1400" s="2" t="s">
        <v>303</v>
      </c>
      <c r="B1400" s="2" t="s">
        <v>115</v>
      </c>
      <c r="C1400" s="16" t="s">
        <v>433</v>
      </c>
      <c r="D1400" s="10">
        <v>-32.09624183766076</v>
      </c>
      <c r="E1400" s="10">
        <v>1013.1556998201667</v>
      </c>
      <c r="F1400" s="10">
        <v>1006.4282356808181</v>
      </c>
    </row>
    <row r="1401">
      <c r="A1401" s="2" t="s">
        <v>18</v>
      </c>
      <c r="B1401" s="2" t="s">
        <v>115</v>
      </c>
      <c r="C1401" s="16" t="s">
        <v>430</v>
      </c>
      <c r="D1401" s="10">
        <v>10.835297628382222</v>
      </c>
      <c r="E1401" s="10">
        <v>995.4637678913298</v>
      </c>
      <c r="F1401" s="10">
        <v>1038.524477518479</v>
      </c>
    </row>
    <row r="1402">
      <c r="A1402" s="2" t="s">
        <v>395</v>
      </c>
      <c r="B1402" s="2" t="s">
        <v>18</v>
      </c>
      <c r="C1402" s="16" t="s">
        <v>433</v>
      </c>
      <c r="D1402" s="10">
        <v>-28.851487043895073</v>
      </c>
      <c r="E1402" s="10">
        <v>969.6697057851711</v>
      </c>
      <c r="F1402" s="10">
        <v>1006.299065519712</v>
      </c>
    </row>
    <row r="1403">
      <c r="A1403" s="2" t="s">
        <v>248</v>
      </c>
      <c r="B1403" s="2" t="s">
        <v>18</v>
      </c>
      <c r="C1403" s="16" t="s">
        <v>433</v>
      </c>
      <c r="D1403" s="10">
        <v>-28.92993257125135</v>
      </c>
      <c r="E1403" s="10">
        <v>999.488368446389</v>
      </c>
      <c r="F1403" s="10">
        <v>1035.150552563607</v>
      </c>
    </row>
    <row r="1404">
      <c r="A1404" s="2" t="s">
        <v>13</v>
      </c>
      <c r="B1404" s="2" t="s">
        <v>18</v>
      </c>
      <c r="C1404" s="16" t="s">
        <v>523</v>
      </c>
      <c r="D1404" s="10">
        <v>8.906711897481655</v>
      </c>
      <c r="E1404" s="10">
        <v>1023.3186840593069</v>
      </c>
      <c r="F1404" s="10">
        <v>1064.0804851348585</v>
      </c>
    </row>
    <row r="1405">
      <c r="A1405" s="2" t="s">
        <v>303</v>
      </c>
      <c r="B1405" s="2" t="s">
        <v>13</v>
      </c>
      <c r="C1405" s="16" t="s">
        <v>433</v>
      </c>
      <c r="D1405" s="10">
        <v>-27.642708039592176</v>
      </c>
      <c r="E1405" s="10">
        <v>981.0594579825059</v>
      </c>
      <c r="F1405" s="10">
        <v>1032.2253959567886</v>
      </c>
    </row>
    <row r="1406">
      <c r="A1406" s="2" t="s">
        <v>273</v>
      </c>
      <c r="B1406" s="2" t="s">
        <v>13</v>
      </c>
      <c r="C1406" s="16" t="s">
        <v>433</v>
      </c>
      <c r="D1406" s="10">
        <v>-24.57764738875146</v>
      </c>
      <c r="E1406" s="10">
        <v>974.1230825566831</v>
      </c>
      <c r="F1406" s="10">
        <v>1059.8681039963808</v>
      </c>
    </row>
    <row r="1407">
      <c r="A1407" s="2" t="s">
        <v>378</v>
      </c>
      <c r="B1407" s="2" t="s">
        <v>132</v>
      </c>
      <c r="C1407" s="16" t="s">
        <v>565</v>
      </c>
      <c r="D1407" s="10">
        <v>4.771074117359704</v>
      </c>
      <c r="E1407" s="10">
        <v>1059.4083308766646</v>
      </c>
      <c r="F1407" s="10">
        <v>949.482684647762</v>
      </c>
    </row>
    <row r="1408">
      <c r="A1408" s="2" t="s">
        <v>289</v>
      </c>
      <c r="B1408" s="2" t="s">
        <v>378</v>
      </c>
      <c r="C1408" s="16" t="s">
        <v>515</v>
      </c>
      <c r="D1408" s="10">
        <v>17.842456627143992</v>
      </c>
      <c r="E1408" s="10">
        <v>975.2285451039786</v>
      </c>
      <c r="F1408" s="10">
        <v>1064.1794049940245</v>
      </c>
    </row>
    <row r="1409">
      <c r="A1409" s="2" t="s">
        <v>33</v>
      </c>
      <c r="B1409" s="2" t="s">
        <v>289</v>
      </c>
      <c r="C1409" s="16" t="s">
        <v>468</v>
      </c>
      <c r="D1409" s="10">
        <v>4.537585303695508</v>
      </c>
      <c r="E1409" s="10">
        <v>1097.5090506054687</v>
      </c>
      <c r="F1409" s="10">
        <v>993.0710017311227</v>
      </c>
    </row>
    <row r="1410">
      <c r="A1410" s="2" t="s">
        <v>132</v>
      </c>
      <c r="B1410" s="2" t="s">
        <v>33</v>
      </c>
      <c r="C1410" s="16" t="s">
        <v>577</v>
      </c>
      <c r="D1410" s="10">
        <v>23.59634631228917</v>
      </c>
      <c r="E1410" s="10">
        <v>944.7116105304024</v>
      </c>
      <c r="F1410" s="10">
        <v>1102.0466359091643</v>
      </c>
    </row>
    <row r="1411">
      <c r="A1411" s="2" t="s">
        <v>37</v>
      </c>
      <c r="B1411" s="2" t="s">
        <v>132</v>
      </c>
      <c r="C1411" s="16" t="s">
        <v>464</v>
      </c>
      <c r="D1411" s="10">
        <v>7.411986862693442</v>
      </c>
      <c r="E1411" s="10">
        <v>999.9191084934154</v>
      </c>
      <c r="F1411" s="10">
        <v>968.3079568426916</v>
      </c>
    </row>
    <row r="1412">
      <c r="A1412" s="2" t="s">
        <v>232</v>
      </c>
      <c r="B1412" s="2" t="s">
        <v>37</v>
      </c>
      <c r="C1412" s="16" t="s">
        <v>563</v>
      </c>
      <c r="D1412" s="10">
        <v>10.410511766223223</v>
      </c>
      <c r="E1412" s="10">
        <v>996.076483504553</v>
      </c>
      <c r="F1412" s="10">
        <v>1007.3310953561088</v>
      </c>
    </row>
    <row r="1413">
      <c r="A1413" s="2" t="s">
        <v>49</v>
      </c>
      <c r="B1413" s="2" t="s">
        <v>232</v>
      </c>
      <c r="C1413" s="16" t="s">
        <v>508</v>
      </c>
      <c r="D1413" s="10">
        <v>8.104181229097911</v>
      </c>
      <c r="E1413" s="10">
        <v>1040.6102165500035</v>
      </c>
      <c r="F1413" s="10">
        <v>1006.4869952707762</v>
      </c>
    </row>
    <row r="1414">
      <c r="A1414" s="2" t="s">
        <v>224</v>
      </c>
      <c r="B1414" s="2" t="s">
        <v>49</v>
      </c>
      <c r="C1414" s="16" t="s">
        <v>492</v>
      </c>
      <c r="D1414" s="10">
        <v>16.56443867675077</v>
      </c>
      <c r="E1414" s="10">
        <v>969.2469936120519</v>
      </c>
      <c r="F1414" s="10">
        <v>1048.7143977791013</v>
      </c>
    </row>
    <row r="1415">
      <c r="A1415" s="2" t="s">
        <v>378</v>
      </c>
      <c r="B1415" s="2" t="s">
        <v>224</v>
      </c>
      <c r="C1415" s="16" t="s">
        <v>433</v>
      </c>
      <c r="D1415" s="10">
        <v>-35.28835968253221</v>
      </c>
      <c r="E1415" s="10">
        <v>1046.3369483668805</v>
      </c>
      <c r="F1415" s="10">
        <v>985.8114322888027</v>
      </c>
    </row>
    <row r="1416">
      <c r="A1416" s="2" t="s">
        <v>33</v>
      </c>
      <c r="B1416" s="2" t="s">
        <v>224</v>
      </c>
      <c r="C1416" s="16" t="s">
        <v>476</v>
      </c>
      <c r="D1416" s="10">
        <v>4.236863888739735</v>
      </c>
      <c r="E1416" s="10">
        <v>1078.450289596875</v>
      </c>
      <c r="F1416" s="10">
        <v>1021.099791971335</v>
      </c>
    </row>
    <row r="1417">
      <c r="A1417" s="2" t="s">
        <v>132</v>
      </c>
      <c r="B1417" s="2" t="s">
        <v>33</v>
      </c>
      <c r="C1417" s="16" t="s">
        <v>526</v>
      </c>
      <c r="D1417" s="10">
        <v>20.390731191869435</v>
      </c>
      <c r="E1417" s="10">
        <v>960.8959699799982</v>
      </c>
      <c r="F1417" s="10">
        <v>1082.6871534856148</v>
      </c>
    </row>
    <row r="1418">
      <c r="A1418" s="2" t="s">
        <v>37</v>
      </c>
      <c r="B1418" s="2" t="s">
        <v>132</v>
      </c>
      <c r="C1418" s="16" t="s">
        <v>433</v>
      </c>
      <c r="D1418" s="10">
        <v>-32.68965984466026</v>
      </c>
      <c r="E1418" s="10">
        <v>996.9205835898856</v>
      </c>
      <c r="F1418" s="10">
        <v>981.2867011718677</v>
      </c>
    </row>
    <row r="1419">
      <c r="A1419" s="2" t="s">
        <v>33</v>
      </c>
      <c r="B1419" s="2" t="s">
        <v>132</v>
      </c>
      <c r="C1419" s="16" t="s">
        <v>558</v>
      </c>
      <c r="D1419" s="10">
        <v>5.09800394213633</v>
      </c>
      <c r="E1419" s="10">
        <v>1062.2964222937453</v>
      </c>
      <c r="F1419" s="10">
        <v>1013.9763610165279</v>
      </c>
    </row>
    <row r="1420">
      <c r="A1420" s="2" t="s">
        <v>289</v>
      </c>
      <c r="B1420" s="2" t="s">
        <v>33</v>
      </c>
      <c r="C1420" s="16" t="s">
        <v>492</v>
      </c>
      <c r="D1420" s="10">
        <v>16.509436363036293</v>
      </c>
      <c r="E1420" s="10">
        <v>988.5334164274271</v>
      </c>
      <c r="F1420" s="10">
        <v>1067.3944262358816</v>
      </c>
    </row>
    <row r="1421">
      <c r="A1421" s="2" t="s">
        <v>328</v>
      </c>
      <c r="B1421" s="2" t="s">
        <v>65</v>
      </c>
      <c r="C1421" s="16" t="s">
        <v>433</v>
      </c>
      <c r="D1421" s="10">
        <v>-27.563261029721904</v>
      </c>
      <c r="E1421" s="10">
        <v>977.2158063537546</v>
      </c>
      <c r="F1421" s="10">
        <v>1029.3152639204618</v>
      </c>
    </row>
    <row r="1422">
      <c r="A1422" s="2" t="s">
        <v>119</v>
      </c>
      <c r="B1422" s="2" t="s">
        <v>65</v>
      </c>
      <c r="C1422" s="16" t="s">
        <v>433</v>
      </c>
      <c r="D1422" s="10">
        <v>-27.77395200751205</v>
      </c>
      <c r="E1422" s="10">
        <v>1007.2601982265116</v>
      </c>
      <c r="F1422" s="10">
        <v>1056.8785249501836</v>
      </c>
    </row>
    <row r="1423">
      <c r="A1423" s="2" t="s">
        <v>307</v>
      </c>
      <c r="B1423" s="2" t="s">
        <v>65</v>
      </c>
      <c r="C1423" s="16" t="s">
        <v>473</v>
      </c>
      <c r="D1423" s="10">
        <v>15.774990810334726</v>
      </c>
      <c r="E1423" s="10">
        <v>971.5692845083341</v>
      </c>
      <c r="F1423" s="10">
        <v>1084.6524769576956</v>
      </c>
    </row>
    <row r="1424">
      <c r="A1424" s="2" t="s">
        <v>83</v>
      </c>
      <c r="B1424" s="2" t="s">
        <v>307</v>
      </c>
      <c r="C1424" s="16" t="s">
        <v>488</v>
      </c>
      <c r="D1424" s="10">
        <v>9.328370262108555</v>
      </c>
      <c r="E1424" s="10">
        <v>1000.0</v>
      </c>
      <c r="F1424" s="10">
        <v>987.3442753186689</v>
      </c>
    </row>
    <row r="1425">
      <c r="A1425" s="2" t="s">
        <v>418</v>
      </c>
      <c r="B1425" s="2" t="s">
        <v>83</v>
      </c>
      <c r="C1425" s="16" t="s">
        <v>433</v>
      </c>
      <c r="D1425" s="10">
        <v>-26.630561022385677</v>
      </c>
      <c r="E1425" s="10">
        <v>946.441279263622</v>
      </c>
      <c r="F1425" s="10">
        <v>1009.3283702621086</v>
      </c>
    </row>
    <row r="1426">
      <c r="A1426" s="2" t="s">
        <v>83</v>
      </c>
      <c r="B1426" s="2" t="s">
        <v>328</v>
      </c>
      <c r="C1426" s="16" t="s">
        <v>549</v>
      </c>
      <c r="D1426" s="10">
        <v>4.877189489262238</v>
      </c>
      <c r="E1426" s="10">
        <v>1035.9589312844942</v>
      </c>
      <c r="F1426" s="10">
        <v>949.6525453240326</v>
      </c>
    </row>
    <row r="1427">
      <c r="A1427" s="2" t="s">
        <v>114</v>
      </c>
      <c r="B1427" s="2" t="s">
        <v>328</v>
      </c>
      <c r="C1427" s="16" t="s">
        <v>546</v>
      </c>
      <c r="D1427" s="10">
        <v>-0.017906868038666923</v>
      </c>
      <c r="E1427" s="10">
        <v>1073.0272746600801</v>
      </c>
      <c r="F1427" s="10">
        <v>944.7753558347704</v>
      </c>
    </row>
    <row r="1428">
      <c r="A1428" s="2" t="s">
        <v>119</v>
      </c>
      <c r="B1428" s="2" t="s">
        <v>114</v>
      </c>
      <c r="C1428" s="16" t="s">
        <v>510</v>
      </c>
      <c r="D1428" s="10">
        <v>17.49064283972709</v>
      </c>
      <c r="E1428" s="10">
        <v>979.4862462189996</v>
      </c>
      <c r="F1428" s="10">
        <v>1073.0093677920413</v>
      </c>
    </row>
    <row r="1429">
      <c r="A1429" s="2" t="s">
        <v>36</v>
      </c>
      <c r="B1429" s="2" t="s">
        <v>119</v>
      </c>
      <c r="C1429" s="16" t="s">
        <v>575</v>
      </c>
      <c r="D1429" s="10">
        <v>3.274098530784813</v>
      </c>
      <c r="E1429" s="10">
        <v>1116.6375130362899</v>
      </c>
      <c r="F1429" s="10">
        <v>996.9768890587266</v>
      </c>
    </row>
    <row r="1430">
      <c r="A1430" s="2" t="s">
        <v>307</v>
      </c>
      <c r="B1430" s="2" t="s">
        <v>36</v>
      </c>
      <c r="C1430" s="16" t="s">
        <v>576</v>
      </c>
      <c r="D1430" s="10">
        <v>21.815791756901422</v>
      </c>
      <c r="E1430" s="10">
        <v>978.0159050565603</v>
      </c>
      <c r="F1430" s="10">
        <v>1119.9116115670747</v>
      </c>
    </row>
    <row r="1431">
      <c r="A1431" s="2" t="s">
        <v>83</v>
      </c>
      <c r="B1431" s="2" t="s">
        <v>307</v>
      </c>
      <c r="C1431" s="16" t="s">
        <v>487</v>
      </c>
      <c r="D1431" s="10">
        <v>7.572972505424364</v>
      </c>
      <c r="E1431" s="10">
        <v>1040.8361207737564</v>
      </c>
      <c r="F1431" s="10">
        <v>999.8316968134617</v>
      </c>
    </row>
    <row r="1432">
      <c r="A1432" s="2" t="s">
        <v>418</v>
      </c>
      <c r="B1432" s="2" t="s">
        <v>83</v>
      </c>
      <c r="C1432" s="16" t="s">
        <v>433</v>
      </c>
      <c r="D1432" s="10">
        <v>-20.565782315412</v>
      </c>
      <c r="E1432" s="10">
        <v>919.8107182412364</v>
      </c>
      <c r="F1432" s="10">
        <v>1048.4090932791808</v>
      </c>
    </row>
    <row r="1433">
      <c r="A1433" s="2" t="s">
        <v>77</v>
      </c>
      <c r="B1433" s="2" t="s">
        <v>109</v>
      </c>
      <c r="C1433" s="16" t="s">
        <v>433</v>
      </c>
      <c r="D1433" s="10">
        <v>-32.927982113836286</v>
      </c>
      <c r="E1433" s="10">
        <v>999.7605886777029</v>
      </c>
      <c r="F1433" s="10">
        <v>980.4361165154016</v>
      </c>
    </row>
    <row r="1434">
      <c r="A1434" s="2" t="s">
        <v>48</v>
      </c>
      <c r="B1434" s="2" t="s">
        <v>109</v>
      </c>
      <c r="C1434" s="16" t="s">
        <v>469</v>
      </c>
      <c r="D1434" s="10">
        <v>9.971336937762931</v>
      </c>
      <c r="E1434" s="10">
        <v>994.1304962578312</v>
      </c>
      <c r="F1434" s="10">
        <v>1013.3640986292379</v>
      </c>
    </row>
    <row r="1435">
      <c r="A1435" s="2" t="s">
        <v>346</v>
      </c>
      <c r="B1435" s="2" t="s">
        <v>48</v>
      </c>
      <c r="C1435" s="16" t="s">
        <v>433</v>
      </c>
      <c r="D1435" s="10">
        <v>-31.78689318990823</v>
      </c>
      <c r="E1435" s="10">
        <v>1006.3329266383818</v>
      </c>
      <c r="F1435" s="10">
        <v>1004.101833195594</v>
      </c>
    </row>
    <row r="1436">
      <c r="A1436" s="2" t="s">
        <v>320</v>
      </c>
      <c r="B1436" s="2" t="s">
        <v>48</v>
      </c>
      <c r="C1436" s="16" t="s">
        <v>433</v>
      </c>
      <c r="D1436" s="10">
        <v>-29.931616534870223</v>
      </c>
      <c r="E1436" s="10">
        <v>1012.8758806965108</v>
      </c>
      <c r="F1436" s="10">
        <v>1035.8887263855022</v>
      </c>
    </row>
    <row r="1437">
      <c r="A1437" s="2" t="s">
        <v>375</v>
      </c>
      <c r="B1437" s="2" t="s">
        <v>48</v>
      </c>
      <c r="C1437" s="16" t="s">
        <v>433</v>
      </c>
      <c r="D1437" s="10">
        <v>-29.464871265870546</v>
      </c>
      <c r="E1437" s="10">
        <v>969.1903024155085</v>
      </c>
      <c r="F1437" s="10">
        <v>1065.8203429203725</v>
      </c>
    </row>
    <row r="1438">
      <c r="A1438" s="2" t="s">
        <v>109</v>
      </c>
      <c r="B1438" s="2" t="s">
        <v>48</v>
      </c>
      <c r="C1438" s="16" t="s">
        <v>548</v>
      </c>
      <c r="D1438" s="10">
        <v>11.705392409379574</v>
      </c>
      <c r="E1438" s="10">
        <v>1003.392761691475</v>
      </c>
      <c r="F1438" s="10">
        <v>1095.285214186243</v>
      </c>
    </row>
    <row r="1439">
      <c r="A1439" s="2" t="s">
        <v>44</v>
      </c>
      <c r="B1439" s="2" t="s">
        <v>109</v>
      </c>
      <c r="C1439" s="16" t="s">
        <v>444</v>
      </c>
      <c r="D1439" s="10">
        <v>7.540640457360025</v>
      </c>
      <c r="E1439" s="10">
        <v>1068.30942202303</v>
      </c>
      <c r="F1439" s="10">
        <v>1015.0981541008546</v>
      </c>
    </row>
    <row r="1440">
      <c r="A1440" s="2" t="s">
        <v>346</v>
      </c>
      <c r="B1440" s="2" t="s">
        <v>44</v>
      </c>
      <c r="C1440" s="16" t="s">
        <v>433</v>
      </c>
      <c r="D1440" s="10">
        <v>-23.136039449189983</v>
      </c>
      <c r="E1440" s="10">
        <v>974.5460334484735</v>
      </c>
      <c r="F1440" s="10">
        <v>1075.85006248039</v>
      </c>
    </row>
    <row r="1441">
      <c r="A1441" s="2" t="s">
        <v>320</v>
      </c>
      <c r="B1441" s="2" t="s">
        <v>44</v>
      </c>
      <c r="C1441" s="16" t="s">
        <v>433</v>
      </c>
      <c r="D1441" s="10">
        <v>-21.751263754024976</v>
      </c>
      <c r="E1441" s="10">
        <v>982.9442641616405</v>
      </c>
      <c r="F1441" s="10">
        <v>1098.9861019295802</v>
      </c>
    </row>
    <row r="1442">
      <c r="A1442" s="2" t="s">
        <v>109</v>
      </c>
      <c r="B1442" s="2" t="s">
        <v>44</v>
      </c>
      <c r="C1442" s="16" t="s">
        <v>569</v>
      </c>
      <c r="D1442" s="10">
        <v>15.613704612207595</v>
      </c>
      <c r="E1442" s="10">
        <v>1007.5575136434945</v>
      </c>
      <c r="F1442" s="10">
        <v>1120.737365683605</v>
      </c>
    </row>
    <row r="1443">
      <c r="A1443" s="2" t="s">
        <v>362</v>
      </c>
      <c r="B1443" s="2" t="s">
        <v>109</v>
      </c>
      <c r="C1443" s="16" t="s">
        <v>433</v>
      </c>
      <c r="D1443" s="10">
        <v>-27.677439720691613</v>
      </c>
      <c r="E1443" s="10">
        <v>972.4141634951864</v>
      </c>
      <c r="F1443" s="10">
        <v>1023.1712182557021</v>
      </c>
    </row>
    <row r="1444">
      <c r="A1444" s="2" t="s">
        <v>77</v>
      </c>
      <c r="B1444" s="2" t="s">
        <v>109</v>
      </c>
      <c r="C1444" s="16" t="s">
        <v>560</v>
      </c>
      <c r="D1444" s="10">
        <v>16.088440964556384</v>
      </c>
      <c r="E1444" s="10">
        <v>966.8326065638666</v>
      </c>
      <c r="F1444" s="10">
        <v>1050.8486579763937</v>
      </c>
    </row>
    <row r="1445">
      <c r="A1445" s="2" t="s">
        <v>297</v>
      </c>
      <c r="B1445" s="2" t="s">
        <v>77</v>
      </c>
      <c r="C1445" s="16" t="s">
        <v>433</v>
      </c>
      <c r="D1445" s="10">
        <v>-32.783506097238586</v>
      </c>
      <c r="E1445" s="10">
        <v>1000.0</v>
      </c>
      <c r="F1445" s="10">
        <v>982.9210475284231</v>
      </c>
    </row>
    <row r="1446">
      <c r="A1446" s="2" t="s">
        <v>16</v>
      </c>
      <c r="B1446" s="2" t="s">
        <v>11</v>
      </c>
      <c r="C1446" s="16" t="s">
        <v>548</v>
      </c>
      <c r="D1446" s="10">
        <v>10.374108011801658</v>
      </c>
      <c r="E1446" s="10">
        <v>1146.3878759419201</v>
      </c>
      <c r="F1446" s="10">
        <v>1153.7477268293048</v>
      </c>
    </row>
    <row r="1447">
      <c r="A1447" s="2" t="s">
        <v>21</v>
      </c>
      <c r="B1447" s="2" t="s">
        <v>16</v>
      </c>
      <c r="C1447" s="16" t="s">
        <v>451</v>
      </c>
      <c r="D1447" s="10">
        <v>10.67117661980953</v>
      </c>
      <c r="E1447" s="10">
        <v>1152.0698055558203</v>
      </c>
      <c r="F1447" s="10">
        <v>1156.7619839537217</v>
      </c>
    </row>
    <row r="1448">
      <c r="A1448" s="2" t="s">
        <v>55</v>
      </c>
      <c r="B1448" s="2" t="s">
        <v>21</v>
      </c>
      <c r="C1448" s="16" t="s">
        <v>492</v>
      </c>
      <c r="D1448" s="10">
        <v>19.796978388212466</v>
      </c>
      <c r="E1448" s="10">
        <v>1048.4659910186417</v>
      </c>
      <c r="F1448" s="10">
        <v>1162.7409821756298</v>
      </c>
    </row>
    <row r="1449">
      <c r="A1449" s="2" t="s">
        <v>24</v>
      </c>
      <c r="B1449" s="2" t="s">
        <v>55</v>
      </c>
      <c r="C1449" s="16" t="s">
        <v>488</v>
      </c>
      <c r="D1449" s="10">
        <v>6.641140026164575</v>
      </c>
      <c r="E1449" s="10">
        <v>1126.6918452126133</v>
      </c>
      <c r="F1449" s="10">
        <v>1068.2629694068542</v>
      </c>
    </row>
    <row r="1450">
      <c r="A1450" s="2" t="s">
        <v>258</v>
      </c>
      <c r="B1450" s="2" t="s">
        <v>24</v>
      </c>
      <c r="C1450" s="16" t="s">
        <v>529</v>
      </c>
      <c r="D1450" s="10">
        <v>16.13408697893381</v>
      </c>
      <c r="E1450" s="10">
        <v>1056.7571269218158</v>
      </c>
      <c r="F1450" s="10">
        <v>1133.3329852387778</v>
      </c>
    </row>
    <row r="1451">
      <c r="A1451" s="2" t="s">
        <v>63</v>
      </c>
      <c r="B1451" s="2" t="s">
        <v>258</v>
      </c>
      <c r="C1451" s="16" t="s">
        <v>505</v>
      </c>
      <c r="D1451" s="10">
        <v>9.890071176869498</v>
      </c>
      <c r="E1451" s="10">
        <v>1078.432832281339</v>
      </c>
      <c r="F1451" s="10">
        <v>1072.8912139007498</v>
      </c>
    </row>
    <row r="1452">
      <c r="A1452" s="2" t="s">
        <v>121</v>
      </c>
      <c r="B1452" s="2" t="s">
        <v>63</v>
      </c>
      <c r="C1452" s="16" t="s">
        <v>493</v>
      </c>
      <c r="D1452" s="10">
        <v>20.55904881950802</v>
      </c>
      <c r="E1452" s="10">
        <v>965.4456327633773</v>
      </c>
      <c r="F1452" s="10">
        <v>1088.3229034582084</v>
      </c>
    </row>
    <row r="1453">
      <c r="A1453" s="2" t="s">
        <v>101</v>
      </c>
      <c r="B1453" s="2" t="s">
        <v>121</v>
      </c>
      <c r="C1453" s="16" t="s">
        <v>552</v>
      </c>
      <c r="D1453" s="10">
        <v>4.607898124437828</v>
      </c>
      <c r="E1453" s="10">
        <v>1079.4202776954844</v>
      </c>
      <c r="F1453" s="10">
        <v>986.0046815828853</v>
      </c>
    </row>
    <row r="1454">
      <c r="A1454" s="2" t="s">
        <v>133</v>
      </c>
      <c r="B1454" s="2" t="s">
        <v>101</v>
      </c>
      <c r="C1454" s="16" t="s">
        <v>516</v>
      </c>
      <c r="D1454" s="10">
        <v>14.22103490488581</v>
      </c>
      <c r="E1454" s="10">
        <v>1029.978812060227</v>
      </c>
      <c r="F1454" s="10">
        <v>1084.0281758199224</v>
      </c>
    </row>
    <row r="1455">
      <c r="A1455" s="2" t="s">
        <v>11</v>
      </c>
      <c r="B1455" s="2" t="s">
        <v>133</v>
      </c>
      <c r="C1455" s="16" t="s">
        <v>432</v>
      </c>
      <c r="D1455" s="10">
        <v>4.892070491195352</v>
      </c>
      <c r="E1455" s="10">
        <v>1143.3736188175033</v>
      </c>
      <c r="F1455" s="10">
        <v>1044.1998469651128</v>
      </c>
    </row>
    <row r="1456">
      <c r="A1456" s="2" t="s">
        <v>16</v>
      </c>
      <c r="B1456" s="2" t="s">
        <v>11</v>
      </c>
      <c r="C1456" s="16" t="s">
        <v>525</v>
      </c>
      <c r="D1456" s="10">
        <v>10.322535062686317</v>
      </c>
      <c r="E1456" s="10">
        <v>1146.0908073339122</v>
      </c>
      <c r="F1456" s="10">
        <v>1148.2656893086987</v>
      </c>
    </row>
    <row r="1457">
      <c r="A1457" s="2" t="s">
        <v>21</v>
      </c>
      <c r="B1457" s="2" t="s">
        <v>16</v>
      </c>
      <c r="C1457" s="16" t="s">
        <v>447</v>
      </c>
      <c r="D1457" s="10">
        <v>10.776063088915166</v>
      </c>
      <c r="E1457" s="10">
        <v>1142.9440037874174</v>
      </c>
      <c r="F1457" s="10">
        <v>1156.4133423965984</v>
      </c>
    </row>
    <row r="1458">
      <c r="A1458" s="2" t="s">
        <v>55</v>
      </c>
      <c r="B1458" s="2" t="s">
        <v>21</v>
      </c>
      <c r="C1458" s="16" t="s">
        <v>433</v>
      </c>
      <c r="D1458" s="10">
        <v>-23.992362140415832</v>
      </c>
      <c r="E1458" s="10">
        <v>1061.6218293806896</v>
      </c>
      <c r="F1458" s="10">
        <v>1153.7200668763326</v>
      </c>
    </row>
    <row r="1459">
      <c r="A1459" s="2" t="s">
        <v>258</v>
      </c>
      <c r="B1459" s="2" t="s">
        <v>21</v>
      </c>
      <c r="C1459" s="16" t="s">
        <v>474</v>
      </c>
      <c r="D1459" s="10">
        <v>19.035350278328853</v>
      </c>
      <c r="E1459" s="10">
        <v>1063.0011427238803</v>
      </c>
      <c r="F1459" s="10">
        <v>1177.7124290167485</v>
      </c>
    </row>
    <row r="1460">
      <c r="A1460" s="2" t="s">
        <v>24</v>
      </c>
      <c r="B1460" s="2" t="s">
        <v>258</v>
      </c>
      <c r="C1460" s="16" t="s">
        <v>530</v>
      </c>
      <c r="D1460" s="10">
        <v>7.933698833604438</v>
      </c>
      <c r="E1460" s="10">
        <v>1117.1988982598439</v>
      </c>
      <c r="F1460" s="10">
        <v>1082.036493002209</v>
      </c>
    </row>
    <row r="1461">
      <c r="A1461" s="2" t="s">
        <v>80</v>
      </c>
      <c r="B1461" s="2" t="s">
        <v>51</v>
      </c>
      <c r="C1461" s="16" t="s">
        <v>433</v>
      </c>
      <c r="D1461" s="10">
        <v>-32.533045745124504</v>
      </c>
      <c r="E1461" s="10">
        <v>1005.8223516293831</v>
      </c>
      <c r="F1461" s="10">
        <v>992.5770536381362</v>
      </c>
    </row>
    <row r="1462">
      <c r="A1462" s="2" t="s">
        <v>226</v>
      </c>
      <c r="B1462" s="2" t="s">
        <v>51</v>
      </c>
      <c r="C1462" s="16" t="s">
        <v>505</v>
      </c>
      <c r="D1462" s="10">
        <v>11.193431145617824</v>
      </c>
      <c r="E1462" s="10">
        <v>983.4209281736039</v>
      </c>
      <c r="F1462" s="10">
        <v>1025.1100993832608</v>
      </c>
    </row>
    <row r="1463">
      <c r="A1463" s="2" t="s">
        <v>14</v>
      </c>
      <c r="B1463" s="2" t="s">
        <v>226</v>
      </c>
      <c r="C1463" s="16" t="s">
        <v>577</v>
      </c>
      <c r="D1463" s="10">
        <v>6.775853611710169</v>
      </c>
      <c r="E1463" s="10">
        <v>1043.8477418452167</v>
      </c>
      <c r="F1463" s="10">
        <v>994.6143593192216</v>
      </c>
    </row>
    <row r="1464">
      <c r="A1464" s="2" t="s">
        <v>12</v>
      </c>
      <c r="B1464" s="2" t="s">
        <v>14</v>
      </c>
      <c r="C1464" s="16" t="s">
        <v>577</v>
      </c>
      <c r="D1464" s="10">
        <v>17.6636696688074</v>
      </c>
      <c r="E1464" s="10">
        <v>956.5333937951315</v>
      </c>
      <c r="F1464" s="10">
        <v>1050.6235954569268</v>
      </c>
    </row>
    <row r="1465">
      <c r="A1465" s="2" t="s">
        <v>78</v>
      </c>
      <c r="B1465" s="2" t="s">
        <v>12</v>
      </c>
      <c r="C1465" s="16" t="s">
        <v>440</v>
      </c>
      <c r="D1465" s="10">
        <v>7.154931564049241</v>
      </c>
      <c r="E1465" s="10">
        <v>1012.5927132710858</v>
      </c>
      <c r="F1465" s="10">
        <v>974.1970634639389</v>
      </c>
    </row>
    <row r="1466">
      <c r="A1466" s="2" t="s">
        <v>80</v>
      </c>
      <c r="B1466" s="2" t="s">
        <v>78</v>
      </c>
      <c r="C1466" s="16" t="s">
        <v>539</v>
      </c>
      <c r="D1466" s="10">
        <v>14.327886985638077</v>
      </c>
      <c r="E1466" s="10">
        <v>973.2893058842586</v>
      </c>
      <c r="F1466" s="10">
        <v>1019.747644835135</v>
      </c>
    </row>
    <row r="1467">
      <c r="A1467" s="2" t="s">
        <v>23</v>
      </c>
      <c r="B1467" s="2" t="s">
        <v>80</v>
      </c>
      <c r="C1467" s="16" t="s">
        <v>550</v>
      </c>
      <c r="D1467" s="10">
        <v>8.548830191521507</v>
      </c>
      <c r="E1467" s="10">
        <v>1008.1657807902093</v>
      </c>
      <c r="F1467" s="10">
        <v>987.6171928698967</v>
      </c>
    </row>
    <row r="1468">
      <c r="A1468" s="2" t="s">
        <v>32</v>
      </c>
      <c r="B1468" s="2" t="s">
        <v>23</v>
      </c>
      <c r="C1468" s="16" t="s">
        <v>433</v>
      </c>
      <c r="D1468" s="10">
        <v>-32.360818305464555</v>
      </c>
      <c r="E1468" s="10">
        <v>1027.365319060358</v>
      </c>
      <c r="F1468" s="10">
        <v>1016.7146109817307</v>
      </c>
    </row>
    <row r="1469">
      <c r="A1469" s="2" t="s">
        <v>226</v>
      </c>
      <c r="B1469" s="2" t="s">
        <v>23</v>
      </c>
      <c r="C1469" s="16" t="s">
        <v>427</v>
      </c>
      <c r="D1469" s="10">
        <v>13.339852799399685</v>
      </c>
      <c r="E1469" s="10">
        <v>987.8385057075114</v>
      </c>
      <c r="F1469" s="10">
        <v>1049.0754292871952</v>
      </c>
    </row>
    <row r="1470">
      <c r="A1470" s="2" t="s">
        <v>14</v>
      </c>
      <c r="B1470" s="2" t="s">
        <v>226</v>
      </c>
      <c r="C1470" s="16" t="s">
        <v>492</v>
      </c>
      <c r="D1470" s="10">
        <v>8.015303181424644</v>
      </c>
      <c r="E1470" s="10">
        <v>1032.9599257881193</v>
      </c>
      <c r="F1470" s="10">
        <v>1001.1783585069112</v>
      </c>
    </row>
    <row r="1471">
      <c r="A1471" s="2" t="s">
        <v>90</v>
      </c>
      <c r="B1471" s="2" t="s">
        <v>14</v>
      </c>
      <c r="C1471" s="16" t="s">
        <v>433</v>
      </c>
      <c r="D1471" s="10">
        <v>-30.427919203428367</v>
      </c>
      <c r="E1471" s="10">
        <v>1024.4595930377866</v>
      </c>
      <c r="F1471" s="10">
        <v>1040.975228969544</v>
      </c>
    </row>
    <row r="1472">
      <c r="A1472" s="2" t="s">
        <v>12</v>
      </c>
      <c r="B1472" s="2" t="s">
        <v>14</v>
      </c>
      <c r="C1472" s="16" t="s">
        <v>481</v>
      </c>
      <c r="D1472" s="10">
        <v>17.345212103550512</v>
      </c>
      <c r="E1472" s="10">
        <v>967.0421318998897</v>
      </c>
      <c r="F1472" s="10">
        <v>1071.4031481729726</v>
      </c>
    </row>
    <row r="1473">
      <c r="A1473" s="2" t="s">
        <v>78</v>
      </c>
      <c r="B1473" s="2" t="s">
        <v>12</v>
      </c>
      <c r="C1473" s="16" t="s">
        <v>470</v>
      </c>
      <c r="D1473" s="10">
        <v>8.844201862904052</v>
      </c>
      <c r="E1473" s="10">
        <v>1005.4197578494969</v>
      </c>
      <c r="F1473" s="10">
        <v>984.3873440034401</v>
      </c>
    </row>
    <row r="1474">
      <c r="A1474" s="2" t="s">
        <v>20</v>
      </c>
      <c r="B1474" s="2" t="s">
        <v>225</v>
      </c>
      <c r="C1474" s="16" t="s">
        <v>439</v>
      </c>
      <c r="D1474" s="10">
        <v>5.558782815013745</v>
      </c>
      <c r="E1474" s="10">
        <v>1070.788556506313</v>
      </c>
      <c r="F1474" s="10">
        <v>985.519893914905</v>
      </c>
    </row>
    <row r="1475">
      <c r="A1475" s="2" t="s">
        <v>126</v>
      </c>
      <c r="B1475" s="2" t="s">
        <v>20</v>
      </c>
      <c r="C1475" s="16" t="s">
        <v>583</v>
      </c>
      <c r="D1475" s="10">
        <v>14.620706435300367</v>
      </c>
      <c r="E1475" s="10">
        <v>1017.2431445145822</v>
      </c>
      <c r="F1475" s="10">
        <v>1076.3473393213267</v>
      </c>
    </row>
    <row r="1476">
      <c r="A1476" s="2" t="s">
        <v>34</v>
      </c>
      <c r="B1476" s="2" t="s">
        <v>126</v>
      </c>
      <c r="C1476" s="16" t="s">
        <v>442</v>
      </c>
      <c r="D1476" s="10">
        <v>7.6313796657308774</v>
      </c>
      <c r="E1476" s="10">
        <v>1067.571754216939</v>
      </c>
      <c r="F1476" s="10">
        <v>1031.8638509498826</v>
      </c>
    </row>
    <row r="1477">
      <c r="A1477" s="2" t="s">
        <v>87</v>
      </c>
      <c r="B1477" s="2" t="s">
        <v>34</v>
      </c>
      <c r="C1477" s="16" t="s">
        <v>433</v>
      </c>
      <c r="D1477" s="10">
        <v>-31.690251044565812</v>
      </c>
      <c r="E1477" s="10">
        <v>1076.0485967583625</v>
      </c>
      <c r="F1477" s="10">
        <v>1075.20313388267</v>
      </c>
    </row>
    <row r="1478">
      <c r="A1478" s="2" t="s">
        <v>236</v>
      </c>
      <c r="B1478" s="2" t="s">
        <v>34</v>
      </c>
      <c r="C1478" s="16" t="s">
        <v>581</v>
      </c>
      <c r="D1478" s="10">
        <v>21.696595472778483</v>
      </c>
      <c r="E1478" s="10">
        <v>951.48202879225</v>
      </c>
      <c r="F1478" s="10">
        <v>1106.893384927236</v>
      </c>
    </row>
    <row r="1479">
      <c r="A1479" s="2" t="s">
        <v>45</v>
      </c>
      <c r="B1479" s="2" t="s">
        <v>236</v>
      </c>
      <c r="C1479" s="16" t="s">
        <v>543</v>
      </c>
      <c r="D1479" s="10">
        <v>4.941554671348627</v>
      </c>
      <c r="E1479" s="10">
        <v>1069.8818135593951</v>
      </c>
      <c r="F1479" s="10">
        <v>973.1786242650285</v>
      </c>
    </row>
    <row r="1480">
      <c r="A1480" s="2" t="s">
        <v>354</v>
      </c>
      <c r="B1480" s="2" t="s">
        <v>45</v>
      </c>
      <c r="C1480" s="16" t="s">
        <v>433</v>
      </c>
      <c r="D1480" s="10">
        <v>-22.92823949523903</v>
      </c>
      <c r="E1480" s="10">
        <v>971.2982290469176</v>
      </c>
      <c r="F1480" s="10">
        <v>1074.8233682307437</v>
      </c>
    </row>
    <row r="1481">
      <c r="A1481" s="2" t="s">
        <v>420</v>
      </c>
      <c r="B1481" s="2" t="s">
        <v>45</v>
      </c>
      <c r="C1481" s="16" t="s">
        <v>556</v>
      </c>
      <c r="D1481" s="10">
        <v>19.117911944636035</v>
      </c>
      <c r="E1481" s="10">
        <v>968.8946830702594</v>
      </c>
      <c r="F1481" s="10">
        <v>1097.7516077259827</v>
      </c>
    </row>
    <row r="1482">
      <c r="A1482" s="2" t="s">
        <v>100</v>
      </c>
      <c r="B1482" s="2" t="s">
        <v>420</v>
      </c>
      <c r="C1482" s="16" t="s">
        <v>456</v>
      </c>
      <c r="D1482" s="10">
        <v>9.749575249120975</v>
      </c>
      <c r="E1482" s="10">
        <v>1007.5143226182219</v>
      </c>
      <c r="F1482" s="10">
        <v>988.0125950148954</v>
      </c>
    </row>
    <row r="1483">
      <c r="A1483" s="2" t="s">
        <v>225</v>
      </c>
      <c r="B1483" s="2" t="s">
        <v>100</v>
      </c>
      <c r="C1483" s="16" t="s">
        <v>463</v>
      </c>
      <c r="D1483" s="10">
        <v>12.52636011844288</v>
      </c>
      <c r="E1483" s="10">
        <v>979.9611110998912</v>
      </c>
      <c r="F1483" s="10">
        <v>1017.2638978673428</v>
      </c>
    </row>
    <row r="1484">
      <c r="A1484" s="2" t="s">
        <v>20</v>
      </c>
      <c r="B1484" s="2" t="s">
        <v>225</v>
      </c>
      <c r="C1484" s="16" t="s">
        <v>469</v>
      </c>
      <c r="D1484" s="10">
        <v>6.89229949998105</v>
      </c>
      <c r="E1484" s="10">
        <v>1061.7266328860262</v>
      </c>
      <c r="F1484" s="10">
        <v>992.4874712183341</v>
      </c>
    </row>
    <row r="1485">
      <c r="A1485" s="2" t="s">
        <v>236</v>
      </c>
      <c r="B1485" s="2" t="s">
        <v>20</v>
      </c>
      <c r="C1485" s="16" t="s">
        <v>463</v>
      </c>
      <c r="D1485" s="10">
        <v>18.100883183010897</v>
      </c>
      <c r="E1485" s="10">
        <v>968.2370695936798</v>
      </c>
      <c r="F1485" s="10">
        <v>1068.6189323860071</v>
      </c>
    </row>
    <row r="1486">
      <c r="A1486" s="2" t="s">
        <v>40</v>
      </c>
      <c r="B1486" s="2" t="s">
        <v>236</v>
      </c>
      <c r="C1486" s="16" t="s">
        <v>489</v>
      </c>
      <c r="D1486" s="10">
        <v>5.182298886162551</v>
      </c>
      <c r="E1486" s="10">
        <v>1092.3421948809664</v>
      </c>
      <c r="F1486" s="10">
        <v>986.3379527766907</v>
      </c>
    </row>
    <row r="1487">
      <c r="A1487" s="2" t="s">
        <v>87</v>
      </c>
      <c r="B1487" s="2" t="s">
        <v>40</v>
      </c>
      <c r="C1487" s="16" t="s">
        <v>436</v>
      </c>
      <c r="D1487" s="10">
        <v>14.373237275938383</v>
      </c>
      <c r="E1487" s="10">
        <v>1044.3583457137966</v>
      </c>
      <c r="F1487" s="10">
        <v>1097.524493767129</v>
      </c>
    </row>
    <row r="1488">
      <c r="A1488" s="2" t="s">
        <v>43</v>
      </c>
      <c r="B1488" s="2" t="s">
        <v>87</v>
      </c>
      <c r="C1488" s="16" t="s">
        <v>527</v>
      </c>
      <c r="D1488" s="10">
        <v>9.687328796519393</v>
      </c>
      <c r="E1488" s="10">
        <v>1075.159024952141</v>
      </c>
      <c r="F1488" s="10">
        <v>1058.731582989735</v>
      </c>
    </row>
    <row r="1489">
      <c r="A1489" s="2" t="s">
        <v>52</v>
      </c>
      <c r="B1489" s="2" t="s">
        <v>313</v>
      </c>
      <c r="C1489" s="16" t="s">
        <v>500</v>
      </c>
      <c r="D1489" s="10">
        <v>2.219843108979694</v>
      </c>
      <c r="E1489" s="10">
        <v>1142.6241036370243</v>
      </c>
      <c r="F1489" s="10">
        <v>965.7507487965299</v>
      </c>
    </row>
    <row r="1490">
      <c r="A1490" s="2" t="s">
        <v>115</v>
      </c>
      <c r="B1490" s="2" t="s">
        <v>52</v>
      </c>
      <c r="C1490" s="16" t="s">
        <v>469</v>
      </c>
      <c r="D1490" s="10">
        <v>20.96465707894157</v>
      </c>
      <c r="E1490" s="10">
        <v>1027.6891798900967</v>
      </c>
      <c r="F1490" s="10">
        <v>1144.8439467460041</v>
      </c>
    </row>
    <row r="1491">
      <c r="A1491" s="2" t="s">
        <v>19</v>
      </c>
      <c r="B1491" s="2" t="s">
        <v>115</v>
      </c>
      <c r="C1491" s="16" t="s">
        <v>549</v>
      </c>
      <c r="D1491" s="10">
        <v>4.037299409253703</v>
      </c>
      <c r="E1491" s="10">
        <v>1155.896430017656</v>
      </c>
      <c r="F1491" s="10">
        <v>1048.6538369690384</v>
      </c>
    </row>
    <row r="1492">
      <c r="A1492" s="2" t="s">
        <v>13</v>
      </c>
      <c r="B1492" s="2" t="s">
        <v>19</v>
      </c>
      <c r="C1492" s="16" t="s">
        <v>433</v>
      </c>
      <c r="D1492" s="10">
        <v>-25.510237141836512</v>
      </c>
      <c r="E1492" s="10">
        <v>1084.4457513851323</v>
      </c>
      <c r="F1492" s="10">
        <v>1159.9337294269096</v>
      </c>
    </row>
    <row r="1493">
      <c r="A1493" s="2" t="s">
        <v>395</v>
      </c>
      <c r="B1493" s="2" t="s">
        <v>19</v>
      </c>
      <c r="C1493" s="16" t="s">
        <v>433</v>
      </c>
      <c r="D1493" s="10">
        <v>-10.607838378943566</v>
      </c>
      <c r="E1493" s="10">
        <v>940.818218741276</v>
      </c>
      <c r="F1493" s="10">
        <v>1185.4439665687462</v>
      </c>
    </row>
    <row r="1494">
      <c r="A1494" s="2" t="s">
        <v>248</v>
      </c>
      <c r="B1494" s="2" t="s">
        <v>19</v>
      </c>
      <c r="C1494" s="16" t="s">
        <v>546</v>
      </c>
      <c r="D1494" s="10">
        <v>27.136380051579376</v>
      </c>
      <c r="E1494" s="10">
        <v>970.5584358751377</v>
      </c>
      <c r="F1494" s="10">
        <v>1196.0518049476898</v>
      </c>
    </row>
    <row r="1495">
      <c r="A1495" s="2" t="s">
        <v>61</v>
      </c>
      <c r="B1495" s="2" t="s">
        <v>248</v>
      </c>
      <c r="C1495" s="16" t="s">
        <v>430</v>
      </c>
      <c r="D1495" s="10">
        <v>5.76926883320473</v>
      </c>
      <c r="E1495" s="10">
        <v>1065.6222428790593</v>
      </c>
      <c r="F1495" s="10">
        <v>997.6948159267171</v>
      </c>
    </row>
    <row r="1496">
      <c r="A1496" s="2" t="s">
        <v>164</v>
      </c>
      <c r="B1496" s="2" t="s">
        <v>61</v>
      </c>
      <c r="C1496" s="16" t="s">
        <v>427</v>
      </c>
      <c r="D1496" s="10">
        <v>12.294245614330762</v>
      </c>
      <c r="E1496" s="10">
        <v>1048.778364485638</v>
      </c>
      <c r="F1496" s="10">
        <v>1071.391511712264</v>
      </c>
    </row>
    <row r="1497">
      <c r="A1497" s="2" t="s">
        <v>22</v>
      </c>
      <c r="B1497" s="2" t="s">
        <v>164</v>
      </c>
      <c r="C1497" s="16" t="s">
        <v>536</v>
      </c>
      <c r="D1497" s="10">
        <v>6.450112064979706</v>
      </c>
      <c r="E1497" s="10">
        <v>1112.969330178458</v>
      </c>
      <c r="F1497" s="10">
        <v>1061.0726100999686</v>
      </c>
    </row>
    <row r="1498">
      <c r="A1498" s="2" t="s">
        <v>115</v>
      </c>
      <c r="B1498" s="2" t="s">
        <v>22</v>
      </c>
      <c r="C1498" s="16" t="s">
        <v>490</v>
      </c>
      <c r="D1498" s="10">
        <v>16.08350739518996</v>
      </c>
      <c r="E1498" s="10">
        <v>1044.6165375597848</v>
      </c>
      <c r="F1498" s="10">
        <v>1119.4194422434377</v>
      </c>
    </row>
    <row r="1499">
      <c r="A1499" s="2" t="s">
        <v>75</v>
      </c>
      <c r="B1499" s="2" t="s">
        <v>115</v>
      </c>
      <c r="C1499" s="16" t="s">
        <v>462</v>
      </c>
      <c r="D1499" s="10">
        <v>11.356115786104851</v>
      </c>
      <c r="E1499" s="10">
        <v>1040.2841483953096</v>
      </c>
      <c r="F1499" s="10">
        <v>1060.7000449549746</v>
      </c>
    </row>
    <row r="1500">
      <c r="A1500" s="2" t="s">
        <v>13</v>
      </c>
      <c r="B1500" s="2" t="s">
        <v>75</v>
      </c>
      <c r="C1500" s="16" t="s">
        <v>509</v>
      </c>
      <c r="D1500" s="10">
        <v>9.089794777590658</v>
      </c>
      <c r="E1500" s="10">
        <v>1058.9355142432958</v>
      </c>
      <c r="F1500" s="10">
        <v>1051.6402641814143</v>
      </c>
    </row>
    <row r="1501">
      <c r="A1501" s="2" t="s">
        <v>52</v>
      </c>
      <c r="B1501" s="2" t="s">
        <v>13</v>
      </c>
      <c r="C1501" s="16" t="s">
        <v>452</v>
      </c>
      <c r="D1501" s="10">
        <v>6.015352543988964</v>
      </c>
      <c r="E1501" s="10">
        <v>1123.8792896670625</v>
      </c>
      <c r="F1501" s="10">
        <v>1068.0253090208864</v>
      </c>
    </row>
    <row r="1502">
      <c r="A1502" s="2" t="s">
        <v>13</v>
      </c>
      <c r="B1502" s="2" t="s">
        <v>52</v>
      </c>
      <c r="C1502" s="16" t="s">
        <v>544</v>
      </c>
      <c r="D1502" s="10">
        <v>15.204607127897605</v>
      </c>
      <c r="E1502" s="10">
        <v>1062.0099564768975</v>
      </c>
      <c r="F1502" s="10">
        <v>1129.8946422110514</v>
      </c>
    </row>
    <row r="1503">
      <c r="A1503" s="2" t="s">
        <v>125</v>
      </c>
      <c r="B1503" s="2" t="s">
        <v>13</v>
      </c>
      <c r="C1503" s="16" t="s">
        <v>596</v>
      </c>
      <c r="D1503" s="10">
        <v>15.96619796328224</v>
      </c>
      <c r="E1503" s="10">
        <v>997.7628576740541</v>
      </c>
      <c r="F1503" s="10">
        <v>1077.214563604795</v>
      </c>
    </row>
    <row r="1504">
      <c r="A1504" s="2" t="s">
        <v>41</v>
      </c>
      <c r="B1504" s="2" t="s">
        <v>18</v>
      </c>
      <c r="C1504" s="16" t="s">
        <v>534</v>
      </c>
      <c r="D1504" s="10">
        <v>4.814883921055534</v>
      </c>
      <c r="E1504" s="10">
        <v>1150.9418305419883</v>
      </c>
      <c r="F1504" s="10">
        <v>1055.1737732373767</v>
      </c>
    </row>
    <row r="1505">
      <c r="A1505" s="2" t="s">
        <v>303</v>
      </c>
      <c r="B1505" s="2" t="s">
        <v>41</v>
      </c>
      <c r="C1505" s="16" t="s">
        <v>433</v>
      </c>
      <c r="D1505" s="10">
        <v>-13.89306361512094</v>
      </c>
      <c r="E1505" s="10">
        <v>953.4167499429137</v>
      </c>
      <c r="F1505" s="10">
        <v>1155.7567144630439</v>
      </c>
    </row>
    <row r="1506">
      <c r="A1506" s="2" t="s">
        <v>273</v>
      </c>
      <c r="B1506" s="2" t="s">
        <v>41</v>
      </c>
      <c r="C1506" s="16" t="s">
        <v>595</v>
      </c>
      <c r="D1506" s="10">
        <v>27.85028716351392</v>
      </c>
      <c r="E1506" s="10">
        <v>949.5454351679317</v>
      </c>
      <c r="F1506" s="10">
        <v>1169.649778078165</v>
      </c>
    </row>
    <row r="1507">
      <c r="A1507" s="2" t="s">
        <v>76</v>
      </c>
      <c r="B1507" s="2" t="s">
        <v>273</v>
      </c>
      <c r="C1507" s="16" t="s">
        <v>565</v>
      </c>
      <c r="D1507" s="10">
        <v>5.727079372125003</v>
      </c>
      <c r="E1507" s="10">
        <v>1063.3079265042993</v>
      </c>
      <c r="F1507" s="10">
        <v>977.3957223314457</v>
      </c>
    </row>
    <row r="1508">
      <c r="A1508" s="2" t="s">
        <v>18</v>
      </c>
      <c r="B1508" s="2" t="s">
        <v>76</v>
      </c>
      <c r="C1508" s="16" t="s">
        <v>463</v>
      </c>
      <c r="D1508" s="10">
        <v>11.058780105397137</v>
      </c>
      <c r="E1508" s="10">
        <v>1050.3588893163212</v>
      </c>
      <c r="F1508" s="10">
        <v>1069.0350058764243</v>
      </c>
    </row>
    <row r="1509">
      <c r="A1509" s="2" t="s">
        <v>388</v>
      </c>
      <c r="B1509" s="2" t="s">
        <v>18</v>
      </c>
      <c r="C1509" s="16" t="s">
        <v>523</v>
      </c>
      <c r="D1509" s="10">
        <v>18.169671163632525</v>
      </c>
      <c r="E1509" s="10">
        <v>967.3794795408967</v>
      </c>
      <c r="F1509" s="10">
        <v>1061.4176694217183</v>
      </c>
    </row>
    <row r="1510">
      <c r="A1510" s="2" t="s">
        <v>53</v>
      </c>
      <c r="B1510" s="2" t="s">
        <v>388</v>
      </c>
      <c r="C1510" s="16" t="s">
        <v>492</v>
      </c>
      <c r="D1510" s="10">
        <v>12.656083076206396</v>
      </c>
      <c r="E1510" s="10">
        <v>951.4822435020892</v>
      </c>
      <c r="F1510" s="10">
        <v>985.5491507045292</v>
      </c>
    </row>
    <row r="1511">
      <c r="A1511" s="2" t="s">
        <v>332</v>
      </c>
      <c r="B1511" s="2" t="s">
        <v>53</v>
      </c>
      <c r="C1511" s="16" t="s">
        <v>433</v>
      </c>
      <c r="D1511" s="10">
        <v>-32.52308914774052</v>
      </c>
      <c r="E1511" s="10">
        <v>977.2327251094538</v>
      </c>
      <c r="F1511" s="10">
        <v>964.1383265782956</v>
      </c>
    </row>
    <row r="1512">
      <c r="A1512" s="2" t="s">
        <v>41</v>
      </c>
      <c r="B1512" s="2" t="s">
        <v>53</v>
      </c>
      <c r="C1512" s="16" t="s">
        <v>530</v>
      </c>
      <c r="D1512" s="10">
        <v>0.17544278961813994</v>
      </c>
      <c r="E1512" s="10">
        <v>1141.799490914651</v>
      </c>
      <c r="F1512" s="10">
        <v>996.6614157260361</v>
      </c>
    </row>
    <row r="1513">
      <c r="A1513" s="2" t="s">
        <v>273</v>
      </c>
      <c r="B1513" s="2" t="s">
        <v>41</v>
      </c>
      <c r="C1513" s="16" t="s">
        <v>559</v>
      </c>
      <c r="D1513" s="10">
        <v>25.05704762172924</v>
      </c>
      <c r="E1513" s="10">
        <v>971.6686429593207</v>
      </c>
      <c r="F1513" s="10">
        <v>1141.974933704269</v>
      </c>
    </row>
    <row r="1514">
      <c r="A1514" s="2" t="s">
        <v>172</v>
      </c>
      <c r="B1514" s="2" t="s">
        <v>273</v>
      </c>
      <c r="C1514" s="16" t="s">
        <v>448</v>
      </c>
      <c r="D1514" s="10">
        <v>9.205753017813029</v>
      </c>
      <c r="E1514" s="10">
        <v>1001.7825896750257</v>
      </c>
      <c r="F1514" s="10">
        <v>996.7256905810499</v>
      </c>
    </row>
    <row r="1515">
      <c r="A1515" s="2" t="s">
        <v>18</v>
      </c>
      <c r="B1515" s="2" t="s">
        <v>172</v>
      </c>
      <c r="C1515" s="16" t="s">
        <v>477</v>
      </c>
      <c r="D1515" s="10">
        <v>7.630026282445983</v>
      </c>
      <c r="E1515" s="10">
        <v>1043.2479982580858</v>
      </c>
      <c r="F1515" s="10">
        <v>1010.9883426928387</v>
      </c>
    </row>
    <row r="1516">
      <c r="A1516" s="2" t="s">
        <v>76</v>
      </c>
      <c r="B1516" s="2" t="s">
        <v>18</v>
      </c>
      <c r="C1516" s="16" t="s">
        <v>433</v>
      </c>
      <c r="D1516" s="10">
        <v>-32.121457120334796</v>
      </c>
      <c r="E1516" s="10">
        <v>1057.9762257710272</v>
      </c>
      <c r="F1516" s="10">
        <v>1050.8780245405317</v>
      </c>
    </row>
    <row r="1517">
      <c r="A1517" s="2" t="s">
        <v>41</v>
      </c>
      <c r="B1517" s="2" t="s">
        <v>18</v>
      </c>
      <c r="C1517" s="16" t="s">
        <v>490</v>
      </c>
      <c r="D1517" s="10">
        <v>5.122475132419784</v>
      </c>
      <c r="E1517" s="10">
        <v>1116.9178860825398</v>
      </c>
      <c r="F1517" s="10">
        <v>1082.9994816608664</v>
      </c>
    </row>
    <row r="1518">
      <c r="A1518" s="2" t="s">
        <v>273</v>
      </c>
      <c r="B1518" s="2" t="s">
        <v>41</v>
      </c>
      <c r="C1518" s="16" t="s">
        <v>433</v>
      </c>
      <c r="D1518" s="10">
        <v>-20.007171206373197</v>
      </c>
      <c r="E1518" s="10">
        <v>987.5199375632369</v>
      </c>
      <c r="F1518" s="10">
        <v>1122.0403612149594</v>
      </c>
    </row>
    <row r="1519">
      <c r="A1519" s="2" t="s">
        <v>303</v>
      </c>
      <c r="B1519" s="2" t="s">
        <v>41</v>
      </c>
      <c r="C1519" s="16" t="s">
        <v>517</v>
      </c>
      <c r="D1519" s="10">
        <v>26.399248764543344</v>
      </c>
      <c r="E1519" s="10">
        <v>939.5236863277928</v>
      </c>
      <c r="F1519" s="10">
        <v>1142.0475324213326</v>
      </c>
    </row>
    <row r="1520">
      <c r="A1520" s="2" t="s">
        <v>119</v>
      </c>
      <c r="B1520" s="2" t="s">
        <v>224</v>
      </c>
      <c r="C1520" s="16" t="s">
        <v>433</v>
      </c>
      <c r="D1520" s="10">
        <v>-29.920219108950594</v>
      </c>
      <c r="E1520" s="10">
        <v>993.7027905279418</v>
      </c>
      <c r="F1520" s="10">
        <v>1016.8629280825952</v>
      </c>
    </row>
    <row r="1521">
      <c r="A1521" s="2" t="s">
        <v>307</v>
      </c>
      <c r="B1521" s="2" t="s">
        <v>224</v>
      </c>
      <c r="C1521" s="16" t="s">
        <v>568</v>
      </c>
      <c r="D1521" s="10">
        <v>12.766438170566312</v>
      </c>
      <c r="E1521" s="10">
        <v>992.2587243080372</v>
      </c>
      <c r="F1521" s="10">
        <v>1046.7831471915458</v>
      </c>
    </row>
    <row r="1522">
      <c r="A1522" s="2" t="s">
        <v>132</v>
      </c>
      <c r="B1522" s="2" t="s">
        <v>307</v>
      </c>
      <c r="C1522" s="16" t="s">
        <v>512</v>
      </c>
      <c r="D1522" s="10">
        <v>9.604774577516155</v>
      </c>
      <c r="E1522" s="10">
        <v>1008.8783570743916</v>
      </c>
      <c r="F1522" s="10">
        <v>1005.0251624786035</v>
      </c>
    </row>
    <row r="1523">
      <c r="A1523" s="2" t="s">
        <v>328</v>
      </c>
      <c r="B1523" s="2" t="s">
        <v>132</v>
      </c>
      <c r="C1523" s="16" t="s">
        <v>507</v>
      </c>
      <c r="D1523" s="10">
        <v>16.821210674794195</v>
      </c>
      <c r="E1523" s="10">
        <v>944.793262702809</v>
      </c>
      <c r="F1523" s="10">
        <v>1018.4831316519078</v>
      </c>
    </row>
    <row r="1524">
      <c r="A1524" s="2" t="s">
        <v>232</v>
      </c>
      <c r="B1524" s="2" t="s">
        <v>328</v>
      </c>
      <c r="C1524" s="16" t="s">
        <v>453</v>
      </c>
      <c r="D1524" s="10">
        <v>8.14670805702311</v>
      </c>
      <c r="E1524" s="10">
        <v>998.3828140416783</v>
      </c>
      <c r="F1524" s="10">
        <v>961.6144733776032</v>
      </c>
    </row>
    <row r="1525">
      <c r="A1525" s="2" t="s">
        <v>418</v>
      </c>
      <c r="B1525" s="2" t="s">
        <v>232</v>
      </c>
      <c r="C1525" s="16" t="s">
        <v>433</v>
      </c>
      <c r="D1525" s="10">
        <v>-22.57566963447929</v>
      </c>
      <c r="E1525" s="10">
        <v>899.2449359258244</v>
      </c>
      <c r="F1525" s="10">
        <v>1006.5295220987015</v>
      </c>
    </row>
    <row r="1526">
      <c r="A1526" s="2" t="s">
        <v>119</v>
      </c>
      <c r="B1526" s="2" t="s">
        <v>232</v>
      </c>
      <c r="C1526" s="16" t="s">
        <v>548</v>
      </c>
      <c r="D1526" s="10">
        <v>12.949750915859747</v>
      </c>
      <c r="E1526" s="10">
        <v>963.7825714189912</v>
      </c>
      <c r="F1526" s="10">
        <v>1029.1051917331808</v>
      </c>
    </row>
    <row r="1527">
      <c r="A1527" s="2" t="s">
        <v>289</v>
      </c>
      <c r="B1527" s="2" t="s">
        <v>119</v>
      </c>
      <c r="C1527" s="16" t="s">
        <v>433</v>
      </c>
      <c r="D1527" s="10">
        <v>-33.48964722268183</v>
      </c>
      <c r="E1527" s="10">
        <v>1005.0428527904635</v>
      </c>
      <c r="F1527" s="10">
        <v>976.7323223348509</v>
      </c>
    </row>
    <row r="1528">
      <c r="A1528" s="2" t="s">
        <v>402</v>
      </c>
      <c r="B1528" s="2" t="s">
        <v>119</v>
      </c>
      <c r="C1528" s="16" t="s">
        <v>433</v>
      </c>
      <c r="D1528" s="10">
        <v>-26.98839110893498</v>
      </c>
      <c r="E1528" s="10">
        <v>951.4379066666954</v>
      </c>
      <c r="F1528" s="10">
        <v>1010.2219695575327</v>
      </c>
    </row>
    <row r="1529">
      <c r="A1529" s="2" t="s">
        <v>132</v>
      </c>
      <c r="B1529" s="2" t="s">
        <v>119</v>
      </c>
      <c r="C1529" s="16" t="s">
        <v>595</v>
      </c>
      <c r="D1529" s="10">
        <v>7.7264595003477154</v>
      </c>
      <c r="E1529" s="10">
        <v>1001.6619209771136</v>
      </c>
      <c r="F1529" s="10">
        <v>1037.2103606664677</v>
      </c>
    </row>
    <row r="1530">
      <c r="A1530" s="2" t="s">
        <v>307</v>
      </c>
      <c r="B1530" s="2" t="s">
        <v>132</v>
      </c>
      <c r="C1530" s="16" t="s">
        <v>433</v>
      </c>
      <c r="D1530" s="10">
        <v>-30.61903724570609</v>
      </c>
      <c r="E1530" s="10">
        <v>995.4203879010873</v>
      </c>
      <c r="F1530" s="10">
        <v>1009.3883804774613</v>
      </c>
    </row>
    <row r="1531">
      <c r="A1531" s="2" t="s">
        <v>328</v>
      </c>
      <c r="B1531" s="2" t="s">
        <v>132</v>
      </c>
      <c r="C1531" s="16" t="s">
        <v>484</v>
      </c>
      <c r="D1531" s="10">
        <v>14.998414024312641</v>
      </c>
      <c r="E1531" s="10">
        <v>953.46776532058</v>
      </c>
      <c r="F1531" s="10">
        <v>1040.0074177231675</v>
      </c>
    </row>
    <row r="1532">
      <c r="A1532" s="2" t="s">
        <v>289</v>
      </c>
      <c r="B1532" s="2" t="s">
        <v>328</v>
      </c>
      <c r="C1532" s="16" t="s">
        <v>509</v>
      </c>
      <c r="D1532" s="10">
        <v>9.378352840259389</v>
      </c>
      <c r="E1532" s="10">
        <v>971.5532055677817</v>
      </c>
      <c r="F1532" s="10">
        <v>968.4661793448927</v>
      </c>
    </row>
    <row r="1533">
      <c r="A1533" s="2" t="s">
        <v>418</v>
      </c>
      <c r="B1533" s="2" t="s">
        <v>289</v>
      </c>
      <c r="C1533" s="16" t="s">
        <v>543</v>
      </c>
      <c r="D1533" s="10">
        <v>19.00980535888123</v>
      </c>
      <c r="E1533" s="10">
        <v>876.6692662913451</v>
      </c>
      <c r="F1533" s="10">
        <v>980.9315584080412</v>
      </c>
    </row>
    <row r="1534">
      <c r="A1534" s="2" t="s">
        <v>232</v>
      </c>
      <c r="B1534" s="2" t="s">
        <v>418</v>
      </c>
      <c r="C1534" s="16" t="s">
        <v>452</v>
      </c>
      <c r="D1534" s="10">
        <v>3.256902555408594</v>
      </c>
      <c r="E1534" s="10">
        <v>1016.1554408173212</v>
      </c>
      <c r="F1534" s="10">
        <v>895.6790716502264</v>
      </c>
    </row>
    <row r="1535">
      <c r="A1535" s="2" t="s">
        <v>33</v>
      </c>
      <c r="B1535" s="2" t="s">
        <v>201</v>
      </c>
      <c r="C1535" s="16" t="s">
        <v>433</v>
      </c>
      <c r="D1535" s="10">
        <v>-30.365571249491428</v>
      </c>
      <c r="E1535" s="10">
        <v>1050.8849898728454</v>
      </c>
      <c r="F1535" s="10">
        <v>1068.2260736905575</v>
      </c>
    </row>
    <row r="1536">
      <c r="A1536" s="2" t="s">
        <v>150</v>
      </c>
      <c r="B1536" s="2" t="s">
        <v>201</v>
      </c>
      <c r="C1536" s="16" t="s">
        <v>447</v>
      </c>
      <c r="D1536" s="10">
        <v>16.17191186290232</v>
      </c>
      <c r="E1536" s="10">
        <v>1000.0</v>
      </c>
      <c r="F1536" s="10">
        <v>1098.591644940049</v>
      </c>
    </row>
    <row r="1537">
      <c r="A1537" s="2" t="s">
        <v>65</v>
      </c>
      <c r="B1537" s="2" t="s">
        <v>150</v>
      </c>
      <c r="C1537" s="16" t="s">
        <v>535</v>
      </c>
      <c r="D1537" s="10">
        <v>6.81246585713373</v>
      </c>
      <c r="E1537" s="10">
        <v>1068.8774861473607</v>
      </c>
      <c r="F1537" s="10">
        <v>1016.1719118629023</v>
      </c>
    </row>
    <row r="1538">
      <c r="A1538" s="2" t="s">
        <v>378</v>
      </c>
      <c r="B1538" s="2" t="s">
        <v>65</v>
      </c>
      <c r="C1538" s="16" t="s">
        <v>433</v>
      </c>
      <c r="D1538" s="10">
        <v>-26.476471755715167</v>
      </c>
      <c r="E1538" s="10">
        <v>1011.0485886843483</v>
      </c>
      <c r="F1538" s="10">
        <v>1075.6899520044944</v>
      </c>
    </row>
    <row r="1539">
      <c r="A1539" s="2" t="s">
        <v>228</v>
      </c>
      <c r="B1539" s="2" t="s">
        <v>65</v>
      </c>
      <c r="C1539" s="16" t="s">
        <v>496</v>
      </c>
      <c r="D1539" s="10">
        <v>16.21258706216342</v>
      </c>
      <c r="E1539" s="10">
        <v>1000.0</v>
      </c>
      <c r="F1539" s="10">
        <v>1102.1664237602097</v>
      </c>
    </row>
    <row r="1540">
      <c r="A1540" s="2" t="s">
        <v>83</v>
      </c>
      <c r="B1540" s="2" t="s">
        <v>228</v>
      </c>
      <c r="C1540" s="16" t="s">
        <v>562</v>
      </c>
      <c r="D1540" s="10">
        <v>6.424188393894954</v>
      </c>
      <c r="E1540" s="10">
        <v>1068.9748755945927</v>
      </c>
      <c r="F1540" s="10">
        <v>1016.2125870621635</v>
      </c>
    </row>
    <row r="1541">
      <c r="A1541" s="2" t="s">
        <v>37</v>
      </c>
      <c r="B1541" s="2" t="s">
        <v>83</v>
      </c>
      <c r="C1541" s="16" t="s">
        <v>579</v>
      </c>
      <c r="D1541" s="10">
        <v>19.318602437591895</v>
      </c>
      <c r="E1541" s="10">
        <v>964.2309237452254</v>
      </c>
      <c r="F1541" s="10">
        <v>1075.3990639884876</v>
      </c>
    </row>
    <row r="1542">
      <c r="A1542" s="2" t="s">
        <v>114</v>
      </c>
      <c r="B1542" s="2" t="s">
        <v>37</v>
      </c>
      <c r="C1542" s="16" t="s">
        <v>433</v>
      </c>
      <c r="D1542" s="10">
        <v>-35.848677992441516</v>
      </c>
      <c r="E1542" s="10">
        <v>1055.5187249523142</v>
      </c>
      <c r="F1542" s="10">
        <v>983.5495261828172</v>
      </c>
    </row>
    <row r="1543">
      <c r="A1543" s="2" t="s">
        <v>201</v>
      </c>
      <c r="B1543" s="2" t="s">
        <v>37</v>
      </c>
      <c r="C1543" s="16" t="s">
        <v>447</v>
      </c>
      <c r="D1543" s="10">
        <v>3.1851608722604423</v>
      </c>
      <c r="E1543" s="10">
        <v>1082.4197330771467</v>
      </c>
      <c r="F1543" s="10">
        <v>1019.3982041752587</v>
      </c>
    </row>
    <row r="1544">
      <c r="A1544" s="2" t="s">
        <v>33</v>
      </c>
      <c r="B1544" s="2" t="s">
        <v>201</v>
      </c>
      <c r="C1544" s="16" t="s">
        <v>482</v>
      </c>
      <c r="D1544" s="10">
        <v>16.148876511156512</v>
      </c>
      <c r="E1544" s="10">
        <v>1020.519418623354</v>
      </c>
      <c r="F1544" s="10">
        <v>1085.6048939494071</v>
      </c>
    </row>
    <row r="1545">
      <c r="A1545" s="2" t="s">
        <v>201</v>
      </c>
      <c r="B1545" s="2" t="s">
        <v>33</v>
      </c>
      <c r="C1545" s="16" t="s">
        <v>433</v>
      </c>
      <c r="D1545" s="10">
        <v>-33.75964638631474</v>
      </c>
      <c r="E1545" s="10">
        <v>1069.4560174382507</v>
      </c>
      <c r="F1545" s="10">
        <v>1036.6682951345106</v>
      </c>
    </row>
    <row r="1546">
      <c r="A1546" s="2" t="s">
        <v>83</v>
      </c>
      <c r="B1546" s="2" t="s">
        <v>33</v>
      </c>
      <c r="C1546" s="16" t="s">
        <v>558</v>
      </c>
      <c r="D1546" s="10">
        <v>9.47766938506408</v>
      </c>
      <c r="E1546" s="10">
        <v>1056.0804615508955</v>
      </c>
      <c r="F1546" s="10">
        <v>1070.4279415208252</v>
      </c>
    </row>
    <row r="1547">
      <c r="A1547" s="2" t="s">
        <v>150</v>
      </c>
      <c r="B1547" s="2" t="s">
        <v>83</v>
      </c>
      <c r="C1547" s="16" t="s">
        <v>433</v>
      </c>
      <c r="D1547" s="10">
        <v>-27.21195293391245</v>
      </c>
      <c r="E1547" s="10">
        <v>1009.3594460057686</v>
      </c>
      <c r="F1547" s="10">
        <v>1065.5581309359595</v>
      </c>
    </row>
    <row r="1548">
      <c r="A1548" s="2" t="s">
        <v>378</v>
      </c>
      <c r="B1548" s="2" t="s">
        <v>83</v>
      </c>
      <c r="C1548" s="16" t="s">
        <v>532</v>
      </c>
      <c r="D1548" s="10">
        <v>17.806059794908307</v>
      </c>
      <c r="E1548" s="10">
        <v>984.5721169286331</v>
      </c>
      <c r="F1548" s="10">
        <v>1092.770083869872</v>
      </c>
    </row>
    <row r="1549">
      <c r="A1549" s="2" t="s">
        <v>114</v>
      </c>
      <c r="B1549" s="2" t="s">
        <v>378</v>
      </c>
      <c r="C1549" s="16" t="s">
        <v>558</v>
      </c>
      <c r="D1549" s="10">
        <v>9.718344189177772</v>
      </c>
      <c r="E1549" s="10">
        <v>1019.6700469598727</v>
      </c>
      <c r="F1549" s="10">
        <v>1002.3781767235414</v>
      </c>
    </row>
    <row r="1550">
      <c r="A1550" s="2" t="s">
        <v>32</v>
      </c>
      <c r="B1550" s="2" t="s">
        <v>224</v>
      </c>
      <c r="C1550" s="16" t="s">
        <v>503</v>
      </c>
      <c r="D1550" s="10">
        <v>13.691433387183272</v>
      </c>
      <c r="E1550" s="10">
        <v>995.0045007548933</v>
      </c>
      <c r="F1550" s="10">
        <v>1034.0167090209795</v>
      </c>
    </row>
    <row r="1551">
      <c r="A1551" s="2" t="s">
        <v>289</v>
      </c>
      <c r="B1551" s="2" t="s">
        <v>32</v>
      </c>
      <c r="C1551" s="16" t="s">
        <v>559</v>
      </c>
      <c r="D1551" s="10">
        <v>13.732324691312943</v>
      </c>
      <c r="E1551" s="10">
        <v>961.9217530491599</v>
      </c>
      <c r="F1551" s="10">
        <v>1008.6959341420766</v>
      </c>
    </row>
    <row r="1552">
      <c r="A1552" s="2" t="s">
        <v>80</v>
      </c>
      <c r="B1552" s="2" t="s">
        <v>289</v>
      </c>
      <c r="C1552" s="16" t="s">
        <v>579</v>
      </c>
      <c r="D1552" s="10">
        <v>9.660197092717642</v>
      </c>
      <c r="E1552" s="10">
        <v>979.0683626783753</v>
      </c>
      <c r="F1552" s="10">
        <v>975.6540777404729</v>
      </c>
    </row>
    <row r="1553">
      <c r="A1553" s="2" t="s">
        <v>232</v>
      </c>
      <c r="B1553" s="2" t="s">
        <v>80</v>
      </c>
      <c r="C1553" s="16" t="s">
        <v>528</v>
      </c>
      <c r="D1553" s="10">
        <v>7.393228634689449</v>
      </c>
      <c r="E1553" s="10">
        <v>1019.4123433727298</v>
      </c>
      <c r="F1553" s="10">
        <v>988.7285597710929</v>
      </c>
    </row>
    <row r="1554">
      <c r="A1554" s="2" t="s">
        <v>226</v>
      </c>
      <c r="B1554" s="2" t="s">
        <v>232</v>
      </c>
      <c r="C1554" s="16" t="s">
        <v>579</v>
      </c>
      <c r="D1554" s="10">
        <v>12.436213108223493</v>
      </c>
      <c r="E1554" s="10">
        <v>993.1630553254865</v>
      </c>
      <c r="F1554" s="10">
        <v>1026.8055720074192</v>
      </c>
    </row>
    <row r="1555">
      <c r="A1555" s="2" t="s">
        <v>132</v>
      </c>
      <c r="B1555" s="2" t="s">
        <v>226</v>
      </c>
      <c r="C1555" s="16" t="s">
        <v>433</v>
      </c>
      <c r="D1555" s="10">
        <v>-32.9334354463777</v>
      </c>
      <c r="E1555" s="10">
        <v>1025.0090036988547</v>
      </c>
      <c r="F1555" s="10">
        <v>1005.59926843371</v>
      </c>
    </row>
    <row r="1556">
      <c r="A1556" s="2" t="s">
        <v>289</v>
      </c>
      <c r="B1556" s="2" t="s">
        <v>226</v>
      </c>
      <c r="C1556" s="16" t="s">
        <v>534</v>
      </c>
      <c r="D1556" s="10">
        <v>13.86753498143225</v>
      </c>
      <c r="E1556" s="10">
        <v>965.9938806477552</v>
      </c>
      <c r="F1556" s="10">
        <v>1038.5327038800876</v>
      </c>
    </row>
    <row r="1557">
      <c r="A1557" s="2" t="s">
        <v>12</v>
      </c>
      <c r="B1557" s="2" t="s">
        <v>289</v>
      </c>
      <c r="C1557" s="16" t="s">
        <v>428</v>
      </c>
      <c r="D1557" s="10">
        <v>11.213911162326024</v>
      </c>
      <c r="E1557" s="10">
        <v>975.543142140536</v>
      </c>
      <c r="F1557" s="10">
        <v>979.8614156291874</v>
      </c>
    </row>
    <row r="1558">
      <c r="A1558" s="2" t="s">
        <v>224</v>
      </c>
      <c r="B1558" s="2" t="s">
        <v>12</v>
      </c>
      <c r="C1558" s="16" t="s">
        <v>433</v>
      </c>
      <c r="D1558" s="10">
        <v>-33.806046181374306</v>
      </c>
      <c r="E1558" s="10">
        <v>1020.3252756337963</v>
      </c>
      <c r="F1558" s="10">
        <v>986.757053302862</v>
      </c>
    </row>
    <row r="1559">
      <c r="A1559" s="2" t="s">
        <v>132</v>
      </c>
      <c r="B1559" s="2" t="s">
        <v>12</v>
      </c>
      <c r="C1559" s="16" t="s">
        <v>434</v>
      </c>
      <c r="D1559" s="10">
        <v>9.993150613959905</v>
      </c>
      <c r="E1559" s="10">
        <v>992.0755682524771</v>
      </c>
      <c r="F1559" s="10">
        <v>1020.5630994842363</v>
      </c>
    </row>
    <row r="1560">
      <c r="A1560" s="2" t="s">
        <v>32</v>
      </c>
      <c r="B1560" s="2" t="s">
        <v>132</v>
      </c>
      <c r="C1560" s="16" t="s">
        <v>434</v>
      </c>
      <c r="D1560" s="10">
        <v>10.733261251098531</v>
      </c>
      <c r="E1560" s="10">
        <v>994.9636094507636</v>
      </c>
      <c r="F1560" s="10">
        <v>1002.0687188664369</v>
      </c>
    </row>
    <row r="1561">
      <c r="A1561" s="2" t="s">
        <v>232</v>
      </c>
      <c r="B1561" s="2" t="s">
        <v>32</v>
      </c>
      <c r="C1561" s="16" t="s">
        <v>433</v>
      </c>
      <c r="D1561" s="10">
        <v>-32.22803470998265</v>
      </c>
      <c r="E1561" s="10">
        <v>1014.3693588991957</v>
      </c>
      <c r="F1561" s="10">
        <v>1005.696870701862</v>
      </c>
    </row>
    <row r="1562">
      <c r="A1562" s="2" t="s">
        <v>132</v>
      </c>
      <c r="B1562" s="2" t="s">
        <v>32</v>
      </c>
      <c r="C1562" s="16" t="s">
        <v>526</v>
      </c>
      <c r="D1562" s="10">
        <v>11.327896652704926</v>
      </c>
      <c r="E1562" s="10">
        <v>991.3354576153384</v>
      </c>
      <c r="F1562" s="10">
        <v>1037.9249054118447</v>
      </c>
    </row>
    <row r="1563">
      <c r="A1563" s="2" t="s">
        <v>90</v>
      </c>
      <c r="B1563" s="2" t="s">
        <v>132</v>
      </c>
      <c r="C1563" s="16" t="s">
        <v>433</v>
      </c>
      <c r="D1563" s="10">
        <v>-31.01286631543289</v>
      </c>
      <c r="E1563" s="10">
        <v>994.0316738343582</v>
      </c>
      <c r="F1563" s="10">
        <v>1002.6633542680433</v>
      </c>
    </row>
    <row r="1564">
      <c r="A1564" s="2" t="s">
        <v>80</v>
      </c>
      <c r="B1564" s="2" t="s">
        <v>132</v>
      </c>
      <c r="C1564" s="16" t="s">
        <v>503</v>
      </c>
      <c r="D1564" s="10">
        <v>12.602471596878592</v>
      </c>
      <c r="E1564" s="10">
        <v>981.3353311364035</v>
      </c>
      <c r="F1564" s="10">
        <v>1033.6762205834762</v>
      </c>
    </row>
    <row r="1565">
      <c r="A1565" s="2" t="s">
        <v>48</v>
      </c>
      <c r="B1565" s="2" t="s">
        <v>41</v>
      </c>
      <c r="C1565" s="16" t="s">
        <v>553</v>
      </c>
      <c r="D1565" s="10">
        <v>12.4172260895392</v>
      </c>
      <c r="E1565" s="10">
        <v>1083.5798217768634</v>
      </c>
      <c r="F1565" s="10">
        <v>1115.648283656789</v>
      </c>
    </row>
    <row r="1566">
      <c r="A1566" s="2" t="s">
        <v>76</v>
      </c>
      <c r="B1566" s="2" t="s">
        <v>48</v>
      </c>
      <c r="C1566" s="16" t="s">
        <v>433</v>
      </c>
      <c r="D1566" s="10">
        <v>-25.98924204576062</v>
      </c>
      <c r="E1566" s="10">
        <v>1025.8547686506924</v>
      </c>
      <c r="F1566" s="10">
        <v>1095.9970478664027</v>
      </c>
    </row>
    <row r="1567">
      <c r="A1567" s="2" t="s">
        <v>388</v>
      </c>
      <c r="B1567" s="2" t="s">
        <v>48</v>
      </c>
      <c r="C1567" s="16" t="s">
        <v>588</v>
      </c>
      <c r="D1567" s="10">
        <v>20.90058313506263</v>
      </c>
      <c r="E1567" s="10">
        <v>972.8930676283228</v>
      </c>
      <c r="F1567" s="10">
        <v>1121.9862899121633</v>
      </c>
    </row>
    <row r="1568">
      <c r="A1568" s="2" t="s">
        <v>77</v>
      </c>
      <c r="B1568" s="2" t="s">
        <v>388</v>
      </c>
      <c r="C1568" s="16" t="s">
        <v>514</v>
      </c>
      <c r="D1568" s="10">
        <v>8.419967932473417</v>
      </c>
      <c r="E1568" s="10">
        <v>1015.7045536256617</v>
      </c>
      <c r="F1568" s="10">
        <v>993.7936507633854</v>
      </c>
    </row>
    <row r="1569">
      <c r="A1569" s="2" t="s">
        <v>332</v>
      </c>
      <c r="B1569" s="2" t="s">
        <v>77</v>
      </c>
      <c r="C1569" s="16" t="s">
        <v>430</v>
      </c>
      <c r="D1569" s="10">
        <v>16.26944283798938</v>
      </c>
      <c r="E1569" s="10">
        <v>944.7096359617133</v>
      </c>
      <c r="F1569" s="10">
        <v>1024.124521558135</v>
      </c>
    </row>
    <row r="1570">
      <c r="A1570" s="2" t="s">
        <v>44</v>
      </c>
      <c r="B1570" s="2" t="s">
        <v>332</v>
      </c>
      <c r="C1570" s="16" t="s">
        <v>427</v>
      </c>
      <c r="D1570" s="10">
        <v>3.7123441618487507</v>
      </c>
      <c r="E1570" s="10">
        <v>1105.1236610713975</v>
      </c>
      <c r="F1570" s="10">
        <v>960.9790787997027</v>
      </c>
    </row>
    <row r="1571">
      <c r="A1571" s="2" t="s">
        <v>41</v>
      </c>
      <c r="B1571" s="2" t="s">
        <v>44</v>
      </c>
      <c r="C1571" s="16" t="s">
        <v>518</v>
      </c>
      <c r="D1571" s="10">
        <v>10.819020831343034</v>
      </c>
      <c r="E1571" s="10">
        <v>1103.2310575672498</v>
      </c>
      <c r="F1571" s="10">
        <v>1108.8360052332462</v>
      </c>
    </row>
    <row r="1572">
      <c r="A1572" s="2" t="s">
        <v>28</v>
      </c>
      <c r="B1572" s="2" t="s">
        <v>41</v>
      </c>
      <c r="C1572" s="16" t="s">
        <v>433</v>
      </c>
      <c r="D1572" s="10">
        <v>-20.515169501881175</v>
      </c>
      <c r="E1572" s="10">
        <v>984.9155319294196</v>
      </c>
      <c r="F1572" s="10">
        <v>1114.0500783985929</v>
      </c>
    </row>
    <row r="1573">
      <c r="A1573" s="2" t="s">
        <v>48</v>
      </c>
      <c r="B1573" s="2" t="s">
        <v>41</v>
      </c>
      <c r="C1573" s="16" t="s">
        <v>485</v>
      </c>
      <c r="D1573" s="10">
        <v>10.173966603450229</v>
      </c>
      <c r="E1573" s="10">
        <v>1101.0857067771008</v>
      </c>
      <c r="F1573" s="10">
        <v>1134.565247900474</v>
      </c>
    </row>
    <row r="1574">
      <c r="A1574" s="2" t="s">
        <v>244</v>
      </c>
      <c r="B1574" s="2" t="s">
        <v>48</v>
      </c>
      <c r="C1574" s="16" t="s">
        <v>587</v>
      </c>
      <c r="D1574" s="10">
        <v>21.954099495089825</v>
      </c>
      <c r="E1574" s="10">
        <v>968.25919013752</v>
      </c>
      <c r="F1574" s="10">
        <v>1111.259673380551</v>
      </c>
    </row>
    <row r="1575">
      <c r="A1575" s="2" t="s">
        <v>112</v>
      </c>
      <c r="B1575" s="2" t="s">
        <v>244</v>
      </c>
      <c r="C1575" s="16" t="s">
        <v>527</v>
      </c>
      <c r="D1575" s="10">
        <v>11.59567452817562</v>
      </c>
      <c r="E1575" s="10">
        <v>979.1286886231343</v>
      </c>
      <c r="F1575" s="10">
        <v>990.2132896326099</v>
      </c>
    </row>
    <row r="1576">
      <c r="A1576" s="2" t="s">
        <v>76</v>
      </c>
      <c r="B1576" s="2" t="s">
        <v>112</v>
      </c>
      <c r="C1576" s="16" t="s">
        <v>459</v>
      </c>
      <c r="D1576" s="10">
        <v>10.513840813774221</v>
      </c>
      <c r="E1576" s="10">
        <v>999.8655266049318</v>
      </c>
      <c r="F1576" s="10">
        <v>990.72436315131</v>
      </c>
    </row>
    <row r="1577">
      <c r="A1577" s="2" t="s">
        <v>28</v>
      </c>
      <c r="B1577" s="2" t="s">
        <v>76</v>
      </c>
      <c r="C1577" s="16" t="s">
        <v>538</v>
      </c>
      <c r="D1577" s="10">
        <v>14.212226975685244</v>
      </c>
      <c r="E1577" s="10">
        <v>964.4003624275384</v>
      </c>
      <c r="F1577" s="10">
        <v>1010.3793674187061</v>
      </c>
    </row>
    <row r="1578">
      <c r="A1578" s="2" t="s">
        <v>41</v>
      </c>
      <c r="B1578" s="2" t="s">
        <v>28</v>
      </c>
      <c r="C1578" s="16" t="s">
        <v>433</v>
      </c>
      <c r="D1578" s="10">
        <v>-38.59074022900889</v>
      </c>
      <c r="E1578" s="10">
        <v>1124.3912812970239</v>
      </c>
      <c r="F1578" s="10">
        <v>978.6125894032238</v>
      </c>
    </row>
    <row r="1579">
      <c r="A1579" s="2" t="s">
        <v>388</v>
      </c>
      <c r="B1579" s="2" t="s">
        <v>28</v>
      </c>
      <c r="C1579" s="16" t="s">
        <v>512</v>
      </c>
      <c r="D1579" s="10">
        <v>9.926724598057366</v>
      </c>
      <c r="E1579" s="10">
        <v>985.3736828309119</v>
      </c>
      <c r="F1579" s="10">
        <v>1017.2033296322327</v>
      </c>
    </row>
    <row r="1580">
      <c r="A1580" s="2" t="s">
        <v>44</v>
      </c>
      <c r="B1580" s="2" t="s">
        <v>388</v>
      </c>
      <c r="C1580" s="16" t="s">
        <v>591</v>
      </c>
      <c r="D1580" s="10">
        <v>4.2457022492492245</v>
      </c>
      <c r="E1580" s="10">
        <v>1098.016984401903</v>
      </c>
      <c r="F1580" s="10">
        <v>995.3004074289693</v>
      </c>
    </row>
    <row r="1581">
      <c r="A1581" s="2" t="s">
        <v>33</v>
      </c>
      <c r="B1581" s="2" t="s">
        <v>51</v>
      </c>
      <c r="C1581" s="16" t="s">
        <v>488</v>
      </c>
      <c r="D1581" s="10">
        <v>7.246990340695669</v>
      </c>
      <c r="E1581" s="10">
        <v>1060.9502721357612</v>
      </c>
      <c r="F1581" s="10">
        <v>1013.9166682376431</v>
      </c>
    </row>
    <row r="1582">
      <c r="A1582" s="2" t="s">
        <v>14</v>
      </c>
      <c r="B1582" s="2" t="s">
        <v>33</v>
      </c>
      <c r="C1582" s="16" t="s">
        <v>513</v>
      </c>
      <c r="D1582" s="10">
        <v>10.569599115745543</v>
      </c>
      <c r="E1582" s="10">
        <v>1054.057936069422</v>
      </c>
      <c r="F1582" s="10">
        <v>1068.197262476457</v>
      </c>
    </row>
    <row r="1583">
      <c r="A1583" s="2" t="s">
        <v>37</v>
      </c>
      <c r="B1583" s="2" t="s">
        <v>14</v>
      </c>
      <c r="C1583" s="16" t="s">
        <v>433</v>
      </c>
      <c r="D1583" s="10">
        <v>-27.875636161598507</v>
      </c>
      <c r="E1583" s="10">
        <v>1016.2130433029982</v>
      </c>
      <c r="F1583" s="10">
        <v>1064.6275351851675</v>
      </c>
    </row>
    <row r="1584">
      <c r="A1584" s="2" t="s">
        <v>150</v>
      </c>
      <c r="B1584" s="2" t="s">
        <v>14</v>
      </c>
      <c r="C1584" s="16" t="s">
        <v>433</v>
      </c>
      <c r="D1584" s="10">
        <v>-22.28698170836494</v>
      </c>
      <c r="E1584" s="10">
        <v>982.1474930718562</v>
      </c>
      <c r="F1584" s="10">
        <v>1092.503171346766</v>
      </c>
    </row>
    <row r="1585">
      <c r="A1585" s="2" t="s">
        <v>378</v>
      </c>
      <c r="B1585" s="2" t="s">
        <v>14</v>
      </c>
      <c r="C1585" s="16" t="s">
        <v>510</v>
      </c>
      <c r="D1585" s="10">
        <v>16.786226206742338</v>
      </c>
      <c r="E1585" s="10">
        <v>992.6598325343637</v>
      </c>
      <c r="F1585" s="10">
        <v>1114.790153055131</v>
      </c>
    </row>
    <row r="1586">
      <c r="A1586" s="2" t="s">
        <v>78</v>
      </c>
      <c r="B1586" s="2" t="s">
        <v>378</v>
      </c>
      <c r="C1586" s="16" t="s">
        <v>433</v>
      </c>
      <c r="D1586" s="10">
        <v>-31.96566109519897</v>
      </c>
      <c r="E1586" s="10">
        <v>1014.2639597124011</v>
      </c>
      <c r="F1586" s="10">
        <v>1009.446058741106</v>
      </c>
    </row>
    <row r="1587">
      <c r="A1587" s="2" t="s">
        <v>46</v>
      </c>
      <c r="B1587" s="2" t="s">
        <v>378</v>
      </c>
      <c r="C1587" s="16" t="s">
        <v>527</v>
      </c>
      <c r="D1587" s="10">
        <v>12.50250556931735</v>
      </c>
      <c r="E1587" s="10">
        <v>991.0308104218259</v>
      </c>
      <c r="F1587" s="10">
        <v>1041.4117198363049</v>
      </c>
    </row>
    <row r="1588">
      <c r="A1588" s="2" t="s">
        <v>33</v>
      </c>
      <c r="B1588" s="2" t="s">
        <v>46</v>
      </c>
      <c r="C1588" s="16" t="s">
        <v>433</v>
      </c>
      <c r="D1588" s="10">
        <v>-34.95571193667289</v>
      </c>
      <c r="E1588" s="10">
        <v>1057.6276633607115</v>
      </c>
      <c r="F1588" s="10">
        <v>1003.5333159911432</v>
      </c>
    </row>
    <row r="1589">
      <c r="A1589" s="2" t="s">
        <v>37</v>
      </c>
      <c r="B1589" s="2" t="s">
        <v>46</v>
      </c>
      <c r="C1589" s="16" t="s">
        <v>508</v>
      </c>
      <c r="D1589" s="10">
        <v>11.996005080226205</v>
      </c>
      <c r="E1589" s="10">
        <v>988.3374071413997</v>
      </c>
      <c r="F1589" s="10">
        <v>1038.489027927816</v>
      </c>
    </row>
    <row r="1590">
      <c r="A1590" s="2" t="s">
        <v>23</v>
      </c>
      <c r="B1590" s="2" t="s">
        <v>37</v>
      </c>
      <c r="C1590" s="16" t="s">
        <v>517</v>
      </c>
      <c r="D1590" s="10">
        <v>7.472862745092198</v>
      </c>
      <c r="E1590" s="10">
        <v>1035.7355764877955</v>
      </c>
      <c r="F1590" s="10">
        <v>1000.3334122216258</v>
      </c>
    </row>
    <row r="1591">
      <c r="A1591" s="2" t="s">
        <v>378</v>
      </c>
      <c r="B1591" s="2" t="s">
        <v>23</v>
      </c>
      <c r="C1591" s="16" t="s">
        <v>433</v>
      </c>
      <c r="D1591" s="10">
        <v>-30.594301450700165</v>
      </c>
      <c r="E1591" s="10">
        <v>1028.9092142669874</v>
      </c>
      <c r="F1591" s="10">
        <v>1043.2084392328877</v>
      </c>
    </row>
    <row r="1592">
      <c r="A1592" s="2" t="s">
        <v>228</v>
      </c>
      <c r="B1592" s="2" t="s">
        <v>23</v>
      </c>
      <c r="C1592" s="16" t="s">
        <v>433</v>
      </c>
      <c r="D1592" s="10">
        <v>-26.53162091224981</v>
      </c>
      <c r="E1592" s="10">
        <v>1009.7883986682685</v>
      </c>
      <c r="F1592" s="10">
        <v>1073.802740683588</v>
      </c>
    </row>
    <row r="1593">
      <c r="A1593" s="2" t="s">
        <v>164</v>
      </c>
      <c r="B1593" s="2" t="s">
        <v>16</v>
      </c>
      <c r="C1593" s="16" t="s">
        <v>433</v>
      </c>
      <c r="D1593" s="10">
        <v>-24.092537911424394</v>
      </c>
      <c r="E1593" s="10">
        <v>1054.622498034989</v>
      </c>
      <c r="F1593" s="10">
        <v>1145.6372793076832</v>
      </c>
    </row>
    <row r="1594">
      <c r="A1594" s="2" t="s">
        <v>13</v>
      </c>
      <c r="B1594" s="2" t="s">
        <v>16</v>
      </c>
      <c r="C1594" s="16" t="s">
        <v>553</v>
      </c>
      <c r="D1594" s="10">
        <v>17.37608504369008</v>
      </c>
      <c r="E1594" s="10">
        <v>1061.248365641513</v>
      </c>
      <c r="F1594" s="10">
        <v>1169.7298172191076</v>
      </c>
    </row>
    <row r="1595">
      <c r="A1595" s="2" t="s">
        <v>55</v>
      </c>
      <c r="B1595" s="2" t="s">
        <v>13</v>
      </c>
      <c r="C1595" s="16" t="s">
        <v>457</v>
      </c>
      <c r="D1595" s="10">
        <v>12.742968393630136</v>
      </c>
      <c r="E1595" s="10">
        <v>1037.6294672402737</v>
      </c>
      <c r="F1595" s="10">
        <v>1078.624450685203</v>
      </c>
    </row>
    <row r="1596">
      <c r="A1596" s="2" t="s">
        <v>115</v>
      </c>
      <c r="B1596" s="2" t="s">
        <v>55</v>
      </c>
      <c r="C1596" s="16" t="s">
        <v>433</v>
      </c>
      <c r="D1596" s="10">
        <v>-31.55857111872432</v>
      </c>
      <c r="E1596" s="10">
        <v>1049.3439291688699</v>
      </c>
      <c r="F1596" s="10">
        <v>1050.372435633904</v>
      </c>
    </row>
    <row r="1597">
      <c r="A1597" s="2" t="s">
        <v>248</v>
      </c>
      <c r="B1597" s="2" t="s">
        <v>55</v>
      </c>
      <c r="C1597" s="16" t="s">
        <v>442</v>
      </c>
      <c r="D1597" s="10">
        <v>15.443022737711875</v>
      </c>
      <c r="E1597" s="10">
        <v>991.9255470935124</v>
      </c>
      <c r="F1597" s="10">
        <v>1081.9310067526283</v>
      </c>
    </row>
    <row r="1598">
      <c r="A1598" s="2" t="s">
        <v>121</v>
      </c>
      <c r="B1598" s="2" t="s">
        <v>248</v>
      </c>
      <c r="C1598" s="16" t="s">
        <v>548</v>
      </c>
      <c r="D1598" s="10">
        <v>11.77809875458537</v>
      </c>
      <c r="E1598" s="10">
        <v>981.3967834584474</v>
      </c>
      <c r="F1598" s="10">
        <v>1007.3685698312242</v>
      </c>
    </row>
    <row r="1599">
      <c r="A1599" s="2" t="s">
        <v>13</v>
      </c>
      <c r="B1599" s="2" t="s">
        <v>121</v>
      </c>
      <c r="C1599" s="16" t="s">
        <v>478</v>
      </c>
      <c r="D1599" s="10">
        <v>5.399109971547484</v>
      </c>
      <c r="E1599" s="10">
        <v>1065.8814822915729</v>
      </c>
      <c r="F1599" s="10">
        <v>993.1748822130328</v>
      </c>
    </row>
    <row r="1600">
      <c r="A1600" s="2" t="s">
        <v>258</v>
      </c>
      <c r="B1600" s="2" t="s">
        <v>13</v>
      </c>
      <c r="C1600" s="16" t="s">
        <v>433</v>
      </c>
      <c r="D1600" s="10">
        <v>-31.82793305482203</v>
      </c>
      <c r="E1600" s="10">
        <v>1074.1027941686048</v>
      </c>
      <c r="F1600" s="10">
        <v>1071.2805922631203</v>
      </c>
    </row>
    <row r="1601">
      <c r="A1601" s="2" t="s">
        <v>16</v>
      </c>
      <c r="B1601" s="2" t="s">
        <v>13</v>
      </c>
      <c r="C1601" s="16" t="s">
        <v>586</v>
      </c>
      <c r="D1601" s="10">
        <v>3.9836358202760103</v>
      </c>
      <c r="E1601" s="10">
        <v>1152.3537321754175</v>
      </c>
      <c r="F1601" s="10">
        <v>1103.1085253179424</v>
      </c>
    </row>
    <row r="1602">
      <c r="A1602" s="2" t="s">
        <v>164</v>
      </c>
      <c r="B1602" s="2" t="s">
        <v>16</v>
      </c>
      <c r="C1602" s="16" t="s">
        <v>433</v>
      </c>
      <c r="D1602" s="10">
        <v>-20.82930860509083</v>
      </c>
      <c r="E1602" s="10">
        <v>1030.5299601235645</v>
      </c>
      <c r="F1602" s="10">
        <v>1156.3373679956935</v>
      </c>
    </row>
    <row r="1603">
      <c r="A1603" s="2" t="s">
        <v>115</v>
      </c>
      <c r="B1603" s="2" t="s">
        <v>16</v>
      </c>
      <c r="C1603" s="16" t="s">
        <v>493</v>
      </c>
      <c r="D1603" s="10">
        <v>22.56372924145639</v>
      </c>
      <c r="E1603" s="10">
        <v>1017.7853580501455</v>
      </c>
      <c r="F1603" s="10">
        <v>1177.1666766007843</v>
      </c>
    </row>
    <row r="1604">
      <c r="A1604" s="2" t="s">
        <v>133</v>
      </c>
      <c r="B1604" s="2" t="s">
        <v>115</v>
      </c>
      <c r="C1604" s="16" t="s">
        <v>590</v>
      </c>
      <c r="D1604" s="10">
        <v>9.538135459696548</v>
      </c>
      <c r="E1604" s="10">
        <v>1039.3077764739173</v>
      </c>
      <c r="F1604" s="10">
        <v>1040.3490872916018</v>
      </c>
    </row>
    <row r="1605">
      <c r="A1605" s="2" t="s">
        <v>13</v>
      </c>
      <c r="B1605" s="2" t="s">
        <v>133</v>
      </c>
      <c r="C1605" s="16" t="s">
        <v>428</v>
      </c>
      <c r="D1605" s="10">
        <v>7.786393621937827</v>
      </c>
      <c r="E1605" s="10">
        <v>1099.1248894976663</v>
      </c>
      <c r="F1605" s="10">
        <v>1048.8459119336137</v>
      </c>
    </row>
    <row r="1606">
      <c r="A1606" s="2" t="s">
        <v>55</v>
      </c>
      <c r="B1606" s="2" t="s">
        <v>13</v>
      </c>
      <c r="C1606" s="16" t="s">
        <v>568</v>
      </c>
      <c r="D1606" s="10">
        <v>13.769507723081729</v>
      </c>
      <c r="E1606" s="10">
        <v>1066.4879840149163</v>
      </c>
      <c r="F1606" s="10">
        <v>1106.9112831196041</v>
      </c>
    </row>
    <row r="1607">
      <c r="A1607" s="2" t="s">
        <v>63</v>
      </c>
      <c r="B1607" s="2" t="s">
        <v>12</v>
      </c>
      <c r="C1607" s="16" t="s">
        <v>554</v>
      </c>
      <c r="D1607" s="10">
        <v>7.270136624413491</v>
      </c>
      <c r="E1607" s="10">
        <v>1067.7638546387004</v>
      </c>
      <c r="F1607" s="10">
        <v>1010.5699488702764</v>
      </c>
    </row>
    <row r="1608">
      <c r="A1608" s="2" t="s">
        <v>90</v>
      </c>
      <c r="B1608" s="2" t="s">
        <v>63</v>
      </c>
      <c r="C1608" s="16" t="s">
        <v>484</v>
      </c>
      <c r="D1608" s="10">
        <v>19.332752920917574</v>
      </c>
      <c r="E1608" s="10">
        <v>963.0188075189253</v>
      </c>
      <c r="F1608" s="10">
        <v>1075.0339912631139</v>
      </c>
    </row>
    <row r="1609">
      <c r="A1609" s="2" t="s">
        <v>101</v>
      </c>
      <c r="B1609" s="2" t="s">
        <v>90</v>
      </c>
      <c r="C1609" s="16" t="s">
        <v>470</v>
      </c>
      <c r="D1609" s="10">
        <v>5.3363499578243205</v>
      </c>
      <c r="E1609" s="10">
        <v>1069.8071409150366</v>
      </c>
      <c r="F1609" s="10">
        <v>982.351560439843</v>
      </c>
    </row>
    <row r="1610">
      <c r="A1610" s="2" t="s">
        <v>80</v>
      </c>
      <c r="B1610" s="2" t="s">
        <v>101</v>
      </c>
      <c r="C1610" s="16" t="s">
        <v>433</v>
      </c>
      <c r="D1610" s="10">
        <v>-24.992408174776255</v>
      </c>
      <c r="E1610" s="10">
        <v>993.9378027332821</v>
      </c>
      <c r="F1610" s="10">
        <v>1075.1434908728609</v>
      </c>
    </row>
    <row r="1611">
      <c r="A1611" s="2" t="s">
        <v>32</v>
      </c>
      <c r="B1611" s="2" t="s">
        <v>101</v>
      </c>
      <c r="C1611" s="16" t="s">
        <v>531</v>
      </c>
      <c r="D1611" s="10">
        <v>14.481945777426935</v>
      </c>
      <c r="E1611" s="10">
        <v>1026.5970087591397</v>
      </c>
      <c r="F1611" s="10">
        <v>1100.1358990476372</v>
      </c>
    </row>
    <row r="1612">
      <c r="A1612" s="2" t="s">
        <v>24</v>
      </c>
      <c r="B1612" s="2" t="s">
        <v>32</v>
      </c>
      <c r="C1612" s="16" t="s">
        <v>458</v>
      </c>
      <c r="D1612" s="10">
        <v>5.391228236337509</v>
      </c>
      <c r="E1612" s="10">
        <v>1125.132597093448</v>
      </c>
      <c r="F1612" s="10">
        <v>1041.0789545365667</v>
      </c>
    </row>
    <row r="1613">
      <c r="A1613" s="2" t="s">
        <v>111</v>
      </c>
      <c r="B1613" s="2" t="s">
        <v>24</v>
      </c>
      <c r="C1613" s="16" t="s">
        <v>546</v>
      </c>
      <c r="D1613" s="10">
        <v>20.706269689229735</v>
      </c>
      <c r="E1613" s="10">
        <v>1000.0</v>
      </c>
      <c r="F1613" s="10">
        <v>1130.5238253297857</v>
      </c>
    </row>
    <row r="1614">
      <c r="A1614" s="2" t="s">
        <v>11</v>
      </c>
      <c r="B1614" s="2" t="s">
        <v>111</v>
      </c>
      <c r="C1614" s="16" t="s">
        <v>486</v>
      </c>
      <c r="D1614" s="10">
        <v>4.082834371428968</v>
      </c>
      <c r="E1614" s="10">
        <v>1137.9431542460125</v>
      </c>
      <c r="F1614" s="10">
        <v>1020.7062696892298</v>
      </c>
    </row>
    <row r="1615">
      <c r="A1615" s="2" t="s">
        <v>226</v>
      </c>
      <c r="B1615" s="2" t="s">
        <v>11</v>
      </c>
      <c r="C1615" s="16" t="s">
        <v>433</v>
      </c>
      <c r="D1615" s="10">
        <v>-21.626830981277838</v>
      </c>
      <c r="E1615" s="10">
        <v>1024.6651688986553</v>
      </c>
      <c r="F1615" s="10">
        <v>1142.0259886174415</v>
      </c>
    </row>
    <row r="1616">
      <c r="A1616" s="2" t="s">
        <v>12</v>
      </c>
      <c r="B1616" s="2" t="s">
        <v>11</v>
      </c>
      <c r="C1616" s="16" t="s">
        <v>504</v>
      </c>
      <c r="D1616" s="10">
        <v>23.631471474363693</v>
      </c>
      <c r="E1616" s="10">
        <v>1003.299812245863</v>
      </c>
      <c r="F1616" s="10">
        <v>1163.6528195987194</v>
      </c>
    </row>
    <row r="1617">
      <c r="A1617" s="2" t="s">
        <v>21</v>
      </c>
      <c r="B1617" s="2" t="s">
        <v>12</v>
      </c>
      <c r="C1617" s="16" t="s">
        <v>492</v>
      </c>
      <c r="D1617" s="10">
        <v>3.5409678395213855</v>
      </c>
      <c r="E1617" s="10">
        <v>1158.6770787384198</v>
      </c>
      <c r="F1617" s="10">
        <v>1026.9312837202267</v>
      </c>
    </row>
    <row r="1618">
      <c r="A1618" s="2" t="s">
        <v>226</v>
      </c>
      <c r="B1618" s="2" t="s">
        <v>21</v>
      </c>
      <c r="C1618" s="16" t="s">
        <v>433</v>
      </c>
      <c r="D1618" s="10">
        <v>-17.70500554999582</v>
      </c>
      <c r="E1618" s="10">
        <v>1003.0383379173775</v>
      </c>
      <c r="F1618" s="10">
        <v>1162.2180465779413</v>
      </c>
    </row>
    <row r="1619">
      <c r="A1619" s="2" t="s">
        <v>32</v>
      </c>
      <c r="B1619" s="2" t="s">
        <v>21</v>
      </c>
      <c r="C1619" s="16" t="s">
        <v>585</v>
      </c>
      <c r="D1619" s="10">
        <v>22.09456105936203</v>
      </c>
      <c r="E1619" s="10">
        <v>1035.687726300229</v>
      </c>
      <c r="F1619" s="10">
        <v>1179.9230521279371</v>
      </c>
    </row>
    <row r="1620">
      <c r="A1620" s="2" t="s">
        <v>63</v>
      </c>
      <c r="B1620" s="2" t="s">
        <v>32</v>
      </c>
      <c r="C1620" s="16" t="s">
        <v>455</v>
      </c>
      <c r="D1620" s="10">
        <v>10.471884886469255</v>
      </c>
      <c r="E1620" s="10">
        <v>1055.7012383421963</v>
      </c>
      <c r="F1620" s="10">
        <v>1057.782287359591</v>
      </c>
    </row>
    <row r="1621">
      <c r="A1621" s="2" t="s">
        <v>44</v>
      </c>
      <c r="B1621" s="2" t="s">
        <v>43</v>
      </c>
      <c r="C1621" s="16" t="s">
        <v>561</v>
      </c>
      <c r="D1621" s="10">
        <v>8.364592755320864</v>
      </c>
      <c r="E1621" s="10">
        <v>1102.2626866511523</v>
      </c>
      <c r="F1621" s="10">
        <v>1084.8463537486605</v>
      </c>
    </row>
    <row r="1622">
      <c r="A1622" s="2" t="s">
        <v>100</v>
      </c>
      <c r="B1622" s="2" t="s">
        <v>44</v>
      </c>
      <c r="C1622" s="16" t="s">
        <v>565</v>
      </c>
      <c r="D1622" s="10">
        <v>19.498868577086142</v>
      </c>
      <c r="E1622" s="10">
        <v>1004.7375377489</v>
      </c>
      <c r="F1622" s="10">
        <v>1110.6272794064732</v>
      </c>
    </row>
    <row r="1623">
      <c r="A1623" s="2" t="s">
        <v>112</v>
      </c>
      <c r="B1623" s="2" t="s">
        <v>100</v>
      </c>
      <c r="C1623" s="16" t="s">
        <v>433</v>
      </c>
      <c r="D1623" s="10">
        <v>-28.243251392092617</v>
      </c>
      <c r="E1623" s="10">
        <v>980.2105223375356</v>
      </c>
      <c r="F1623" s="10">
        <v>1024.236406325986</v>
      </c>
    </row>
    <row r="1624">
      <c r="A1624" s="2" t="s">
        <v>28</v>
      </c>
      <c r="B1624" s="2" t="s">
        <v>100</v>
      </c>
      <c r="C1624" s="16" t="s">
        <v>433</v>
      </c>
      <c r="D1624" s="10">
        <v>-28.14512511812085</v>
      </c>
      <c r="E1624" s="10">
        <v>1007.2766050341753</v>
      </c>
      <c r="F1624" s="10">
        <v>1052.4796577180787</v>
      </c>
    </row>
    <row r="1625">
      <c r="A1625" s="2" t="s">
        <v>48</v>
      </c>
      <c r="B1625" s="2" t="s">
        <v>100</v>
      </c>
      <c r="C1625" s="16" t="s">
        <v>486</v>
      </c>
      <c r="D1625" s="10">
        <v>4.392851270434605</v>
      </c>
      <c r="E1625" s="10">
        <v>1089.3055738854612</v>
      </c>
      <c r="F1625" s="10">
        <v>1080.6247828361995</v>
      </c>
    </row>
    <row r="1626">
      <c r="A1626" s="2" t="s">
        <v>34</v>
      </c>
      <c r="B1626" s="2" t="s">
        <v>48</v>
      </c>
      <c r="C1626" s="16" t="s">
        <v>543</v>
      </c>
      <c r="D1626" s="10">
        <v>10.84663965488964</v>
      </c>
      <c r="E1626" s="10">
        <v>1085.1967894544573</v>
      </c>
      <c r="F1626" s="10">
        <v>1093.6984251558958</v>
      </c>
    </row>
    <row r="1627">
      <c r="A1627" s="2" t="s">
        <v>77</v>
      </c>
      <c r="B1627" s="2" t="s">
        <v>34</v>
      </c>
      <c r="C1627" s="16" t="s">
        <v>433</v>
      </c>
      <c r="D1627" s="10">
        <v>-24.353180786854725</v>
      </c>
      <c r="E1627" s="10">
        <v>1007.8550787201456</v>
      </c>
      <c r="F1627" s="10">
        <v>1096.0434291093468</v>
      </c>
    </row>
    <row r="1628">
      <c r="A1628" s="2" t="s">
        <v>28</v>
      </c>
      <c r="B1628" s="2" t="s">
        <v>34</v>
      </c>
      <c r="C1628" s="16" t="s">
        <v>461</v>
      </c>
      <c r="D1628" s="10">
        <v>21.187621596872688</v>
      </c>
      <c r="E1628" s="10">
        <v>979.1314799160544</v>
      </c>
      <c r="F1628" s="10">
        <v>1120.3966098962014</v>
      </c>
    </row>
    <row r="1629">
      <c r="A1629" s="2" t="s">
        <v>45</v>
      </c>
      <c r="B1629" s="2" t="s">
        <v>28</v>
      </c>
      <c r="C1629" s="16" t="s">
        <v>451</v>
      </c>
      <c r="D1629" s="10">
        <v>5.826744724005016</v>
      </c>
      <c r="E1629" s="10">
        <v>1078.6336957813467</v>
      </c>
      <c r="F1629" s="10">
        <v>1000.3191015129271</v>
      </c>
    </row>
    <row r="1630">
      <c r="A1630" s="2" t="s">
        <v>44</v>
      </c>
      <c r="B1630" s="2" t="s">
        <v>45</v>
      </c>
      <c r="C1630" s="16" t="s">
        <v>468</v>
      </c>
      <c r="D1630" s="10">
        <v>9.675018888206372</v>
      </c>
      <c r="E1630" s="10">
        <v>1091.1284108293871</v>
      </c>
      <c r="F1630" s="10">
        <v>1084.4604405053517</v>
      </c>
    </row>
    <row r="1631">
      <c r="A1631" s="2" t="s">
        <v>40</v>
      </c>
      <c r="B1631" s="2" t="s">
        <v>44</v>
      </c>
      <c r="C1631" s="16" t="s">
        <v>534</v>
      </c>
      <c r="D1631" s="10">
        <v>11.362669549155417</v>
      </c>
      <c r="E1631" s="10">
        <v>1083.1512564911905</v>
      </c>
      <c r="F1631" s="10">
        <v>1100.8034297175936</v>
      </c>
    </row>
    <row r="1632">
      <c r="A1632" s="2" t="s">
        <v>48</v>
      </c>
      <c r="B1632" s="2" t="s">
        <v>40</v>
      </c>
      <c r="C1632" s="16" t="s">
        <v>433</v>
      </c>
      <c r="D1632" s="10">
        <v>-30.79029684090908</v>
      </c>
      <c r="E1632" s="10">
        <v>1082.8517855010064</v>
      </c>
      <c r="F1632" s="10">
        <v>1094.513926040346</v>
      </c>
    </row>
    <row r="1633">
      <c r="A1633" s="2" t="s">
        <v>14</v>
      </c>
      <c r="B1633" s="2" t="s">
        <v>19</v>
      </c>
      <c r="C1633" s="16" t="s">
        <v>565</v>
      </c>
      <c r="D1633" s="10">
        <v>16.28482512912313</v>
      </c>
      <c r="E1633" s="10">
        <v>1098.0039268483886</v>
      </c>
      <c r="F1633" s="10">
        <v>1168.9154248961106</v>
      </c>
    </row>
    <row r="1634">
      <c r="A1634" s="2" t="s">
        <v>61</v>
      </c>
      <c r="B1634" s="2" t="s">
        <v>14</v>
      </c>
      <c r="C1634" s="16" t="s">
        <v>433</v>
      </c>
      <c r="D1634" s="10">
        <v>-27.298634708027617</v>
      </c>
      <c r="E1634" s="10">
        <v>1059.0972660979332</v>
      </c>
      <c r="F1634" s="10">
        <v>1114.2887519775118</v>
      </c>
    </row>
    <row r="1635">
      <c r="A1635" s="2" t="s">
        <v>52</v>
      </c>
      <c r="B1635" s="2" t="s">
        <v>14</v>
      </c>
      <c r="C1635" s="16" t="s">
        <v>479</v>
      </c>
      <c r="D1635" s="10">
        <v>9.736249271092973</v>
      </c>
      <c r="E1635" s="10">
        <v>1114.6900350831538</v>
      </c>
      <c r="F1635" s="10">
        <v>1141.5873866855393</v>
      </c>
    </row>
    <row r="1636">
      <c r="A1636" s="2" t="s">
        <v>23</v>
      </c>
      <c r="B1636" s="2" t="s">
        <v>52</v>
      </c>
      <c r="C1636" s="16" t="s">
        <v>523</v>
      </c>
      <c r="D1636" s="10">
        <v>12.134352348075948</v>
      </c>
      <c r="E1636" s="10">
        <v>1100.3343615958377</v>
      </c>
      <c r="F1636" s="10">
        <v>1124.4262843542467</v>
      </c>
    </row>
    <row r="1637">
      <c r="A1637" s="2" t="s">
        <v>19</v>
      </c>
      <c r="B1637" s="2" t="s">
        <v>23</v>
      </c>
      <c r="C1637" s="16" t="s">
        <v>459</v>
      </c>
      <c r="D1637" s="10">
        <v>8.583313008514962</v>
      </c>
      <c r="E1637" s="10">
        <v>1152.6305997669874</v>
      </c>
      <c r="F1637" s="10">
        <v>1112.4687139439136</v>
      </c>
    </row>
    <row r="1638">
      <c r="A1638" s="2" t="s">
        <v>46</v>
      </c>
      <c r="B1638" s="2" t="s">
        <v>19</v>
      </c>
      <c r="C1638" s="16" t="s">
        <v>589</v>
      </c>
      <c r="D1638" s="10">
        <v>21.21166133812431</v>
      </c>
      <c r="E1638" s="10">
        <v>1026.4930228475898</v>
      </c>
      <c r="F1638" s="10">
        <v>1161.2139127755024</v>
      </c>
    </row>
    <row r="1639">
      <c r="A1639" s="2" t="s">
        <v>75</v>
      </c>
      <c r="B1639" s="2" t="s">
        <v>46</v>
      </c>
      <c r="C1639" s="16" t="s">
        <v>428</v>
      </c>
      <c r="D1639" s="10">
        <v>11.273886220293084</v>
      </c>
      <c r="E1639" s="10">
        <v>1042.5504694038236</v>
      </c>
      <c r="F1639" s="10">
        <v>1047.7046841857143</v>
      </c>
    </row>
    <row r="1640">
      <c r="A1640" s="2" t="s">
        <v>14</v>
      </c>
      <c r="B1640" s="2" t="s">
        <v>75</v>
      </c>
      <c r="C1640" s="16" t="s">
        <v>498</v>
      </c>
      <c r="D1640" s="10">
        <v>5.627244458002391</v>
      </c>
      <c r="E1640" s="10">
        <v>1131.8511374144464</v>
      </c>
      <c r="F1640" s="10">
        <v>1053.8243556241166</v>
      </c>
    </row>
    <row r="1641">
      <c r="A1641" s="2" t="s">
        <v>61</v>
      </c>
      <c r="B1641" s="2" t="s">
        <v>14</v>
      </c>
      <c r="C1641" s="16" t="s">
        <v>539</v>
      </c>
      <c r="D1641" s="10">
        <v>19.641688019982787</v>
      </c>
      <c r="E1641" s="10">
        <v>1031.7986313899057</v>
      </c>
      <c r="F1641" s="10">
        <v>1137.4783818724488</v>
      </c>
    </row>
    <row r="1642">
      <c r="A1642" s="2" t="s">
        <v>23</v>
      </c>
      <c r="B1642" s="2" t="s">
        <v>61</v>
      </c>
      <c r="C1642" s="16" t="s">
        <v>433</v>
      </c>
      <c r="D1642" s="10">
        <v>-34.86831215757104</v>
      </c>
      <c r="E1642" s="10">
        <v>1103.8854009353986</v>
      </c>
      <c r="F1642" s="10">
        <v>1051.4403194098886</v>
      </c>
    </row>
    <row r="1643">
      <c r="A1643" s="2" t="s">
        <v>46</v>
      </c>
      <c r="B1643" s="2" t="s">
        <v>61</v>
      </c>
      <c r="C1643" s="16" t="s">
        <v>504</v>
      </c>
      <c r="D1643" s="10">
        <v>12.664103660763669</v>
      </c>
      <c r="E1643" s="10">
        <v>1036.4307979654213</v>
      </c>
      <c r="F1643" s="10">
        <v>1086.3086315674595</v>
      </c>
    </row>
    <row r="1644">
      <c r="A1644" s="2" t="s">
        <v>22</v>
      </c>
      <c r="B1644" s="2" t="s">
        <v>46</v>
      </c>
      <c r="C1644" s="16" t="s">
        <v>576</v>
      </c>
      <c r="D1644" s="10">
        <v>6.165881958282796</v>
      </c>
      <c r="E1644" s="10">
        <v>1103.335934848248</v>
      </c>
      <c r="F1644" s="10">
        <v>1049.094901626185</v>
      </c>
    </row>
    <row r="1645">
      <c r="A1645" s="2" t="s">
        <v>14</v>
      </c>
      <c r="B1645" s="2" t="s">
        <v>22</v>
      </c>
      <c r="C1645" s="16" t="s">
        <v>427</v>
      </c>
      <c r="D1645" s="10">
        <v>10.051511960718146</v>
      </c>
      <c r="E1645" s="10">
        <v>1117.836693852466</v>
      </c>
      <c r="F1645" s="10">
        <v>1109.5018168065308</v>
      </c>
    </row>
    <row r="1646">
      <c r="A1646" s="2" t="s">
        <v>52</v>
      </c>
      <c r="B1646" s="2" t="s">
        <v>14</v>
      </c>
      <c r="C1646" s="16" t="s">
        <v>433</v>
      </c>
      <c r="D1646" s="10">
        <v>-30.49711646129711</v>
      </c>
      <c r="E1646" s="10">
        <v>1112.2919320061708</v>
      </c>
      <c r="F1646" s="10">
        <v>1127.8882058131842</v>
      </c>
    </row>
    <row r="1647">
      <c r="A1647" s="2" t="s">
        <v>75</v>
      </c>
      <c r="B1647" s="2" t="s">
        <v>14</v>
      </c>
      <c r="C1647" s="16" t="s">
        <v>597</v>
      </c>
      <c r="D1647" s="10">
        <v>18.74711726239315</v>
      </c>
      <c r="E1647" s="10">
        <v>1048.1971111661142</v>
      </c>
      <c r="F1647" s="10">
        <v>1158.3853222744813</v>
      </c>
    </row>
    <row r="1648">
      <c r="A1648" s="2" t="s">
        <v>23</v>
      </c>
      <c r="B1648" s="2" t="s">
        <v>75</v>
      </c>
      <c r="C1648" s="16" t="s">
        <v>441</v>
      </c>
      <c r="D1648" s="10">
        <v>10.786251820669634</v>
      </c>
      <c r="E1648" s="10">
        <v>1069.0170887778277</v>
      </c>
      <c r="F1648" s="10">
        <v>1066.9442284285074</v>
      </c>
    </row>
    <row r="1649">
      <c r="A1649" s="2" t="s">
        <v>238</v>
      </c>
      <c r="B1649" s="2" t="s">
        <v>16</v>
      </c>
      <c r="C1649" s="16" t="s">
        <v>459</v>
      </c>
      <c r="D1649" s="10">
        <v>19.337851507118764</v>
      </c>
      <c r="E1649" s="10">
        <v>1056.5088828247206</v>
      </c>
      <c r="F1649" s="10">
        <v>1154.602947359328</v>
      </c>
    </row>
    <row r="1650">
      <c r="A1650" s="2" t="s">
        <v>55</v>
      </c>
      <c r="B1650" s="2" t="s">
        <v>238</v>
      </c>
      <c r="C1650" s="16" t="s">
        <v>436</v>
      </c>
      <c r="D1650" s="10">
        <v>9.90779505022347</v>
      </c>
      <c r="E1650" s="10">
        <v>1080.257491737998</v>
      </c>
      <c r="F1650" s="10">
        <v>1075.8467343318393</v>
      </c>
    </row>
    <row r="1651">
      <c r="A1651" s="2" t="s">
        <v>201</v>
      </c>
      <c r="B1651" s="2" t="s">
        <v>55</v>
      </c>
      <c r="C1651" s="16" t="s">
        <v>552</v>
      </c>
      <c r="D1651" s="10">
        <v>14.041293927796625</v>
      </c>
      <c r="E1651" s="10">
        <v>1035.696371051936</v>
      </c>
      <c r="F1651" s="10">
        <v>1090.1652867882215</v>
      </c>
    </row>
    <row r="1652">
      <c r="A1652" s="2" t="s">
        <v>258</v>
      </c>
      <c r="B1652" s="2" t="s">
        <v>201</v>
      </c>
      <c r="C1652" s="16" t="s">
        <v>479</v>
      </c>
      <c r="D1652" s="10">
        <v>10.637514621127364</v>
      </c>
      <c r="E1652" s="10">
        <v>1042.2748611137827</v>
      </c>
      <c r="F1652" s="10">
        <v>1049.7376649797327</v>
      </c>
    </row>
    <row r="1653">
      <c r="A1653" s="2" t="s">
        <v>36</v>
      </c>
      <c r="B1653" s="2" t="s">
        <v>258</v>
      </c>
      <c r="C1653" s="16" t="s">
        <v>435</v>
      </c>
      <c r="D1653" s="10">
        <v>7.934766531206618</v>
      </c>
      <c r="E1653" s="10">
        <v>1098.0958198101732</v>
      </c>
      <c r="F1653" s="10">
        <v>1052.91237573491</v>
      </c>
    </row>
    <row r="1654">
      <c r="A1654" s="2" t="s">
        <v>16</v>
      </c>
      <c r="B1654" s="2" t="s">
        <v>36</v>
      </c>
      <c r="C1654" s="16" t="s">
        <v>549</v>
      </c>
      <c r="D1654" s="10">
        <v>7.826652325643567</v>
      </c>
      <c r="E1654" s="10">
        <v>1135.2650958522092</v>
      </c>
      <c r="F1654" s="10">
        <v>1106.0305863413798</v>
      </c>
    </row>
    <row r="1655">
      <c r="A1655" s="2" t="s">
        <v>238</v>
      </c>
      <c r="B1655" s="2" t="s">
        <v>16</v>
      </c>
      <c r="C1655" s="16" t="s">
        <v>433</v>
      </c>
      <c r="D1655" s="10">
        <v>-25.360021122087556</v>
      </c>
      <c r="E1655" s="10">
        <v>1065.9389392816158</v>
      </c>
      <c r="F1655" s="10">
        <v>1143.0917481778527</v>
      </c>
    </row>
    <row r="1656">
      <c r="A1656" s="2" t="s">
        <v>65</v>
      </c>
      <c r="B1656" s="2" t="s">
        <v>16</v>
      </c>
      <c r="C1656" s="16" t="s">
        <v>526</v>
      </c>
      <c r="D1656" s="10">
        <v>14.734709114483756</v>
      </c>
      <c r="E1656" s="10">
        <v>1085.9538366980462</v>
      </c>
      <c r="F1656" s="10">
        <v>1168.4517692999402</v>
      </c>
    </row>
    <row r="1657">
      <c r="A1657" s="2" t="s">
        <v>121</v>
      </c>
      <c r="B1657" s="2" t="s">
        <v>65</v>
      </c>
      <c r="C1657" s="16" t="s">
        <v>567</v>
      </c>
      <c r="D1657" s="10">
        <v>19.02783043393707</v>
      </c>
      <c r="E1657" s="10">
        <v>987.7757722414852</v>
      </c>
      <c r="F1657" s="10">
        <v>1100.68854581253</v>
      </c>
    </row>
    <row r="1658">
      <c r="A1658" s="2" t="s">
        <v>114</v>
      </c>
      <c r="B1658" s="2" t="s">
        <v>121</v>
      </c>
      <c r="C1658" s="16" t="s">
        <v>558</v>
      </c>
      <c r="D1658" s="10">
        <v>9.380803703471004</v>
      </c>
      <c r="E1658" s="10">
        <v>1029.3883911490504</v>
      </c>
      <c r="F1658" s="10">
        <v>1006.8036026754223</v>
      </c>
    </row>
    <row r="1659">
      <c r="A1659" s="2" t="s">
        <v>55</v>
      </c>
      <c r="B1659" s="2" t="s">
        <v>114</v>
      </c>
      <c r="C1659" s="16" t="s">
        <v>514</v>
      </c>
      <c r="D1659" s="10">
        <v>7.483975198238276</v>
      </c>
      <c r="E1659" s="10">
        <v>1076.1239928604248</v>
      </c>
      <c r="F1659" s="10">
        <v>1038.7691948525214</v>
      </c>
    </row>
    <row r="1660">
      <c r="A1660" s="2" t="s">
        <v>83</v>
      </c>
      <c r="B1660" s="2" t="s">
        <v>55</v>
      </c>
      <c r="C1660" s="16" t="s">
        <v>453</v>
      </c>
      <c r="D1660" s="10">
        <v>11.128955183628396</v>
      </c>
      <c r="E1660" s="10">
        <v>1074.9640240749636</v>
      </c>
      <c r="F1660" s="10">
        <v>1083.607968058663</v>
      </c>
    </row>
    <row r="1661">
      <c r="A1661" s="2" t="s">
        <v>258</v>
      </c>
      <c r="B1661" s="2" t="s">
        <v>83</v>
      </c>
      <c r="C1661" s="16" t="s">
        <v>493</v>
      </c>
      <c r="D1661" s="10">
        <v>13.18075792975782</v>
      </c>
      <c r="E1661" s="10">
        <v>1044.9776092037034</v>
      </c>
      <c r="F1661" s="10">
        <v>1086.092979258592</v>
      </c>
    </row>
    <row r="1662">
      <c r="A1662" s="2" t="s">
        <v>36</v>
      </c>
      <c r="B1662" s="2" t="s">
        <v>258</v>
      </c>
      <c r="C1662" s="16" t="s">
        <v>476</v>
      </c>
      <c r="D1662" s="10">
        <v>7.9891928577258255</v>
      </c>
      <c r="E1662" s="10">
        <v>1098.2039340157364</v>
      </c>
      <c r="F1662" s="10">
        <v>1058.158367133461</v>
      </c>
    </row>
    <row r="1663">
      <c r="A1663" s="2" t="s">
        <v>16</v>
      </c>
      <c r="B1663" s="2" t="s">
        <v>36</v>
      </c>
      <c r="C1663" s="16" t="s">
        <v>526</v>
      </c>
      <c r="D1663" s="10">
        <v>6.996929488376667</v>
      </c>
      <c r="E1663" s="10">
        <v>1153.7170601854564</v>
      </c>
      <c r="F1663" s="10">
        <v>1106.1931268734622</v>
      </c>
    </row>
    <row r="1664">
      <c r="A1664" s="2" t="s">
        <v>21</v>
      </c>
      <c r="B1664" s="2" t="s">
        <v>43</v>
      </c>
      <c r="C1664" s="16" t="s">
        <v>527</v>
      </c>
      <c r="D1664" s="10">
        <v>6.150151394810797</v>
      </c>
      <c r="E1664" s="10">
        <v>1157.8284910685752</v>
      </c>
      <c r="F1664" s="10">
        <v>1076.4817609933395</v>
      </c>
    </row>
    <row r="1665">
      <c r="A1665" s="2" t="s">
        <v>34</v>
      </c>
      <c r="B1665" s="2" t="s">
        <v>21</v>
      </c>
      <c r="C1665" s="16" t="s">
        <v>558</v>
      </c>
      <c r="D1665" s="10">
        <v>16.050442024791355</v>
      </c>
      <c r="E1665" s="10">
        <v>1099.2089882993287</v>
      </c>
      <c r="F1665" s="10">
        <v>1163.978642463386</v>
      </c>
    </row>
    <row r="1666">
      <c r="A1666" s="2" t="s">
        <v>11</v>
      </c>
      <c r="B1666" s="2" t="s">
        <v>34</v>
      </c>
      <c r="C1666" s="16" t="s">
        <v>505</v>
      </c>
      <c r="D1666" s="10">
        <v>8.634362416884981</v>
      </c>
      <c r="E1666" s="10">
        <v>1140.0213481243557</v>
      </c>
      <c r="F1666" s="10">
        <v>1115.25943032412</v>
      </c>
    </row>
    <row r="1667">
      <c r="A1667" s="2" t="s">
        <v>20</v>
      </c>
      <c r="B1667" s="2" t="s">
        <v>11</v>
      </c>
      <c r="C1667" s="16" t="s">
        <v>433</v>
      </c>
      <c r="D1667" s="10">
        <v>-23.431535563400534</v>
      </c>
      <c r="E1667" s="10">
        <v>1050.5180492029963</v>
      </c>
      <c r="F1667" s="10">
        <v>1148.6557105412405</v>
      </c>
    </row>
    <row r="1668">
      <c r="A1668" s="2" t="s">
        <v>34</v>
      </c>
      <c r="B1668" s="2" t="s">
        <v>11</v>
      </c>
      <c r="C1668" s="16" t="s">
        <v>433</v>
      </c>
      <c r="D1668" s="10">
        <v>-26.40415507174487</v>
      </c>
      <c r="E1668" s="10">
        <v>1106.6250679072352</v>
      </c>
      <c r="F1668" s="10">
        <v>1172.087246104641</v>
      </c>
    </row>
    <row r="1669">
      <c r="A1669" s="2" t="s">
        <v>45</v>
      </c>
      <c r="B1669" s="2" t="s">
        <v>11</v>
      </c>
      <c r="C1669" s="16" t="s">
        <v>441</v>
      </c>
      <c r="D1669" s="10">
        <v>18.169929343154553</v>
      </c>
      <c r="E1669" s="10">
        <v>1074.7854216171452</v>
      </c>
      <c r="F1669" s="10">
        <v>1198.491401176386</v>
      </c>
    </row>
    <row r="1670">
      <c r="A1670" s="2" t="s">
        <v>63</v>
      </c>
      <c r="B1670" s="2" t="s">
        <v>45</v>
      </c>
      <c r="C1670" s="16" t="s">
        <v>525</v>
      </c>
      <c r="D1670" s="10">
        <v>12.16206490996092</v>
      </c>
      <c r="E1670" s="10">
        <v>1066.1731232286656</v>
      </c>
      <c r="F1670" s="10">
        <v>1092.9553509602997</v>
      </c>
    </row>
    <row r="1671">
      <c r="A1671" s="2" t="s">
        <v>40</v>
      </c>
      <c r="B1671" s="2" t="s">
        <v>63</v>
      </c>
      <c r="C1671" s="16" t="s">
        <v>441</v>
      </c>
      <c r="D1671" s="10">
        <v>7.990207873605831</v>
      </c>
      <c r="E1671" s="10">
        <v>1125.304222881255</v>
      </c>
      <c r="F1671" s="10">
        <v>1078.3351881386266</v>
      </c>
    </row>
    <row r="1672">
      <c r="A1672" s="2" t="s">
        <v>24</v>
      </c>
      <c r="B1672" s="2" t="s">
        <v>40</v>
      </c>
      <c r="C1672" s="16" t="s">
        <v>439</v>
      </c>
      <c r="D1672" s="10">
        <v>12.113661958405057</v>
      </c>
      <c r="E1672" s="10">
        <v>1109.817555640556</v>
      </c>
      <c r="F1672" s="10">
        <v>1133.294430754861</v>
      </c>
    </row>
    <row r="1673">
      <c r="A1673" s="2" t="s">
        <v>20</v>
      </c>
      <c r="B1673" s="2" t="s">
        <v>24</v>
      </c>
      <c r="C1673" s="16" t="s">
        <v>484</v>
      </c>
      <c r="D1673" s="10">
        <v>17.725715799056943</v>
      </c>
      <c r="E1673" s="10">
        <v>1027.0865136395958</v>
      </c>
      <c r="F1673" s="10">
        <v>1121.931217598961</v>
      </c>
    </row>
    <row r="1674">
      <c r="A1674" s="2" t="s">
        <v>21</v>
      </c>
      <c r="B1674" s="2" t="s">
        <v>20</v>
      </c>
      <c r="C1674" s="16" t="s">
        <v>559</v>
      </c>
      <c r="D1674" s="10">
        <v>4.56682283261755</v>
      </c>
      <c r="E1674" s="10">
        <v>1147.9282004385946</v>
      </c>
      <c r="F1674" s="10">
        <v>1044.8122294386528</v>
      </c>
    </row>
    <row r="1675">
      <c r="A1675" s="2" t="s">
        <v>40</v>
      </c>
      <c r="B1675" s="2" t="s">
        <v>21</v>
      </c>
      <c r="C1675" s="16" t="s">
        <v>458</v>
      </c>
      <c r="D1675" s="10">
        <v>12.50956819268524</v>
      </c>
      <c r="E1675" s="10">
        <v>1121.180768796456</v>
      </c>
      <c r="F1675" s="10">
        <v>1152.495023271212</v>
      </c>
    </row>
    <row r="1676">
      <c r="A1676" s="2" t="s">
        <v>101</v>
      </c>
      <c r="B1676" s="2" t="s">
        <v>40</v>
      </c>
      <c r="C1676" s="16" t="s">
        <v>530</v>
      </c>
      <c r="D1676" s="10">
        <v>13.926401849719623</v>
      </c>
      <c r="E1676" s="10">
        <v>1085.6539532702102</v>
      </c>
      <c r="F1676" s="10">
        <v>1133.6903369891413</v>
      </c>
    </row>
    <row r="1677">
      <c r="A1677" s="2" t="s">
        <v>45</v>
      </c>
      <c r="B1677" s="2" t="s">
        <v>101</v>
      </c>
      <c r="C1677" s="16" t="s">
        <v>484</v>
      </c>
      <c r="D1677" s="10">
        <v>11.207673037351498</v>
      </c>
      <c r="E1677" s="10">
        <v>1080.7932860503388</v>
      </c>
      <c r="F1677" s="10">
        <v>1099.5803551199297</v>
      </c>
    </row>
    <row r="1678">
      <c r="A1678" s="2" t="s">
        <v>24</v>
      </c>
      <c r="B1678" s="2" t="s">
        <v>45</v>
      </c>
      <c r="C1678" s="16" t="s">
        <v>541</v>
      </c>
      <c r="D1678" s="10">
        <v>9.616077805479534</v>
      </c>
      <c r="E1678" s="10">
        <v>1104.205501799904</v>
      </c>
      <c r="F1678" s="10">
        <v>1092.0009590876903</v>
      </c>
    </row>
    <row r="1679">
      <c r="A1679" s="2" t="s">
        <v>55</v>
      </c>
      <c r="B1679" s="2" t="s">
        <v>51</v>
      </c>
      <c r="C1679" s="16" t="s">
        <v>514</v>
      </c>
      <c r="D1679" s="10">
        <v>5.960271348126211</v>
      </c>
      <c r="E1679" s="10">
        <v>1072.4790128750344</v>
      </c>
      <c r="F1679" s="10">
        <v>1006.6696778969474</v>
      </c>
    </row>
    <row r="1680">
      <c r="A1680" s="2" t="s">
        <v>14</v>
      </c>
      <c r="B1680" s="2" t="s">
        <v>55</v>
      </c>
      <c r="C1680" s="16" t="s">
        <v>505</v>
      </c>
      <c r="D1680" s="10">
        <v>6.582915508435048</v>
      </c>
      <c r="E1680" s="10">
        <v>1139.638205012088</v>
      </c>
      <c r="F1680" s="10">
        <v>1078.4392842231605</v>
      </c>
    </row>
    <row r="1681">
      <c r="A1681" s="2" t="s">
        <v>16</v>
      </c>
      <c r="B1681" s="2" t="s">
        <v>14</v>
      </c>
      <c r="C1681" s="16" t="s">
        <v>515</v>
      </c>
      <c r="D1681" s="10">
        <v>9.510344130200874</v>
      </c>
      <c r="E1681" s="10">
        <v>1160.713989673833</v>
      </c>
      <c r="F1681" s="10">
        <v>1146.221120520523</v>
      </c>
    </row>
    <row r="1682">
      <c r="A1682" s="2" t="s">
        <v>23</v>
      </c>
      <c r="B1682" s="2" t="s">
        <v>16</v>
      </c>
      <c r="C1682" s="16" t="s">
        <v>437</v>
      </c>
      <c r="D1682" s="10">
        <v>18.091988084442402</v>
      </c>
      <c r="E1682" s="10">
        <v>1079.8033405984975</v>
      </c>
      <c r="F1682" s="10">
        <v>1170.2243338040341</v>
      </c>
    </row>
    <row r="1683">
      <c r="A1683" s="2" t="s">
        <v>258</v>
      </c>
      <c r="B1683" s="2" t="s">
        <v>23</v>
      </c>
      <c r="C1683" s="16" t="s">
        <v>433</v>
      </c>
      <c r="D1683" s="10">
        <v>-27.933616426260635</v>
      </c>
      <c r="E1683" s="10">
        <v>1050.1691742757353</v>
      </c>
      <c r="F1683" s="10">
        <v>1097.8953286829399</v>
      </c>
    </row>
    <row r="1684">
      <c r="A1684" s="2" t="s">
        <v>121</v>
      </c>
      <c r="B1684" s="2" t="s">
        <v>23</v>
      </c>
      <c r="C1684" s="16" t="s">
        <v>436</v>
      </c>
      <c r="D1684" s="10">
        <v>19.614818677205406</v>
      </c>
      <c r="E1684" s="10">
        <v>997.4227989719514</v>
      </c>
      <c r="F1684" s="10">
        <v>1125.8289451092005</v>
      </c>
    </row>
    <row r="1685">
      <c r="A1685" s="2" t="s">
        <v>78</v>
      </c>
      <c r="B1685" s="2" t="s">
        <v>121</v>
      </c>
      <c r="C1685" s="16" t="s">
        <v>450</v>
      </c>
      <c r="D1685" s="10">
        <v>12.001960511755177</v>
      </c>
      <c r="E1685" s="10">
        <v>982.2982986172021</v>
      </c>
      <c r="F1685" s="10">
        <v>1017.0376176491568</v>
      </c>
    </row>
    <row r="1686">
      <c r="A1686" s="2" t="s">
        <v>55</v>
      </c>
      <c r="B1686" s="2" t="s">
        <v>78</v>
      </c>
      <c r="C1686" s="16" t="s">
        <v>480</v>
      </c>
      <c r="D1686" s="10">
        <v>5.785232050294497</v>
      </c>
      <c r="E1686" s="10">
        <v>1071.8563687147255</v>
      </c>
      <c r="F1686" s="10">
        <v>994.3002591289572</v>
      </c>
    </row>
    <row r="1687">
      <c r="A1687" s="2" t="s">
        <v>14</v>
      </c>
      <c r="B1687" s="2" t="s">
        <v>55</v>
      </c>
      <c r="C1687" s="16" t="s">
        <v>486</v>
      </c>
      <c r="D1687" s="10">
        <v>6.5638578243782995</v>
      </c>
      <c r="E1687" s="10">
        <v>1136.710776390322</v>
      </c>
      <c r="F1687" s="10">
        <v>1077.64160076502</v>
      </c>
    </row>
    <row r="1688">
      <c r="A1688" s="2" t="s">
        <v>16</v>
      </c>
      <c r="B1688" s="2" t="s">
        <v>14</v>
      </c>
      <c r="C1688" s="16" t="s">
        <v>484</v>
      </c>
      <c r="D1688" s="10">
        <v>9.223006449780875</v>
      </c>
      <c r="E1688" s="10">
        <v>1152.1323457195917</v>
      </c>
      <c r="F1688" s="10">
        <v>1143.2746342147004</v>
      </c>
    </row>
    <row r="1689">
      <c r="A1689" s="2" t="s">
        <v>23</v>
      </c>
      <c r="B1689" s="2" t="s">
        <v>16</v>
      </c>
      <c r="C1689" s="16" t="s">
        <v>532</v>
      </c>
      <c r="D1689" s="10">
        <v>14.792162984000461</v>
      </c>
      <c r="E1689" s="10">
        <v>1106.214126431995</v>
      </c>
      <c r="F1689" s="10">
        <v>1161.3553521693727</v>
      </c>
    </row>
    <row r="1690">
      <c r="A1690" s="2" t="s">
        <v>258</v>
      </c>
      <c r="B1690" s="2" t="s">
        <v>23</v>
      </c>
      <c r="C1690" s="16" t="s">
        <v>433</v>
      </c>
      <c r="D1690" s="10">
        <v>-23.372529440309453</v>
      </c>
      <c r="E1690" s="10">
        <v>1022.2355578494746</v>
      </c>
      <c r="F1690" s="10">
        <v>1121.0062894159955</v>
      </c>
    </row>
    <row r="1691">
      <c r="A1691" s="2" t="s">
        <v>55</v>
      </c>
      <c r="B1691" s="2" t="s">
        <v>23</v>
      </c>
      <c r="C1691" s="16" t="s">
        <v>441</v>
      </c>
      <c r="D1691" s="10">
        <v>14.798770210727213</v>
      </c>
      <c r="E1691" s="10">
        <v>1071.0777429406417</v>
      </c>
      <c r="F1691" s="10">
        <v>1144.378818856305</v>
      </c>
    </row>
    <row r="1692">
      <c r="A1692" s="2" t="s">
        <v>14</v>
      </c>
      <c r="B1692" s="2" t="s">
        <v>55</v>
      </c>
      <c r="C1692" s="16" t="s">
        <v>432</v>
      </c>
      <c r="D1692" s="10">
        <v>7.279754422491105</v>
      </c>
      <c r="E1692" s="10">
        <v>1134.0516277649194</v>
      </c>
      <c r="F1692" s="10">
        <v>1085.876513151369</v>
      </c>
    </row>
    <row r="1693">
      <c r="A1693" s="2" t="s">
        <v>45</v>
      </c>
      <c r="B1693" s="2" t="s">
        <v>121</v>
      </c>
      <c r="C1693" s="16" t="s">
        <v>539</v>
      </c>
      <c r="D1693" s="10">
        <v>6.2695580589988165</v>
      </c>
      <c r="E1693" s="10">
        <v>1082.3848812822107</v>
      </c>
      <c r="F1693" s="10">
        <v>1005.0356571374017</v>
      </c>
    </row>
    <row r="1694">
      <c r="A1694" s="2" t="s">
        <v>133</v>
      </c>
      <c r="B1694" s="2" t="s">
        <v>45</v>
      </c>
      <c r="C1694" s="16" t="s">
        <v>433</v>
      </c>
      <c r="D1694" s="10">
        <v>-27.944657102907374</v>
      </c>
      <c r="E1694" s="10">
        <v>1041.059518311676</v>
      </c>
      <c r="F1694" s="10">
        <v>1088.6544393412096</v>
      </c>
    </row>
    <row r="1695">
      <c r="A1695" s="2" t="s">
        <v>55</v>
      </c>
      <c r="B1695" s="2" t="s">
        <v>45</v>
      </c>
      <c r="C1695" s="16" t="s">
        <v>463</v>
      </c>
      <c r="D1695" s="10">
        <v>10.284211492326353</v>
      </c>
      <c r="E1695" s="10">
        <v>1078.5967587288778</v>
      </c>
      <c r="F1695" s="10">
        <v>1116.5990964441169</v>
      </c>
    </row>
    <row r="1696">
      <c r="A1696" s="2" t="s">
        <v>20</v>
      </c>
      <c r="B1696" s="2" t="s">
        <v>55</v>
      </c>
      <c r="C1696" s="16" t="s">
        <v>515</v>
      </c>
      <c r="D1696" s="10">
        <v>14.26843262104959</v>
      </c>
      <c r="E1696" s="10">
        <v>1040.2454066060354</v>
      </c>
      <c r="F1696" s="10">
        <v>1088.8809702212043</v>
      </c>
    </row>
    <row r="1697">
      <c r="A1697" s="2" t="s">
        <v>16</v>
      </c>
      <c r="B1697" s="2" t="s">
        <v>20</v>
      </c>
      <c r="C1697" s="16" t="s">
        <v>493</v>
      </c>
      <c r="D1697" s="10">
        <v>4.927312711047288</v>
      </c>
      <c r="E1697" s="10">
        <v>1146.5631891853723</v>
      </c>
      <c r="F1697" s="10">
        <v>1054.513839227085</v>
      </c>
    </row>
    <row r="1698">
      <c r="A1698" s="2" t="s">
        <v>34</v>
      </c>
      <c r="B1698" s="2" t="s">
        <v>16</v>
      </c>
      <c r="C1698" s="16" t="s">
        <v>457</v>
      </c>
      <c r="D1698" s="10">
        <v>15.34854872449628</v>
      </c>
      <c r="E1698" s="10">
        <v>1080.2209128354903</v>
      </c>
      <c r="F1698" s="10">
        <v>1151.4905018964196</v>
      </c>
    </row>
    <row r="1699">
      <c r="A1699" s="2" t="s">
        <v>258</v>
      </c>
      <c r="B1699" s="2" t="s">
        <v>34</v>
      </c>
      <c r="C1699" s="16" t="s">
        <v>433</v>
      </c>
      <c r="D1699" s="10">
        <v>-23.564790256647534</v>
      </c>
      <c r="E1699" s="10">
        <v>998.8630284091652</v>
      </c>
      <c r="F1699" s="10">
        <v>1095.5694615599866</v>
      </c>
    </row>
    <row r="1700">
      <c r="A1700" s="2" t="s">
        <v>55</v>
      </c>
      <c r="B1700" s="2" t="s">
        <v>34</v>
      </c>
      <c r="C1700" s="16" t="s">
        <v>502</v>
      </c>
      <c r="D1700" s="10">
        <v>11.607582652092374</v>
      </c>
      <c r="E1700" s="10">
        <v>1074.6125376001546</v>
      </c>
      <c r="F1700" s="10">
        <v>1119.134251816634</v>
      </c>
    </row>
    <row r="1701">
      <c r="A1701" s="2" t="s">
        <v>20</v>
      </c>
      <c r="B1701" s="2" t="s">
        <v>55</v>
      </c>
      <c r="C1701" s="16" t="s">
        <v>546</v>
      </c>
      <c r="D1701" s="10">
        <v>12.239180447414512</v>
      </c>
      <c r="E1701" s="10">
        <v>1049.5865265160378</v>
      </c>
      <c r="F1701" s="10">
        <v>1086.2201202522472</v>
      </c>
    </row>
    <row r="1702">
      <c r="A1702" s="2" t="s">
        <v>133</v>
      </c>
      <c r="B1702" s="2" t="s">
        <v>20</v>
      </c>
      <c r="C1702" s="16" t="s">
        <v>561</v>
      </c>
      <c r="D1702" s="10">
        <v>13.319273643098203</v>
      </c>
      <c r="E1702" s="10">
        <v>1013.1148612087685</v>
      </c>
      <c r="F1702" s="10">
        <v>1061.8257069634521</v>
      </c>
    </row>
    <row r="1703">
      <c r="A1703" s="2" t="s">
        <v>40</v>
      </c>
      <c r="B1703" s="2" t="s">
        <v>133</v>
      </c>
      <c r="C1703" s="16" t="s">
        <v>437</v>
      </c>
      <c r="D1703" s="10">
        <v>5.448815335168446</v>
      </c>
      <c r="E1703" s="10">
        <v>1119.7639351394218</v>
      </c>
      <c r="F1703" s="10">
        <v>1026.4341348518667</v>
      </c>
    </row>
    <row r="1704">
      <c r="A1704" s="2" t="s">
        <v>16</v>
      </c>
      <c r="B1704" s="2" t="s">
        <v>40</v>
      </c>
      <c r="C1704" s="16" t="s">
        <v>427</v>
      </c>
      <c r="D1704" s="10">
        <v>9.877348850446765</v>
      </c>
      <c r="E1704" s="10">
        <v>1136.1419531719232</v>
      </c>
      <c r="F1704" s="10">
        <v>1125.2127504745904</v>
      </c>
    </row>
    <row r="1705">
      <c r="A1705" s="2" t="s">
        <v>34</v>
      </c>
      <c r="B1705" s="2" t="s">
        <v>16</v>
      </c>
      <c r="C1705" s="16" t="s">
        <v>433</v>
      </c>
      <c r="D1705" s="10">
        <v>-28.699642091501957</v>
      </c>
      <c r="E1705" s="10">
        <v>1107.5266691645415</v>
      </c>
      <c r="F1705" s="10">
        <v>1146.01930202237</v>
      </c>
    </row>
    <row r="1706">
      <c r="A1706" s="2" t="s">
        <v>100</v>
      </c>
      <c r="B1706" s="2" t="s">
        <v>16</v>
      </c>
      <c r="C1706" s="16" t="s">
        <v>442</v>
      </c>
      <c r="D1706" s="10">
        <v>16.292714349216308</v>
      </c>
      <c r="E1706" s="10">
        <v>1076.2319315657649</v>
      </c>
      <c r="F1706" s="10">
        <v>1174.718944113872</v>
      </c>
    </row>
    <row r="1707">
      <c r="A1707" s="2" t="s">
        <v>55</v>
      </c>
      <c r="B1707" s="2" t="s">
        <v>100</v>
      </c>
      <c r="C1707" s="16" t="s">
        <v>437</v>
      </c>
      <c r="D1707" s="10">
        <v>11.965002116531968</v>
      </c>
      <c r="E1707" s="10">
        <v>1073.9809398048328</v>
      </c>
      <c r="F1707" s="10">
        <v>1092.5246459149812</v>
      </c>
    </row>
    <row r="1708">
      <c r="A1708" s="2" t="s">
        <v>45</v>
      </c>
      <c r="B1708" s="2" t="s">
        <v>55</v>
      </c>
      <c r="C1708" s="16" t="s">
        <v>587</v>
      </c>
      <c r="D1708" s="10">
        <v>8.16938966567288</v>
      </c>
      <c r="E1708" s="10">
        <v>1106.3148849517904</v>
      </c>
      <c r="F1708" s="10">
        <v>1085.9459419213647</v>
      </c>
    </row>
    <row r="1709">
      <c r="A1709" s="2" t="s">
        <v>63</v>
      </c>
      <c r="B1709" s="2" t="s">
        <v>51</v>
      </c>
      <c r="C1709" s="16" t="s">
        <v>527</v>
      </c>
      <c r="D1709" s="10">
        <v>6.69095491594478</v>
      </c>
      <c r="E1709" s="10">
        <v>1070.3449802650207</v>
      </c>
      <c r="F1709" s="10">
        <v>1000.7094065488212</v>
      </c>
    </row>
    <row r="1710">
      <c r="A1710" s="2" t="s">
        <v>14</v>
      </c>
      <c r="B1710" s="2" t="s">
        <v>63</v>
      </c>
      <c r="C1710" s="16" t="s">
        <v>452</v>
      </c>
      <c r="D1710" s="10">
        <v>5.58599242809942</v>
      </c>
      <c r="E1710" s="10">
        <v>1141.3313821874106</v>
      </c>
      <c r="F1710" s="10">
        <v>1077.0359351809657</v>
      </c>
    </row>
    <row r="1711">
      <c r="A1711" s="2" t="s">
        <v>21</v>
      </c>
      <c r="B1711" s="2" t="s">
        <v>14</v>
      </c>
      <c r="C1711" s="16" t="s">
        <v>453</v>
      </c>
      <c r="D1711" s="10">
        <v>11.004479153675733</v>
      </c>
      <c r="E1711" s="10">
        <v>1139.9854550785267</v>
      </c>
      <c r="F1711" s="10">
        <v>1146.91737461551</v>
      </c>
    </row>
    <row r="1712">
      <c r="A1712" s="2" t="s">
        <v>46</v>
      </c>
      <c r="B1712" s="2" t="s">
        <v>21</v>
      </c>
      <c r="C1712" s="16" t="s">
        <v>433</v>
      </c>
      <c r="D1712" s="10">
        <v>-22.502745611815648</v>
      </c>
      <c r="E1712" s="10">
        <v>1042.9290196679021</v>
      </c>
      <c r="F1712" s="10">
        <v>1150.9899342322024</v>
      </c>
    </row>
    <row r="1713">
      <c r="A1713" s="2" t="s">
        <v>78</v>
      </c>
      <c r="B1713" s="2" t="s">
        <v>21</v>
      </c>
      <c r="C1713" s="16" t="s">
        <v>492</v>
      </c>
      <c r="D1713" s="10">
        <v>25.10304200436</v>
      </c>
      <c r="E1713" s="10">
        <v>988.5150270786627</v>
      </c>
      <c r="F1713" s="10">
        <v>1173.492679844018</v>
      </c>
    </row>
    <row r="1714">
      <c r="A1714" s="2" t="s">
        <v>11</v>
      </c>
      <c r="B1714" s="2" t="s">
        <v>78</v>
      </c>
      <c r="C1714" s="16" t="s">
        <v>476</v>
      </c>
      <c r="D1714" s="10">
        <v>3.036941093319738</v>
      </c>
      <c r="E1714" s="10">
        <v>1180.3214718332315</v>
      </c>
      <c r="F1714" s="10">
        <v>1013.6180690830228</v>
      </c>
    </row>
    <row r="1715">
      <c r="A1715" s="2" t="s">
        <v>14</v>
      </c>
      <c r="B1715" s="2" t="s">
        <v>11</v>
      </c>
      <c r="C1715" s="16" t="s">
        <v>433</v>
      </c>
      <c r="D1715" s="10">
        <v>-27.957221193800994</v>
      </c>
      <c r="E1715" s="10">
        <v>1135.9128954618343</v>
      </c>
      <c r="F1715" s="10">
        <v>1183.3584129265512</v>
      </c>
    </row>
    <row r="1716">
      <c r="A1716" s="2" t="s">
        <v>23</v>
      </c>
      <c r="B1716" s="2" t="s">
        <v>11</v>
      </c>
      <c r="C1716" s="16" t="s">
        <v>559</v>
      </c>
      <c r="D1716" s="10">
        <v>14.806250081299488</v>
      </c>
      <c r="E1716" s="10">
        <v>1129.5800486455778</v>
      </c>
      <c r="F1716" s="10">
        <v>1211.3156341203521</v>
      </c>
    </row>
    <row r="1717">
      <c r="A1717" s="2" t="s">
        <v>24</v>
      </c>
      <c r="B1717" s="2" t="s">
        <v>23</v>
      </c>
      <c r="C1717" s="16" t="s">
        <v>520</v>
      </c>
      <c r="D1717" s="10">
        <v>12.990430848331252</v>
      </c>
      <c r="E1717" s="10">
        <v>1113.8215796053835</v>
      </c>
      <c r="F1717" s="10">
        <v>1144.3862987268772</v>
      </c>
    </row>
    <row r="1718">
      <c r="A1718" s="2" t="s">
        <v>23</v>
      </c>
      <c r="B1718" s="2" t="s">
        <v>24</v>
      </c>
      <c r="C1718" s="16" t="s">
        <v>453</v>
      </c>
      <c r="D1718" s="10">
        <v>10.191350976719148</v>
      </c>
      <c r="E1718" s="10">
        <v>1131.395867878546</v>
      </c>
      <c r="F1718" s="10">
        <v>1126.8120104537147</v>
      </c>
    </row>
    <row r="1719">
      <c r="A1719" s="2" t="s">
        <v>21</v>
      </c>
      <c r="B1719" s="2" t="s">
        <v>23</v>
      </c>
      <c r="C1719" s="16" t="s">
        <v>471</v>
      </c>
      <c r="D1719" s="10">
        <v>9.338653868411342</v>
      </c>
      <c r="E1719" s="10">
        <v>1148.389637839658</v>
      </c>
      <c r="F1719" s="10">
        <v>1141.587218855265</v>
      </c>
    </row>
    <row r="1720">
      <c r="A1720" s="2" t="s">
        <v>78</v>
      </c>
      <c r="B1720" s="2" t="s">
        <v>21</v>
      </c>
      <c r="C1720" s="16" t="s">
        <v>531</v>
      </c>
      <c r="D1720" s="10">
        <v>23.40047357998592</v>
      </c>
      <c r="E1720" s="10">
        <v>1010.581127989703</v>
      </c>
      <c r="F1720" s="10">
        <v>1157.7282917080693</v>
      </c>
    </row>
    <row r="1721">
      <c r="A1721" s="2" t="s">
        <v>101</v>
      </c>
      <c r="B1721" s="2" t="s">
        <v>78</v>
      </c>
      <c r="C1721" s="16" t="s">
        <v>596</v>
      </c>
      <c r="D1721" s="10">
        <v>6.1466804567480615</v>
      </c>
      <c r="E1721" s="10">
        <v>1088.3726820825782</v>
      </c>
      <c r="F1721" s="10">
        <v>1033.981601569689</v>
      </c>
    </row>
    <row r="1722">
      <c r="A1722" s="2" t="s">
        <v>14</v>
      </c>
      <c r="B1722" s="2" t="s">
        <v>101</v>
      </c>
      <c r="C1722" s="16" t="s">
        <v>526</v>
      </c>
      <c r="D1722" s="10">
        <v>9.053690794673185</v>
      </c>
      <c r="E1722" s="10">
        <v>1107.9556742680334</v>
      </c>
      <c r="F1722" s="10">
        <v>1094.5193625393263</v>
      </c>
    </row>
    <row r="1723">
      <c r="A1723" s="2" t="s">
        <v>24</v>
      </c>
      <c r="B1723" s="2" t="s">
        <v>14</v>
      </c>
      <c r="C1723" s="16" t="s">
        <v>558</v>
      </c>
      <c r="D1723" s="10">
        <v>10.911965223192778</v>
      </c>
      <c r="E1723" s="10">
        <v>1116.6206594769956</v>
      </c>
      <c r="F1723" s="10">
        <v>1117.0093650627066</v>
      </c>
    </row>
    <row r="1724">
      <c r="A1724" s="2" t="s">
        <v>79</v>
      </c>
      <c r="B1724" s="2" t="s">
        <v>242</v>
      </c>
      <c r="C1724" s="16" t="s">
        <v>587</v>
      </c>
      <c r="D1724" s="10">
        <v>11.591610693890097</v>
      </c>
      <c r="E1724" s="10">
        <v>1022.2459435492306</v>
      </c>
      <c r="F1724" s="10">
        <v>1049.8621144967665</v>
      </c>
    </row>
    <row r="1725">
      <c r="A1725" s="2" t="s">
        <v>263</v>
      </c>
      <c r="B1725" s="2" t="s">
        <v>79</v>
      </c>
      <c r="C1725" s="16" t="s">
        <v>547</v>
      </c>
      <c r="D1725" s="10">
        <v>14.881897240448879</v>
      </c>
      <c r="E1725" s="10">
        <v>966.5378083635599</v>
      </c>
      <c r="F1725" s="10">
        <v>1033.8375542431206</v>
      </c>
    </row>
    <row r="1726">
      <c r="A1726" s="2" t="s">
        <v>30</v>
      </c>
      <c r="B1726" s="2" t="s">
        <v>263</v>
      </c>
      <c r="C1726" s="16" t="s">
        <v>539</v>
      </c>
      <c r="D1726" s="10">
        <v>9.487699561483785</v>
      </c>
      <c r="E1726" s="26">
        <v>1000.0</v>
      </c>
      <c r="F1726" s="10">
        <v>981.4197056040088</v>
      </c>
    </row>
    <row r="1727">
      <c r="A1727" s="2" t="s">
        <v>355</v>
      </c>
      <c r="B1727" s="2" t="s">
        <v>30</v>
      </c>
      <c r="C1727" s="16" t="s">
        <v>433</v>
      </c>
      <c r="D1727" s="10">
        <v>-31.020489068116788</v>
      </c>
      <c r="E1727" s="26">
        <v>1000.960504719056</v>
      </c>
      <c r="F1727" s="10">
        <v>1009.4876995614839</v>
      </c>
    </row>
    <row r="1728">
      <c r="A1728" s="2" t="s">
        <v>88</v>
      </c>
      <c r="B1728" s="2" t="s">
        <v>30</v>
      </c>
      <c r="C1728" s="16" t="s">
        <v>466</v>
      </c>
      <c r="D1728" s="10">
        <v>4.8080385151719485</v>
      </c>
      <c r="E1728" s="26">
        <v>1080.5359430242456</v>
      </c>
      <c r="F1728" s="10">
        <v>1040.5081886296007</v>
      </c>
    </row>
    <row r="1729">
      <c r="A1729" s="2" t="s">
        <v>138</v>
      </c>
      <c r="B1729" s="2" t="s">
        <v>88</v>
      </c>
      <c r="C1729" s="16" t="s">
        <v>488</v>
      </c>
      <c r="D1729" s="10">
        <v>12.72208120636347</v>
      </c>
      <c r="E1729" s="26">
        <v>1051.7944927129365</v>
      </c>
      <c r="F1729" s="10">
        <v>1085.3439815394174</v>
      </c>
    </row>
    <row r="1730">
      <c r="A1730" s="2" t="s">
        <v>47</v>
      </c>
      <c r="B1730" s="2" t="s">
        <v>138</v>
      </c>
      <c r="C1730" s="16" t="s">
        <v>429</v>
      </c>
      <c r="D1730" s="10">
        <v>13.871572967014176</v>
      </c>
      <c r="E1730" s="26">
        <v>1014.9020804011479</v>
      </c>
      <c r="F1730" s="10">
        <v>1064.5165739193</v>
      </c>
    </row>
    <row r="1731">
      <c r="A1731" s="2" t="s">
        <v>171</v>
      </c>
      <c r="B1731" s="2" t="s">
        <v>47</v>
      </c>
      <c r="C1731" s="16" t="s">
        <v>535</v>
      </c>
      <c r="D1731" s="10">
        <v>8.191360029695874</v>
      </c>
      <c r="E1731" s="26">
        <v>1057.3076655751047</v>
      </c>
      <c r="F1731" s="10">
        <v>1028.7736533681623</v>
      </c>
    </row>
    <row r="1732">
      <c r="A1732" s="2" t="s">
        <v>215</v>
      </c>
      <c r="B1732" s="2" t="s">
        <v>171</v>
      </c>
      <c r="C1732" s="16" t="s">
        <v>445</v>
      </c>
      <c r="D1732" s="10">
        <v>15.982072419637658</v>
      </c>
      <c r="E1732" s="26">
        <v>985.5073419291532</v>
      </c>
      <c r="F1732" s="10">
        <v>1065.4990256048006</v>
      </c>
    </row>
    <row r="1733">
      <c r="A1733" s="2" t="s">
        <v>71</v>
      </c>
      <c r="B1733" s="2" t="s">
        <v>215</v>
      </c>
      <c r="C1733" s="16" t="s">
        <v>455</v>
      </c>
      <c r="D1733" s="10">
        <v>10.342122758506346</v>
      </c>
      <c r="E1733" s="26">
        <v>1001.2460984218625</v>
      </c>
      <c r="F1733" s="10">
        <v>1001.4894143487909</v>
      </c>
    </row>
    <row r="1734">
      <c r="A1734" s="2" t="s">
        <v>242</v>
      </c>
      <c r="B1734" s="2" t="s">
        <v>71</v>
      </c>
      <c r="C1734" s="16" t="s">
        <v>433</v>
      </c>
      <c r="D1734" s="10">
        <v>-33.389832913910254</v>
      </c>
      <c r="E1734" s="26">
        <v>1038.2705038028764</v>
      </c>
      <c r="F1734" s="10">
        <v>1011.5882211803688</v>
      </c>
    </row>
    <row r="1735">
      <c r="A1735" s="2" t="s">
        <v>263</v>
      </c>
      <c r="B1735" s="2" t="s">
        <v>71</v>
      </c>
      <c r="C1735" s="16" t="s">
        <v>470</v>
      </c>
      <c r="D1735" s="10">
        <v>14.092900175280858</v>
      </c>
      <c r="E1735" s="26">
        <v>971.9320060425249</v>
      </c>
      <c r="F1735" s="10">
        <v>1044.978054094279</v>
      </c>
    </row>
    <row r="1736">
      <c r="A1736" s="2" t="s">
        <v>138</v>
      </c>
      <c r="B1736" s="2" t="s">
        <v>263</v>
      </c>
      <c r="C1736" s="16" t="s">
        <v>522</v>
      </c>
      <c r="D1736" s="10">
        <v>5.543671997356932</v>
      </c>
      <c r="E1736" s="26">
        <v>1050.6450009522857</v>
      </c>
      <c r="F1736" s="10">
        <v>986.0249062178058</v>
      </c>
    </row>
    <row r="1737">
      <c r="A1737" s="2" t="s">
        <v>88</v>
      </c>
      <c r="B1737" s="2" t="s">
        <v>138</v>
      </c>
      <c r="C1737" s="16" t="s">
        <v>507</v>
      </c>
      <c r="D1737" s="10">
        <v>9.751491738318878</v>
      </c>
      <c r="E1737" s="26">
        <v>1072.6219003330539</v>
      </c>
      <c r="F1737" s="10">
        <v>1056.1886729496428</v>
      </c>
    </row>
    <row r="1738">
      <c r="A1738" s="2" t="s">
        <v>35</v>
      </c>
      <c r="B1738" s="2" t="s">
        <v>88</v>
      </c>
      <c r="C1738" s="16" t="s">
        <v>501</v>
      </c>
      <c r="D1738" s="10">
        <v>11.371188798891852</v>
      </c>
      <c r="E1738" s="26">
        <v>1070.6461765234676</v>
      </c>
      <c r="F1738" s="10">
        <v>1082.3733920713726</v>
      </c>
    </row>
    <row r="1739">
      <c r="A1739" s="2" t="s">
        <v>217</v>
      </c>
      <c r="B1739" s="2" t="s">
        <v>391</v>
      </c>
      <c r="C1739" s="16" t="s">
        <v>576</v>
      </c>
      <c r="D1739" s="10">
        <v>9.498344513780152</v>
      </c>
      <c r="E1739" s="26">
        <v>1000.0</v>
      </c>
      <c r="F1739" s="10">
        <v>1000.0</v>
      </c>
    </row>
    <row r="1740">
      <c r="A1740" s="2" t="s">
        <v>360</v>
      </c>
      <c r="B1740" s="2" t="s">
        <v>217</v>
      </c>
      <c r="C1740" s="16" t="s">
        <v>481</v>
      </c>
      <c r="D1740" s="10">
        <v>11.073636362177533</v>
      </c>
      <c r="E1740" s="26">
        <v>1000.0</v>
      </c>
      <c r="F1740" s="10">
        <v>1009.4983445137801</v>
      </c>
    </row>
    <row r="1741">
      <c r="A1741" s="2" t="s">
        <v>208</v>
      </c>
      <c r="B1741" s="2" t="s">
        <v>360</v>
      </c>
      <c r="C1741" s="16" t="s">
        <v>447</v>
      </c>
      <c r="D1741" s="10">
        <v>10.598532616588788</v>
      </c>
      <c r="E1741" s="26">
        <v>1000.0</v>
      </c>
      <c r="F1741" s="10">
        <v>1011.0736363621776</v>
      </c>
    </row>
    <row r="1742">
      <c r="A1742" s="2" t="s">
        <v>305</v>
      </c>
      <c r="B1742" s="2" t="s">
        <v>208</v>
      </c>
      <c r="C1742" s="16" t="s">
        <v>433</v>
      </c>
      <c r="D1742" s="10">
        <v>-30.86873823144406</v>
      </c>
      <c r="E1742" s="26">
        <v>1000.0</v>
      </c>
      <c r="F1742" s="10">
        <v>1010.5985326165887</v>
      </c>
    </row>
    <row r="1743">
      <c r="A1743" s="2" t="s">
        <v>207</v>
      </c>
      <c r="B1743" s="2" t="s">
        <v>208</v>
      </c>
      <c r="C1743" s="16" t="s">
        <v>555</v>
      </c>
      <c r="D1743" s="10">
        <v>10.375135781560724</v>
      </c>
      <c r="E1743" s="26">
        <v>1000.0</v>
      </c>
      <c r="F1743" s="10">
        <v>1041.4672708480327</v>
      </c>
    </row>
    <row r="1744">
      <c r="A1744" s="2" t="s">
        <v>19</v>
      </c>
      <c r="B1744" s="2" t="s">
        <v>207</v>
      </c>
      <c r="C1744" s="16" t="s">
        <v>504</v>
      </c>
      <c r="D1744" s="10">
        <v>4.529162104936863</v>
      </c>
      <c r="E1744" s="26">
        <v>1140.002251437378</v>
      </c>
      <c r="F1744" s="10">
        <v>1010.3751357815607</v>
      </c>
    </row>
    <row r="1745">
      <c r="A1745" s="2" t="s">
        <v>200</v>
      </c>
      <c r="B1745" s="2" t="s">
        <v>19</v>
      </c>
      <c r="C1745" s="16" t="s">
        <v>433</v>
      </c>
      <c r="D1745" s="10">
        <v>-19.066464707865997</v>
      </c>
      <c r="E1745" s="26">
        <v>1000.0</v>
      </c>
      <c r="F1745" s="10">
        <v>1144.5314135423148</v>
      </c>
    </row>
    <row r="1746">
      <c r="A1746" s="2" t="s">
        <v>391</v>
      </c>
      <c r="B1746" s="2" t="s">
        <v>19</v>
      </c>
      <c r="C1746" s="16" t="s">
        <v>473</v>
      </c>
      <c r="D1746" s="10">
        <v>23.577858620883706</v>
      </c>
      <c r="E1746" s="26">
        <v>990.5016554862199</v>
      </c>
      <c r="F1746" s="10">
        <v>1163.5978782501809</v>
      </c>
    </row>
    <row r="1747">
      <c r="A1747" s="2" t="s">
        <v>24</v>
      </c>
      <c r="B1747" s="2" t="s">
        <v>391</v>
      </c>
      <c r="C1747" s="16" t="s">
        <v>549</v>
      </c>
      <c r="D1747" s="10">
        <v>3.810649179046076</v>
      </c>
      <c r="E1747" s="26">
        <v>1127.5326247001883</v>
      </c>
      <c r="F1747" s="10">
        <v>1014.0795141071036</v>
      </c>
    </row>
    <row r="1748">
      <c r="A1748" s="2" t="s">
        <v>338</v>
      </c>
      <c r="B1748" s="2" t="s">
        <v>24</v>
      </c>
      <c r="C1748" s="16" t="s">
        <v>433</v>
      </c>
      <c r="D1748" s="10">
        <v>-20.306738781174385</v>
      </c>
      <c r="E1748" s="26">
        <v>1000.0</v>
      </c>
      <c r="F1748" s="10">
        <v>1131.3432738792344</v>
      </c>
    </row>
    <row r="1749">
      <c r="A1749" s="2" t="s">
        <v>360</v>
      </c>
      <c r="B1749" s="2" t="s">
        <v>24</v>
      </c>
      <c r="C1749" s="16" t="s">
        <v>567</v>
      </c>
      <c r="D1749" s="10">
        <v>21.152113436614584</v>
      </c>
      <c r="E1749" s="26">
        <v>1000.4751037455889</v>
      </c>
      <c r="F1749" s="10">
        <v>1151.6500126604087</v>
      </c>
    </row>
    <row r="1750">
      <c r="A1750" s="2" t="s">
        <v>101</v>
      </c>
      <c r="B1750" s="2" t="s">
        <v>360</v>
      </c>
      <c r="C1750" s="16" t="s">
        <v>507</v>
      </c>
      <c r="D1750" s="10">
        <v>7.038450931529721</v>
      </c>
      <c r="E1750" s="26">
        <v>1085.465671744653</v>
      </c>
      <c r="F1750" s="10">
        <v>1021.6272171822034</v>
      </c>
    </row>
    <row r="1751">
      <c r="A1751" s="2" t="s">
        <v>200</v>
      </c>
      <c r="B1751" s="2" t="s">
        <v>101</v>
      </c>
      <c r="C1751" s="16" t="s">
        <v>497</v>
      </c>
      <c r="D1751" s="10">
        <v>18.838905548526498</v>
      </c>
      <c r="E1751" s="26">
        <v>980.933535292134</v>
      </c>
      <c r="F1751" s="10">
        <v>1092.5041226761828</v>
      </c>
    </row>
    <row r="1752">
      <c r="A1752" s="2" t="s">
        <v>21</v>
      </c>
      <c r="B1752" s="2" t="s">
        <v>200</v>
      </c>
      <c r="C1752" s="16" t="s">
        <v>438</v>
      </c>
      <c r="D1752" s="10">
        <v>3.734892881659223</v>
      </c>
      <c r="E1752" s="26">
        <v>1134.3278181280832</v>
      </c>
      <c r="F1752" s="10">
        <v>999.7724408406606</v>
      </c>
    </row>
    <row r="1753">
      <c r="A1753" s="2" t="s">
        <v>146</v>
      </c>
      <c r="B1753" s="2" t="s">
        <v>64</v>
      </c>
      <c r="C1753" s="16" t="s">
        <v>433</v>
      </c>
      <c r="D1753" s="10">
        <v>-27.325835596103076</v>
      </c>
      <c r="E1753" s="26">
        <v>1001.1721261599049</v>
      </c>
      <c r="F1753" s="10">
        <v>1056.0469880695396</v>
      </c>
    </row>
    <row r="1754">
      <c r="A1754" s="2" t="s">
        <v>379</v>
      </c>
      <c r="B1754" s="2" t="s">
        <v>64</v>
      </c>
      <c r="C1754" s="16" t="s">
        <v>442</v>
      </c>
      <c r="D1754" s="10">
        <v>20.708771122198584</v>
      </c>
      <c r="E1754" s="26">
        <v>941.4398505143284</v>
      </c>
      <c r="F1754" s="10">
        <v>1083.3728236656427</v>
      </c>
    </row>
    <row r="1755">
      <c r="A1755" s="2" t="s">
        <v>59</v>
      </c>
      <c r="B1755" s="2" t="s">
        <v>379</v>
      </c>
      <c r="C1755" s="16" t="s">
        <v>568</v>
      </c>
      <c r="D1755" s="10">
        <v>5.7305441556735035</v>
      </c>
      <c r="E1755" s="26">
        <v>1050.4418211003244</v>
      </c>
      <c r="F1755" s="10">
        <v>962.148621636527</v>
      </c>
    </row>
    <row r="1756">
      <c r="A1756" s="2" t="s">
        <v>368</v>
      </c>
      <c r="B1756" s="2" t="s">
        <v>59</v>
      </c>
      <c r="C1756" s="16" t="s">
        <v>465</v>
      </c>
      <c r="D1756" s="10">
        <v>14.202786713462402</v>
      </c>
      <c r="E1756" s="26">
        <v>1000.0</v>
      </c>
      <c r="F1756" s="10">
        <v>1056.172365255998</v>
      </c>
    </row>
    <row r="1757">
      <c r="A1757" s="2" t="s">
        <v>279</v>
      </c>
      <c r="B1757" s="2" t="s">
        <v>368</v>
      </c>
      <c r="C1757" s="16" t="s">
        <v>579</v>
      </c>
      <c r="D1757" s="10">
        <v>15.848922199101633</v>
      </c>
      <c r="E1757" s="26">
        <v>940.6050122470558</v>
      </c>
      <c r="F1757" s="10">
        <v>1014.2027867134624</v>
      </c>
    </row>
    <row r="1758">
      <c r="A1758" s="2" t="s">
        <v>146</v>
      </c>
      <c r="B1758" s="2" t="s">
        <v>279</v>
      </c>
      <c r="C1758" s="16" t="s">
        <v>437</v>
      </c>
      <c r="D1758" s="10">
        <v>9.43559736427349</v>
      </c>
      <c r="E1758" s="26">
        <v>973.8462905638019</v>
      </c>
      <c r="F1758" s="10">
        <v>956.4539344461574</v>
      </c>
    </row>
    <row r="1759">
      <c r="A1759" s="2" t="s">
        <v>237</v>
      </c>
      <c r="B1759" s="2" t="s">
        <v>146</v>
      </c>
      <c r="C1759" s="16" t="s">
        <v>486</v>
      </c>
      <c r="D1759" s="10">
        <v>8.883145832757853</v>
      </c>
      <c r="E1759" s="26">
        <v>1002.0895279645888</v>
      </c>
      <c r="F1759" s="10">
        <v>983.2818879280753</v>
      </c>
    </row>
    <row r="1760">
      <c r="A1760" s="2" t="s">
        <v>231</v>
      </c>
      <c r="B1760" s="2" t="s">
        <v>237</v>
      </c>
      <c r="C1760" s="16" t="s">
        <v>516</v>
      </c>
      <c r="D1760" s="10">
        <v>10.33148314377576</v>
      </c>
      <c r="E1760" s="26">
        <v>1006.1173845910358</v>
      </c>
      <c r="F1760" s="10">
        <v>1010.9726737973467</v>
      </c>
    </row>
    <row r="1761">
      <c r="A1761" s="2" t="s">
        <v>366</v>
      </c>
      <c r="B1761" s="2" t="s">
        <v>231</v>
      </c>
      <c r="C1761" s="16" t="s">
        <v>526</v>
      </c>
      <c r="D1761" s="10">
        <v>16.814949980176547</v>
      </c>
      <c r="E1761" s="26">
        <v>932.9622405013749</v>
      </c>
      <c r="F1761" s="10">
        <v>1016.4488677348116</v>
      </c>
    </row>
    <row r="1762">
      <c r="A1762" s="2" t="s">
        <v>379</v>
      </c>
      <c r="B1762" s="2" t="s">
        <v>366</v>
      </c>
      <c r="C1762" s="16" t="s">
        <v>595</v>
      </c>
      <c r="D1762" s="10">
        <v>9.205516382922552</v>
      </c>
      <c r="E1762" s="26">
        <v>956.4180774808535</v>
      </c>
      <c r="F1762" s="10">
        <v>949.7771904815514</v>
      </c>
    </row>
    <row r="1763">
      <c r="A1763" s="2" t="s">
        <v>280</v>
      </c>
      <c r="B1763" s="2" t="s">
        <v>379</v>
      </c>
      <c r="C1763" s="16" t="s">
        <v>557</v>
      </c>
      <c r="D1763" s="10">
        <v>10.568404261361659</v>
      </c>
      <c r="E1763" s="26">
        <v>963.3255389450537</v>
      </c>
      <c r="F1763" s="10">
        <v>965.623593863776</v>
      </c>
    </row>
    <row r="1764">
      <c r="A1764" s="2" t="s">
        <v>167</v>
      </c>
      <c r="B1764" s="2" t="s">
        <v>280</v>
      </c>
      <c r="C1764" s="16" t="s">
        <v>433</v>
      </c>
      <c r="D1764" s="10">
        <v>-35.25628204841451</v>
      </c>
      <c r="E1764" s="26">
        <v>1033.7882443213969</v>
      </c>
      <c r="F1764" s="10">
        <v>973.8939432064154</v>
      </c>
    </row>
    <row r="1765">
      <c r="A1765" s="2" t="s">
        <v>146</v>
      </c>
      <c r="B1765" s="2" t="s">
        <v>280</v>
      </c>
      <c r="C1765" s="16" t="s">
        <v>532</v>
      </c>
      <c r="D1765" s="10">
        <v>10.77126963887048</v>
      </c>
      <c r="E1765" s="26">
        <v>974.3987420953174</v>
      </c>
      <c r="F1765" s="10">
        <v>1009.1502252548299</v>
      </c>
    </row>
    <row r="1766">
      <c r="A1766" s="2" t="s">
        <v>64</v>
      </c>
      <c r="B1766" s="2" t="s">
        <v>146</v>
      </c>
      <c r="C1766" s="16" t="s">
        <v>433</v>
      </c>
      <c r="D1766" s="10">
        <v>-36.10502983659971</v>
      </c>
      <c r="E1766" s="26">
        <v>1062.664052543444</v>
      </c>
      <c r="F1766" s="10">
        <v>985.1700117341878</v>
      </c>
    </row>
    <row r="1767">
      <c r="A1767" s="2" t="s">
        <v>59</v>
      </c>
      <c r="B1767" s="2" t="s">
        <v>146</v>
      </c>
      <c r="C1767" s="16" t="s">
        <v>489</v>
      </c>
      <c r="D1767" s="10">
        <v>6.814620252917305</v>
      </c>
      <c r="E1767" s="26">
        <v>1041.9695785425358</v>
      </c>
      <c r="F1767" s="10">
        <v>1021.2750415707875</v>
      </c>
    </row>
    <row r="1768">
      <c r="A1768" s="2" t="s">
        <v>349</v>
      </c>
      <c r="B1768" s="2" t="s">
        <v>41</v>
      </c>
      <c r="C1768" s="16" t="s">
        <v>590</v>
      </c>
      <c r="D1768" s="10">
        <v>16.029240763306206</v>
      </c>
      <c r="E1768" s="26">
        <v>1005.4100488913408</v>
      </c>
      <c r="F1768" s="10">
        <v>1085.800541068015</v>
      </c>
    </row>
    <row r="1769">
      <c r="A1769" s="2" t="s">
        <v>27</v>
      </c>
      <c r="B1769" s="2" t="s">
        <v>349</v>
      </c>
      <c r="C1769" s="16" t="s">
        <v>523</v>
      </c>
      <c r="D1769" s="10">
        <v>12.324127331901424</v>
      </c>
      <c r="E1769" s="26">
        <v>994.9153849834499</v>
      </c>
      <c r="F1769" s="10">
        <v>1021.439289654647</v>
      </c>
    </row>
    <row r="1770">
      <c r="A1770" s="2" t="s">
        <v>214</v>
      </c>
      <c r="B1770" s="2" t="s">
        <v>27</v>
      </c>
      <c r="C1770" s="16" t="s">
        <v>433</v>
      </c>
      <c r="D1770" s="10">
        <v>-31.114151107571004</v>
      </c>
      <c r="E1770" s="26">
        <v>1000.0</v>
      </c>
      <c r="F1770" s="10">
        <v>1007.2395123153514</v>
      </c>
    </row>
    <row r="1771">
      <c r="A1771" s="2" t="s">
        <v>314</v>
      </c>
      <c r="B1771" s="2" t="s">
        <v>27</v>
      </c>
      <c r="C1771" s="16" t="s">
        <v>591</v>
      </c>
      <c r="D1771" s="10">
        <v>18.633703407029536</v>
      </c>
      <c r="E1771" s="26">
        <v>915.2924890732723</v>
      </c>
      <c r="F1771" s="10">
        <v>1038.3536634229224</v>
      </c>
    </row>
    <row r="1772">
      <c r="A1772" s="2" t="s">
        <v>76</v>
      </c>
      <c r="B1772" s="2" t="s">
        <v>314</v>
      </c>
      <c r="C1772" s="16" t="s">
        <v>527</v>
      </c>
      <c r="D1772" s="10">
        <v>7.053696837685833</v>
      </c>
      <c r="E1772" s="26">
        <v>996.1671404430208</v>
      </c>
      <c r="F1772" s="10">
        <v>933.9261924803019</v>
      </c>
    </row>
    <row r="1773">
      <c r="A1773" s="2" t="s">
        <v>137</v>
      </c>
      <c r="B1773" s="2" t="s">
        <v>76</v>
      </c>
      <c r="C1773" s="16" t="s">
        <v>532</v>
      </c>
      <c r="D1773" s="10">
        <v>10.692018542432402</v>
      </c>
      <c r="E1773" s="26">
        <v>1000.0</v>
      </c>
      <c r="F1773" s="10">
        <v>1003.2208372807066</v>
      </c>
    </row>
    <row r="1774">
      <c r="A1774" s="2" t="s">
        <v>106</v>
      </c>
      <c r="B1774" s="2" t="s">
        <v>137</v>
      </c>
      <c r="C1774" s="16" t="s">
        <v>465</v>
      </c>
      <c r="D1774" s="10">
        <v>8.806681227838503</v>
      </c>
      <c r="E1774" s="26">
        <v>1025.1124107615954</v>
      </c>
      <c r="F1774" s="10">
        <v>1010.6920185424324</v>
      </c>
    </row>
    <row r="1775">
      <c r="A1775" s="2" t="s">
        <v>186</v>
      </c>
      <c r="B1775" s="2" t="s">
        <v>106</v>
      </c>
      <c r="C1775" s="16" t="s">
        <v>589</v>
      </c>
      <c r="D1775" s="10">
        <v>12.129283010366473</v>
      </c>
      <c r="E1775" s="26">
        <v>1000.0</v>
      </c>
      <c r="F1775" s="10">
        <v>1033.9190919894338</v>
      </c>
    </row>
    <row r="1776">
      <c r="A1776" s="2" t="s">
        <v>103</v>
      </c>
      <c r="B1776" s="2" t="s">
        <v>186</v>
      </c>
      <c r="C1776" s="16" t="s">
        <v>595</v>
      </c>
      <c r="D1776" s="10">
        <v>6.802422528733791</v>
      </c>
      <c r="E1776" s="26">
        <v>1057.6769583839655</v>
      </c>
      <c r="F1776" s="10">
        <v>1012.1292830103664</v>
      </c>
    </row>
    <row r="1777">
      <c r="A1777" s="2" t="s">
        <v>50</v>
      </c>
      <c r="B1777" s="2" t="s">
        <v>103</v>
      </c>
      <c r="C1777" s="16" t="s">
        <v>442</v>
      </c>
      <c r="D1777" s="10">
        <v>15.77578622395811</v>
      </c>
      <c r="E1777" s="26">
        <v>992.082179312608</v>
      </c>
      <c r="F1777" s="10">
        <v>1064.4793809126993</v>
      </c>
    </row>
    <row r="1778">
      <c r="A1778" s="2" t="s">
        <v>388</v>
      </c>
      <c r="B1778" s="2" t="s">
        <v>50</v>
      </c>
      <c r="C1778" s="16" t="s">
        <v>559</v>
      </c>
      <c r="D1778" s="10">
        <v>11.339714984865296</v>
      </c>
      <c r="E1778" s="26">
        <v>991.05470517972</v>
      </c>
      <c r="F1778" s="10">
        <v>1007.8579655365661</v>
      </c>
    </row>
    <row r="1779">
      <c r="A1779" s="2" t="s">
        <v>349</v>
      </c>
      <c r="B1779" s="2" t="s">
        <v>388</v>
      </c>
      <c r="C1779" s="16" t="s">
        <v>467</v>
      </c>
      <c r="D1779" s="10">
        <v>9.47663761275345</v>
      </c>
      <c r="E1779" s="26">
        <v>1009.1151623227456</v>
      </c>
      <c r="F1779" s="10">
        <v>1002.3944201645853</v>
      </c>
    </row>
    <row r="1780">
      <c r="A1780" s="2" t="s">
        <v>41</v>
      </c>
      <c r="B1780" s="2" t="s">
        <v>349</v>
      </c>
      <c r="C1780" s="16" t="s">
        <v>503</v>
      </c>
      <c r="D1780" s="10">
        <v>7.5479042058449055</v>
      </c>
      <c r="E1780" s="26">
        <v>1069.7713003047088</v>
      </c>
      <c r="F1780" s="10">
        <v>1018.5917999354991</v>
      </c>
    </row>
    <row r="1781">
      <c r="A1781" s="2" t="s">
        <v>214</v>
      </c>
      <c r="B1781" s="2" t="s">
        <v>41</v>
      </c>
      <c r="C1781" s="16" t="s">
        <v>433</v>
      </c>
      <c r="D1781" s="10">
        <v>-22.467747501200556</v>
      </c>
      <c r="E1781" s="26">
        <v>968.885848892429</v>
      </c>
      <c r="F1781" s="10">
        <v>1077.3192045105538</v>
      </c>
    </row>
    <row r="1782">
      <c r="A1782" s="2" t="s">
        <v>160</v>
      </c>
      <c r="B1782" s="2" t="s">
        <v>135</v>
      </c>
      <c r="C1782" s="16" t="s">
        <v>433</v>
      </c>
      <c r="D1782" s="10">
        <v>-25.994802221610815</v>
      </c>
      <c r="E1782" s="26">
        <v>980.1252149321384</v>
      </c>
      <c r="F1782" s="10">
        <v>1050.2050940092724</v>
      </c>
    </row>
    <row r="1783">
      <c r="A1783" s="2" t="s">
        <v>117</v>
      </c>
      <c r="B1783" s="2" t="s">
        <v>135</v>
      </c>
      <c r="C1783" s="16" t="s">
        <v>456</v>
      </c>
      <c r="D1783" s="10">
        <v>11.453067934325901</v>
      </c>
      <c r="E1783" s="26">
        <v>1040.4404949107561</v>
      </c>
      <c r="F1783" s="10">
        <v>1076.1998962308833</v>
      </c>
    </row>
    <row r="1784">
      <c r="A1784" s="2" t="s">
        <v>406</v>
      </c>
      <c r="B1784" s="2" t="s">
        <v>219</v>
      </c>
      <c r="C1784" s="16" t="s">
        <v>507</v>
      </c>
      <c r="D1784" s="10">
        <v>10.862166019047985</v>
      </c>
      <c r="E1784" s="26">
        <v>1000.0</v>
      </c>
      <c r="F1784" s="10">
        <v>1000.0</v>
      </c>
    </row>
    <row r="1785">
      <c r="A1785" s="2" t="s">
        <v>413</v>
      </c>
      <c r="B1785" s="2" t="s">
        <v>406</v>
      </c>
      <c r="C1785" s="16" t="s">
        <v>476</v>
      </c>
      <c r="D1785" s="10">
        <v>16.462512549782364</v>
      </c>
      <c r="E1785" s="26">
        <v>937.5983144586213</v>
      </c>
      <c r="F1785" s="10">
        <v>1010.862166019048</v>
      </c>
    </row>
    <row r="1786">
      <c r="A1786" s="2" t="s">
        <v>170</v>
      </c>
      <c r="B1786" s="2" t="s">
        <v>413</v>
      </c>
      <c r="C1786" s="16" t="s">
        <v>545</v>
      </c>
      <c r="D1786" s="10">
        <v>7.199781205536938</v>
      </c>
      <c r="E1786" s="26">
        <v>1008.7905701072169</v>
      </c>
      <c r="F1786" s="10">
        <v>954.0608270084037</v>
      </c>
    </row>
    <row r="1787">
      <c r="A1787" s="2" t="s">
        <v>361</v>
      </c>
      <c r="B1787" s="2" t="s">
        <v>170</v>
      </c>
      <c r="C1787" s="16" t="s">
        <v>455</v>
      </c>
      <c r="D1787" s="10">
        <v>18.397386932894918</v>
      </c>
      <c r="E1787" s="26">
        <v>919.2175685752877</v>
      </c>
      <c r="F1787" s="10">
        <v>1015.9903513127538</v>
      </c>
    </row>
    <row r="1788">
      <c r="A1788" s="2" t="s">
        <v>394</v>
      </c>
      <c r="B1788" s="2" t="s">
        <v>361</v>
      </c>
      <c r="C1788" s="16" t="s">
        <v>433</v>
      </c>
      <c r="D1788" s="10">
        <v>-34.177045020279145</v>
      </c>
      <c r="E1788" s="26">
        <v>977.5480574757503</v>
      </c>
      <c r="F1788" s="10">
        <v>937.6149555081827</v>
      </c>
    </row>
    <row r="1789">
      <c r="A1789" s="2" t="s">
        <v>341</v>
      </c>
      <c r="B1789" s="2" t="s">
        <v>361</v>
      </c>
      <c r="C1789" s="16" t="s">
        <v>433</v>
      </c>
      <c r="D1789" s="10">
        <v>-33.48338744684628</v>
      </c>
      <c r="E1789" s="26">
        <v>1000.0</v>
      </c>
      <c r="F1789" s="10">
        <v>971.7920005284618</v>
      </c>
    </row>
    <row r="1790">
      <c r="A1790" s="2" t="s">
        <v>135</v>
      </c>
      <c r="B1790" s="2" t="s">
        <v>361</v>
      </c>
      <c r="C1790" s="16" t="s">
        <v>572</v>
      </c>
      <c r="D1790" s="10">
        <v>0.8124099375600176</v>
      </c>
      <c r="E1790" s="26">
        <v>1064.7468282965574</v>
      </c>
      <c r="F1790" s="10">
        <v>1005.2753879753081</v>
      </c>
    </row>
    <row r="1791">
      <c r="A1791" s="2" t="s">
        <v>117</v>
      </c>
      <c r="B1791" s="2" t="s">
        <v>135</v>
      </c>
      <c r="C1791" s="16" t="s">
        <v>480</v>
      </c>
      <c r="D1791" s="10">
        <v>11.251506156848853</v>
      </c>
      <c r="E1791" s="26">
        <v>1051.893562845082</v>
      </c>
      <c r="F1791" s="10">
        <v>1065.5592382341174</v>
      </c>
    </row>
    <row r="1792">
      <c r="A1792" s="2" t="s">
        <v>396</v>
      </c>
      <c r="B1792" s="2" t="s">
        <v>117</v>
      </c>
      <c r="C1792" s="16" t="s">
        <v>536</v>
      </c>
      <c r="D1792" s="10">
        <v>17.20064427747524</v>
      </c>
      <c r="E1792" s="26">
        <v>972.0869114877335</v>
      </c>
      <c r="F1792" s="10">
        <v>1063.1450690019308</v>
      </c>
    </row>
    <row r="1793">
      <c r="A1793" s="2" t="s">
        <v>154</v>
      </c>
      <c r="B1793" s="2" t="s">
        <v>396</v>
      </c>
      <c r="C1793" s="16" t="s">
        <v>448</v>
      </c>
      <c r="D1793" s="10">
        <v>7.169320101370856</v>
      </c>
      <c r="E1793" s="26">
        <v>1026.473030762083</v>
      </c>
      <c r="F1793" s="10">
        <v>989.2875557652087</v>
      </c>
    </row>
    <row r="1794">
      <c r="A1794" s="2" t="s">
        <v>406</v>
      </c>
      <c r="B1794" s="2" t="s">
        <v>154</v>
      </c>
      <c r="C1794" s="16" t="s">
        <v>535</v>
      </c>
      <c r="D1794" s="10">
        <v>13.056387824567688</v>
      </c>
      <c r="E1794" s="26">
        <v>994.3996534692656</v>
      </c>
      <c r="F1794" s="10">
        <v>1033.6423508634539</v>
      </c>
    </row>
    <row r="1795">
      <c r="A1795" s="2" t="s">
        <v>160</v>
      </c>
      <c r="B1795" s="2" t="s">
        <v>406</v>
      </c>
      <c r="C1795" s="16" t="s">
        <v>525</v>
      </c>
      <c r="D1795" s="10">
        <v>14.341408892074963</v>
      </c>
      <c r="E1795" s="26">
        <v>954.1304127105276</v>
      </c>
      <c r="F1795" s="10">
        <v>1007.4560412938332</v>
      </c>
    </row>
    <row r="1796">
      <c r="A1796" s="2" t="s">
        <v>170</v>
      </c>
      <c r="B1796" s="2" t="s">
        <v>160</v>
      </c>
      <c r="C1796" s="16" t="s">
        <v>447</v>
      </c>
      <c r="D1796" s="10">
        <v>7.893258892343301</v>
      </c>
      <c r="E1796" s="26">
        <v>997.5929643798588</v>
      </c>
      <c r="F1796" s="10">
        <v>968.4718216026025</v>
      </c>
    </row>
    <row r="1797">
      <c r="A1797" s="2" t="s">
        <v>413</v>
      </c>
      <c r="B1797" s="2" t="s">
        <v>170</v>
      </c>
      <c r="C1797" s="16" t="s">
        <v>503</v>
      </c>
      <c r="D1797" s="10">
        <v>15.34639240116566</v>
      </c>
      <c r="E1797" s="26">
        <v>946.8610458028669</v>
      </c>
      <c r="F1797" s="10">
        <v>1005.4862232722021</v>
      </c>
    </row>
    <row r="1798">
      <c r="A1798" s="2" t="s">
        <v>22</v>
      </c>
      <c r="B1798" s="2" t="s">
        <v>39</v>
      </c>
      <c r="C1798" s="16" t="s">
        <v>446</v>
      </c>
      <c r="D1798" s="10">
        <v>4.501026478517116</v>
      </c>
      <c r="E1798" s="26">
        <v>1099.4503048458125</v>
      </c>
      <c r="F1798" s="10">
        <v>1000.0</v>
      </c>
    </row>
    <row r="1799">
      <c r="A1799" s="2" t="s">
        <v>179</v>
      </c>
      <c r="B1799" s="2" t="s">
        <v>22</v>
      </c>
      <c r="C1799" s="16" t="s">
        <v>498</v>
      </c>
      <c r="D1799" s="10">
        <v>16.96513173172732</v>
      </c>
      <c r="E1799" s="26">
        <v>1020.5413582192211</v>
      </c>
      <c r="F1799" s="10">
        <v>1103.9513313243297</v>
      </c>
    </row>
    <row r="1800">
      <c r="A1800" s="2" t="s">
        <v>38</v>
      </c>
      <c r="B1800" s="2" t="s">
        <v>179</v>
      </c>
      <c r="C1800" s="16" t="s">
        <v>430</v>
      </c>
      <c r="D1800" s="10">
        <v>9.522775954972502</v>
      </c>
      <c r="E1800" s="26">
        <v>1041.3972498077028</v>
      </c>
      <c r="F1800" s="10">
        <v>1037.5064899509484</v>
      </c>
    </row>
    <row r="1801">
      <c r="A1801" s="2" t="s">
        <v>153</v>
      </c>
      <c r="B1801" s="2" t="s">
        <v>38</v>
      </c>
      <c r="C1801" s="16" t="s">
        <v>572</v>
      </c>
      <c r="D1801" s="10">
        <v>14.416579131071327</v>
      </c>
      <c r="E1801" s="26">
        <v>995.3735479109477</v>
      </c>
      <c r="F1801" s="10">
        <v>1050.9200257626753</v>
      </c>
    </row>
    <row r="1802">
      <c r="A1802" s="2" t="s">
        <v>92</v>
      </c>
      <c r="B1802" s="2" t="s">
        <v>153</v>
      </c>
      <c r="C1802" s="16" t="s">
        <v>570</v>
      </c>
      <c r="D1802" s="10">
        <v>8.881373816386397</v>
      </c>
      <c r="E1802" s="26">
        <v>1019.0997754649892</v>
      </c>
      <c r="F1802" s="10">
        <v>1009.790127042019</v>
      </c>
    </row>
    <row r="1803">
      <c r="A1803" s="2" t="s">
        <v>250</v>
      </c>
      <c r="B1803" s="2" t="s">
        <v>92</v>
      </c>
      <c r="C1803" s="16" t="s">
        <v>437</v>
      </c>
      <c r="D1803" s="10">
        <v>12.695710837798446</v>
      </c>
      <c r="E1803" s="26">
        <v>1000.0</v>
      </c>
      <c r="F1803" s="10">
        <v>1027.9811492813756</v>
      </c>
    </row>
    <row r="1804">
      <c r="A1804" s="2" t="s">
        <v>125</v>
      </c>
      <c r="B1804" s="2" t="s">
        <v>250</v>
      </c>
      <c r="C1804" s="16" t="s">
        <v>430</v>
      </c>
      <c r="D1804" s="10">
        <v>9.721221212699067</v>
      </c>
      <c r="E1804" s="26">
        <v>1013.7290556373363</v>
      </c>
      <c r="F1804" s="10">
        <v>1012.6957108377984</v>
      </c>
    </row>
    <row r="1805">
      <c r="A1805" s="2" t="s">
        <v>39</v>
      </c>
      <c r="B1805" s="2" t="s">
        <v>125</v>
      </c>
      <c r="C1805" s="16" t="s">
        <v>537</v>
      </c>
      <c r="D1805" s="10">
        <v>11.71037670066053</v>
      </c>
      <c r="E1805" s="26">
        <v>995.4989735214829</v>
      </c>
      <c r="F1805" s="10">
        <v>1023.4502768500354</v>
      </c>
    </row>
    <row r="1806">
      <c r="A1806" s="2" t="s">
        <v>22</v>
      </c>
      <c r="B1806" s="2" t="s">
        <v>39</v>
      </c>
      <c r="C1806" s="16" t="s">
        <v>545</v>
      </c>
      <c r="D1806" s="10">
        <v>5.980621538533791</v>
      </c>
      <c r="E1806" s="26">
        <v>1086.9861995926024</v>
      </c>
      <c r="F1806" s="10">
        <v>1007.2093502221435</v>
      </c>
    </row>
    <row r="1807">
      <c r="A1807" s="2" t="s">
        <v>149</v>
      </c>
      <c r="B1807" s="2" t="s">
        <v>22</v>
      </c>
      <c r="C1807" s="16" t="s">
        <v>508</v>
      </c>
      <c r="D1807" s="10">
        <v>24.3664623222289</v>
      </c>
      <c r="E1807" s="26">
        <v>932.3921994057966</v>
      </c>
      <c r="F1807" s="10">
        <v>1092.9668211311362</v>
      </c>
    </row>
    <row r="1808">
      <c r="A1808" s="2" t="s">
        <v>38</v>
      </c>
      <c r="B1808" s="2" t="s">
        <v>149</v>
      </c>
      <c r="C1808" s="16" t="s">
        <v>527</v>
      </c>
      <c r="D1808" s="10">
        <v>6.221734546360169</v>
      </c>
      <c r="E1808" s="26">
        <v>1036.503446631604</v>
      </c>
      <c r="F1808" s="10">
        <v>956.7586617280256</v>
      </c>
    </row>
    <row r="1809">
      <c r="A1809" s="2" t="s">
        <v>179</v>
      </c>
      <c r="B1809" s="2" t="s">
        <v>38</v>
      </c>
      <c r="C1809" s="16" t="s">
        <v>489</v>
      </c>
      <c r="D1809" s="10">
        <v>11.90994513156083</v>
      </c>
      <c r="E1809" s="26">
        <v>1027.983713995976</v>
      </c>
      <c r="F1809" s="10">
        <v>1042.7251811779643</v>
      </c>
    </row>
    <row r="1810">
      <c r="A1810" s="2" t="s">
        <v>92</v>
      </c>
      <c r="B1810" s="2" t="s">
        <v>179</v>
      </c>
      <c r="C1810" s="16" t="s">
        <v>587</v>
      </c>
      <c r="D1810" s="10">
        <v>11.356185480477052</v>
      </c>
      <c r="E1810" s="26">
        <v>1015.2854384435772</v>
      </c>
      <c r="F1810" s="10">
        <v>1039.8936591275367</v>
      </c>
    </row>
    <row r="1811">
      <c r="A1811" s="2" t="s">
        <v>153</v>
      </c>
      <c r="B1811" s="2" t="s">
        <v>92</v>
      </c>
      <c r="C1811" s="16" t="s">
        <v>598</v>
      </c>
      <c r="D1811" s="10">
        <v>13.444204696869198</v>
      </c>
      <c r="E1811" s="26">
        <v>1000.9087532256326</v>
      </c>
      <c r="F1811" s="10">
        <v>1026.6416239240543</v>
      </c>
    </row>
    <row r="1812">
      <c r="A1812" s="2" t="s">
        <v>22</v>
      </c>
      <c r="B1812" s="2" t="s">
        <v>153</v>
      </c>
      <c r="C1812" s="16" t="s">
        <v>443</v>
      </c>
      <c r="D1812" s="10">
        <v>6.352423846932118</v>
      </c>
      <c r="E1812" s="26">
        <v>1068.6003588089072</v>
      </c>
      <c r="F1812" s="10">
        <v>1014.3529579225019</v>
      </c>
    </row>
    <row r="1813">
      <c r="A1813" s="2" t="s">
        <v>39</v>
      </c>
      <c r="B1813" s="2" t="s">
        <v>22</v>
      </c>
      <c r="C1813" s="16" t="s">
        <v>433</v>
      </c>
      <c r="D1813" s="10">
        <v>-25.668867692432432</v>
      </c>
      <c r="E1813" s="26">
        <v>1001.2287286836097</v>
      </c>
      <c r="F1813" s="10">
        <v>1074.9527826558394</v>
      </c>
    </row>
    <row r="1814">
      <c r="A1814" s="2" t="s">
        <v>245</v>
      </c>
      <c r="B1814" s="2" t="s">
        <v>104</v>
      </c>
      <c r="C1814" s="16" t="s">
        <v>433</v>
      </c>
      <c r="D1814" s="10">
        <v>-23.111210242286596</v>
      </c>
      <c r="E1814" s="26">
        <v>898.4303502460701</v>
      </c>
      <c r="F1814" s="10">
        <v>1000.0</v>
      </c>
    </row>
    <row r="1815">
      <c r="A1815" s="2" t="s">
        <v>67</v>
      </c>
      <c r="B1815" s="2" t="s">
        <v>104</v>
      </c>
      <c r="C1815" s="16" t="s">
        <v>526</v>
      </c>
      <c r="D1815" s="10">
        <v>12.460970120145001</v>
      </c>
      <c r="E1815" s="26">
        <v>964.2300100095002</v>
      </c>
      <c r="F1815" s="10">
        <v>1023.1112102422866</v>
      </c>
    </row>
    <row r="1816">
      <c r="A1816" s="2" t="s">
        <v>421</v>
      </c>
      <c r="B1816" s="2" t="s">
        <v>67</v>
      </c>
      <c r="C1816" s="16" t="s">
        <v>433</v>
      </c>
      <c r="D1816" s="10">
        <v>-25.154628297333407</v>
      </c>
      <c r="E1816" s="26">
        <v>897.270130437146</v>
      </c>
      <c r="F1816" s="10">
        <v>976.6909801296453</v>
      </c>
    </row>
    <row r="1817">
      <c r="A1817" s="2" t="s">
        <v>86</v>
      </c>
      <c r="B1817" s="2" t="s">
        <v>67</v>
      </c>
      <c r="C1817" s="16" t="s">
        <v>565</v>
      </c>
      <c r="D1817" s="10">
        <v>8.184596850142716</v>
      </c>
      <c r="E1817" s="26">
        <v>1000.0</v>
      </c>
      <c r="F1817" s="10">
        <v>1001.8456084269786</v>
      </c>
    </row>
    <row r="1818">
      <c r="A1818" s="2" t="s">
        <v>370</v>
      </c>
      <c r="B1818" s="2" t="s">
        <v>86</v>
      </c>
      <c r="C1818" s="16" t="s">
        <v>433</v>
      </c>
      <c r="D1818" s="10">
        <v>-31.045459345522033</v>
      </c>
      <c r="E1818" s="26">
        <v>1000.0</v>
      </c>
      <c r="F1818" s="10">
        <v>1008.1845968501426</v>
      </c>
    </row>
    <row r="1819">
      <c r="A1819" s="2" t="s">
        <v>245</v>
      </c>
      <c r="B1819" s="2" t="s">
        <v>86</v>
      </c>
      <c r="C1819" s="16" t="s">
        <v>558</v>
      </c>
      <c r="D1819" s="10">
        <v>23.863267413419827</v>
      </c>
      <c r="E1819" s="26">
        <v>875.3191400037836</v>
      </c>
      <c r="F1819" s="10">
        <v>1039.2300561956647</v>
      </c>
    </row>
    <row r="1820">
      <c r="A1820" s="2" t="s">
        <v>141</v>
      </c>
      <c r="B1820" s="2" t="s">
        <v>245</v>
      </c>
      <c r="C1820" s="16" t="s">
        <v>585</v>
      </c>
      <c r="D1820" s="10">
        <v>4.112105524524858</v>
      </c>
      <c r="E1820" s="26">
        <v>1045.4391484548232</v>
      </c>
      <c r="F1820" s="10">
        <v>899.1824074172033</v>
      </c>
    </row>
    <row r="1821">
      <c r="A1821" s="2" t="s">
        <v>73</v>
      </c>
      <c r="B1821" s="2" t="s">
        <v>141</v>
      </c>
      <c r="C1821" s="16" t="s">
        <v>460</v>
      </c>
      <c r="D1821" s="10">
        <v>6.400326404826895</v>
      </c>
      <c r="E1821" s="26">
        <v>1101.6458346236786</v>
      </c>
      <c r="F1821" s="10">
        <v>1049.551253979348</v>
      </c>
    </row>
    <row r="1822">
      <c r="A1822" s="2" t="s">
        <v>86</v>
      </c>
      <c r="B1822" s="2" t="s">
        <v>73</v>
      </c>
      <c r="C1822" s="16" t="s">
        <v>433</v>
      </c>
      <c r="D1822" s="10">
        <v>-23.93857309828433</v>
      </c>
      <c r="E1822" s="26">
        <v>1015.366788782245</v>
      </c>
      <c r="F1822" s="10">
        <v>1108.0461610285056</v>
      </c>
    </row>
    <row r="1823">
      <c r="A1823" s="2" t="s">
        <v>104</v>
      </c>
      <c r="B1823" s="2" t="s">
        <v>73</v>
      </c>
      <c r="C1823" s="16" t="s">
        <v>428</v>
      </c>
      <c r="D1823" s="10">
        <v>19.586748097754562</v>
      </c>
      <c r="E1823" s="26">
        <v>1010.6502401221416</v>
      </c>
      <c r="F1823" s="10">
        <v>1131.9847341267898</v>
      </c>
    </row>
    <row r="1824">
      <c r="A1824" s="2" t="s">
        <v>281</v>
      </c>
      <c r="B1824" s="2" t="s">
        <v>104</v>
      </c>
      <c r="C1824" s="16" t="s">
        <v>433</v>
      </c>
      <c r="D1824" s="10">
        <v>-29.365142505181062</v>
      </c>
      <c r="E1824" s="26">
        <v>1000.0</v>
      </c>
      <c r="F1824" s="10">
        <v>1030.2369882198961</v>
      </c>
    </row>
    <row r="1825">
      <c r="A1825" s="2" t="s">
        <v>67</v>
      </c>
      <c r="B1825" s="2" t="s">
        <v>104</v>
      </c>
      <c r="C1825" s="16" t="s">
        <v>510</v>
      </c>
      <c r="D1825" s="10">
        <v>12.88020312503124</v>
      </c>
      <c r="E1825" s="26">
        <v>993.661011576836</v>
      </c>
      <c r="F1825" s="10">
        <v>1059.6021307250771</v>
      </c>
    </row>
    <row r="1826">
      <c r="A1826" s="2" t="s">
        <v>141</v>
      </c>
      <c r="B1826" s="2" t="s">
        <v>67</v>
      </c>
      <c r="C1826" s="16" t="s">
        <v>481</v>
      </c>
      <c r="D1826" s="10">
        <v>8.03817426416936</v>
      </c>
      <c r="E1826" s="26">
        <v>1043.1509275745211</v>
      </c>
      <c r="F1826" s="10">
        <v>1006.5412147018673</v>
      </c>
    </row>
    <row r="1827">
      <c r="A1827" s="2" t="s">
        <v>245</v>
      </c>
      <c r="B1827" s="2" t="s">
        <v>141</v>
      </c>
      <c r="C1827" s="16" t="s">
        <v>489</v>
      </c>
      <c r="D1827" s="10">
        <v>24.483608870289785</v>
      </c>
      <c r="E1827" s="26">
        <v>895.0703018926783</v>
      </c>
      <c r="F1827" s="10">
        <v>1051.1891018386905</v>
      </c>
    </row>
    <row r="1828">
      <c r="A1828" s="2" t="s">
        <v>86</v>
      </c>
      <c r="B1828" s="2" t="s">
        <v>245</v>
      </c>
      <c r="C1828" s="16" t="s">
        <v>521</v>
      </c>
      <c r="D1828" s="10">
        <v>5.203340923706208</v>
      </c>
      <c r="E1828" s="26">
        <v>991.4282156839606</v>
      </c>
      <c r="F1828" s="10">
        <v>919.5539107629681</v>
      </c>
    </row>
    <row r="1829">
      <c r="A1829" s="2" t="s">
        <v>45</v>
      </c>
      <c r="B1829" s="2" t="s">
        <v>151</v>
      </c>
      <c r="C1829" s="16" t="s">
        <v>431</v>
      </c>
      <c r="D1829" s="10">
        <v>3.509166259438837</v>
      </c>
      <c r="E1829" s="26">
        <v>1114.4842746174634</v>
      </c>
      <c r="F1829" s="10">
        <v>999.2283457648058</v>
      </c>
    </row>
    <row r="1830">
      <c r="A1830" s="2" t="s">
        <v>152</v>
      </c>
      <c r="B1830" s="2" t="s">
        <v>45</v>
      </c>
      <c r="C1830" s="16" t="s">
        <v>433</v>
      </c>
      <c r="D1830" s="10">
        <v>-19.099302113805205</v>
      </c>
      <c r="E1830" s="26">
        <v>973.8126488237133</v>
      </c>
      <c r="F1830" s="10">
        <v>1117.9934408769022</v>
      </c>
    </row>
    <row r="1831">
      <c r="A1831" s="2" t="s">
        <v>69</v>
      </c>
      <c r="B1831" s="2" t="s">
        <v>45</v>
      </c>
      <c r="C1831" s="16" t="s">
        <v>550</v>
      </c>
      <c r="D1831" s="10">
        <v>17.637034061062305</v>
      </c>
      <c r="E1831" s="26">
        <v>1025.2408537519736</v>
      </c>
      <c r="F1831" s="10">
        <v>1137.0927429907074</v>
      </c>
    </row>
    <row r="1832">
      <c r="A1832" s="2" t="s">
        <v>40</v>
      </c>
      <c r="B1832" s="2" t="s">
        <v>69</v>
      </c>
      <c r="C1832" s="16" t="s">
        <v>446</v>
      </c>
      <c r="D1832" s="10">
        <v>5.665933063410299</v>
      </c>
      <c r="E1832" s="26">
        <v>1115.3354016241435</v>
      </c>
      <c r="F1832" s="10">
        <v>1042.8778878130358</v>
      </c>
    </row>
    <row r="1833">
      <c r="A1833" s="2" t="s">
        <v>373</v>
      </c>
      <c r="B1833" s="2" t="s">
        <v>40</v>
      </c>
      <c r="C1833" s="16" t="s">
        <v>535</v>
      </c>
      <c r="D1833" s="10">
        <v>23.314076954901733</v>
      </c>
      <c r="E1833" s="26">
        <v>969.1201823228636</v>
      </c>
      <c r="F1833" s="10">
        <v>1121.001334687554</v>
      </c>
    </row>
    <row r="1834">
      <c r="A1834" s="2" t="s">
        <v>34</v>
      </c>
      <c r="B1834" s="2" t="s">
        <v>373</v>
      </c>
      <c r="C1834" s="16" t="s">
        <v>484</v>
      </c>
      <c r="D1834" s="10">
        <v>4.9644459964322145</v>
      </c>
      <c r="E1834" s="26">
        <v>1078.8270270730395</v>
      </c>
      <c r="F1834" s="10">
        <v>992.4342592777652</v>
      </c>
    </row>
    <row r="1835">
      <c r="A1835" s="2" t="s">
        <v>151</v>
      </c>
      <c r="B1835" s="2" t="s">
        <v>34</v>
      </c>
      <c r="C1835" s="16" t="s">
        <v>526</v>
      </c>
      <c r="D1835" s="10">
        <v>17.235468228405278</v>
      </c>
      <c r="E1835" s="26">
        <v>995.7191795053669</v>
      </c>
      <c r="F1835" s="10">
        <v>1083.7914730694717</v>
      </c>
    </row>
    <row r="1836">
      <c r="A1836" s="2" t="s">
        <v>43</v>
      </c>
      <c r="B1836" s="2" t="s">
        <v>151</v>
      </c>
      <c r="C1836" s="16" t="s">
        <v>460</v>
      </c>
      <c r="D1836" s="10">
        <v>6.122834005036333</v>
      </c>
      <c r="E1836" s="26">
        <v>1070.3316095985288</v>
      </c>
      <c r="F1836" s="10">
        <v>1012.9546477337722</v>
      </c>
    </row>
    <row r="1837">
      <c r="A1837" s="2" t="s">
        <v>69</v>
      </c>
      <c r="B1837" s="2" t="s">
        <v>43</v>
      </c>
      <c r="C1837" s="16" t="s">
        <v>433</v>
      </c>
      <c r="D1837" s="10">
        <v>-28.63826874914087</v>
      </c>
      <c r="E1837" s="26">
        <v>1037.2119547496254</v>
      </c>
      <c r="F1837" s="10">
        <v>1076.454443603565</v>
      </c>
    </row>
    <row r="1838">
      <c r="A1838" s="2" t="s">
        <v>373</v>
      </c>
      <c r="B1838" s="2" t="s">
        <v>43</v>
      </c>
      <c r="C1838" s="16" t="s">
        <v>562</v>
      </c>
      <c r="D1838" s="10">
        <v>17.979108126862272</v>
      </c>
      <c r="E1838" s="26">
        <v>987.469813281333</v>
      </c>
      <c r="F1838" s="10">
        <v>1105.092712352706</v>
      </c>
    </row>
    <row r="1839">
      <c r="A1839" s="2" t="s">
        <v>20</v>
      </c>
      <c r="B1839" s="2" t="s">
        <v>373</v>
      </c>
      <c r="C1839" s="16" t="s">
        <v>436</v>
      </c>
      <c r="D1839" s="10">
        <v>7.491096776680378</v>
      </c>
      <c r="E1839" s="26">
        <v>1048.5064333203538</v>
      </c>
      <c r="F1839" s="10">
        <v>1005.4489214081954</v>
      </c>
    </row>
    <row r="1840">
      <c r="A1840" s="2" t="s">
        <v>123</v>
      </c>
      <c r="B1840" s="2" t="s">
        <v>20</v>
      </c>
      <c r="C1840" s="16" t="s">
        <v>442</v>
      </c>
      <c r="D1840" s="10">
        <v>16.802706468224727</v>
      </c>
      <c r="E1840" s="26">
        <v>972.2540524480551</v>
      </c>
      <c r="F1840" s="10">
        <v>1055.9975300970343</v>
      </c>
    </row>
    <row r="1841">
      <c r="A1841" s="2" t="s">
        <v>100</v>
      </c>
      <c r="B1841" s="2" t="s">
        <v>123</v>
      </c>
      <c r="C1841" s="16" t="s">
        <v>567</v>
      </c>
      <c r="D1841" s="10">
        <v>4.358960840124645</v>
      </c>
      <c r="E1841" s="26">
        <v>1080.5596437984493</v>
      </c>
      <c r="F1841" s="10">
        <v>989.0567589162797</v>
      </c>
    </row>
    <row r="1842">
      <c r="A1842" s="2" t="s">
        <v>69</v>
      </c>
      <c r="B1842" s="2" t="s">
        <v>100</v>
      </c>
      <c r="C1842" s="16" t="s">
        <v>498</v>
      </c>
      <c r="D1842" s="10">
        <v>16.323539314923412</v>
      </c>
      <c r="E1842" s="26">
        <v>1008.5736860004846</v>
      </c>
      <c r="F1842" s="10">
        <v>1084.9186046385742</v>
      </c>
    </row>
    <row r="1843">
      <c r="A1843" s="2" t="s">
        <v>40</v>
      </c>
      <c r="B1843" s="2" t="s">
        <v>69</v>
      </c>
      <c r="C1843" s="16" t="s">
        <v>538</v>
      </c>
      <c r="D1843" s="10">
        <v>6.405136065416346</v>
      </c>
      <c r="E1843" s="26">
        <v>1097.6872577326521</v>
      </c>
      <c r="F1843" s="10">
        <v>1024.8972253154081</v>
      </c>
    </row>
    <row r="1844">
      <c r="A1844" s="2" t="s">
        <v>47</v>
      </c>
      <c r="B1844" s="2" t="s">
        <v>208</v>
      </c>
      <c r="C1844" s="16" t="s">
        <v>537</v>
      </c>
      <c r="D1844" s="10">
        <v>10.381121220153736</v>
      </c>
      <c r="E1844" s="26">
        <v>1020.5822933384665</v>
      </c>
      <c r="F1844" s="10">
        <v>1031.092135066472</v>
      </c>
    </row>
    <row r="1845">
      <c r="A1845" s="2" t="s">
        <v>24</v>
      </c>
      <c r="B1845" s="2" t="s">
        <v>47</v>
      </c>
      <c r="C1845" s="16" t="s">
        <v>434</v>
      </c>
      <c r="D1845" s="10">
        <v>4.8172361788261835</v>
      </c>
      <c r="E1845" s="26">
        <v>1130.497899223794</v>
      </c>
      <c r="F1845" s="10">
        <v>1030.9634145586201</v>
      </c>
    </row>
    <row r="1846">
      <c r="A1846" s="2" t="s">
        <v>215</v>
      </c>
      <c r="B1846" s="2" t="s">
        <v>24</v>
      </c>
      <c r="C1846" s="16" t="s">
        <v>433</v>
      </c>
      <c r="D1846" s="10">
        <v>-19.100514959934607</v>
      </c>
      <c r="E1846" s="26">
        <v>991.1472915902846</v>
      </c>
      <c r="F1846" s="10">
        <v>1135.3151354026202</v>
      </c>
    </row>
    <row r="1847">
      <c r="A1847" s="2" t="s">
        <v>88</v>
      </c>
      <c r="B1847" s="2" t="s">
        <v>24</v>
      </c>
      <c r="C1847" s="16" t="s">
        <v>443</v>
      </c>
      <c r="D1847" s="10">
        <v>14.541852028145726</v>
      </c>
      <c r="E1847" s="26">
        <v>1071.0022032724808</v>
      </c>
      <c r="F1847" s="10">
        <v>1154.4156503625547</v>
      </c>
    </row>
    <row r="1848">
      <c r="A1848" s="2" t="s">
        <v>21</v>
      </c>
      <c r="B1848" s="2" t="s">
        <v>88</v>
      </c>
      <c r="C1848" s="16" t="s">
        <v>508</v>
      </c>
      <c r="D1848" s="10">
        <v>7.070871445608679</v>
      </c>
      <c r="E1848" s="26">
        <v>1138.0627110097423</v>
      </c>
      <c r="F1848" s="10">
        <v>1085.5440553006265</v>
      </c>
    </row>
    <row r="1849">
      <c r="A1849" s="2" t="s">
        <v>263</v>
      </c>
      <c r="B1849" s="2" t="s">
        <v>21</v>
      </c>
      <c r="C1849" s="16" t="s">
        <v>433</v>
      </c>
      <c r="D1849" s="10">
        <v>-17.202923230572484</v>
      </c>
      <c r="E1849" s="26">
        <v>980.4812342204489</v>
      </c>
      <c r="F1849" s="10">
        <v>1145.133582455351</v>
      </c>
    </row>
    <row r="1850">
      <c r="A1850" s="2" t="s">
        <v>242</v>
      </c>
      <c r="B1850" s="2" t="s">
        <v>21</v>
      </c>
      <c r="C1850" s="16" t="s">
        <v>433</v>
      </c>
      <c r="D1850" s="10">
        <v>-17.86399367513655</v>
      </c>
      <c r="E1850" s="26">
        <v>1004.8806708889662</v>
      </c>
      <c r="F1850" s="10">
        <v>1162.3365056859234</v>
      </c>
    </row>
    <row r="1851">
      <c r="A1851" s="2" t="s">
        <v>88</v>
      </c>
      <c r="B1851" s="2" t="s">
        <v>21</v>
      </c>
      <c r="C1851" s="16" t="s">
        <v>551</v>
      </c>
      <c r="D1851" s="10">
        <v>14.477467213755833</v>
      </c>
      <c r="E1851" s="26">
        <v>1078.4731838550179</v>
      </c>
      <c r="F1851" s="10">
        <v>1180.2004993610599</v>
      </c>
    </row>
    <row r="1852">
      <c r="A1852" s="2" t="s">
        <v>217</v>
      </c>
      <c r="B1852" s="2" t="s">
        <v>88</v>
      </c>
      <c r="C1852" s="16" t="s">
        <v>554</v>
      </c>
      <c r="D1852" s="10">
        <v>18.62038751132712</v>
      </c>
      <c r="E1852" s="26">
        <v>998.4247081516025</v>
      </c>
      <c r="F1852" s="10">
        <v>1092.9506510687736</v>
      </c>
    </row>
    <row r="1853">
      <c r="A1853" s="2" t="s">
        <v>355</v>
      </c>
      <c r="B1853" s="2" t="s">
        <v>217</v>
      </c>
      <c r="C1853" s="16" t="s">
        <v>535</v>
      </c>
      <c r="D1853" s="10">
        <v>13.70881010885904</v>
      </c>
      <c r="E1853" s="26">
        <v>969.9400156509391</v>
      </c>
      <c r="F1853" s="10">
        <v>1017.0450956629297</v>
      </c>
    </row>
    <row r="1854">
      <c r="A1854" s="2" t="s">
        <v>101</v>
      </c>
      <c r="B1854" s="2" t="s">
        <v>355</v>
      </c>
      <c r="C1854" s="16" t="s">
        <v>446</v>
      </c>
      <c r="D1854" s="10">
        <v>4.884612247942924</v>
      </c>
      <c r="E1854" s="26">
        <v>1073.6652171276562</v>
      </c>
      <c r="F1854" s="10">
        <v>983.6488257597981</v>
      </c>
    </row>
    <row r="1855">
      <c r="A1855" s="2" t="s">
        <v>47</v>
      </c>
      <c r="B1855" s="2" t="s">
        <v>101</v>
      </c>
      <c r="C1855" s="16" t="s">
        <v>490</v>
      </c>
      <c r="D1855" s="10">
        <v>14.118091258511066</v>
      </c>
      <c r="E1855" s="26">
        <v>1026.146178379794</v>
      </c>
      <c r="F1855" s="10">
        <v>1078.5498293755993</v>
      </c>
    </row>
    <row r="1856">
      <c r="A1856" s="2" t="s">
        <v>19</v>
      </c>
      <c r="B1856" s="2" t="s">
        <v>47</v>
      </c>
      <c r="C1856" s="16" t="s">
        <v>579</v>
      </c>
      <c r="D1856" s="10">
        <v>4.480503832641079</v>
      </c>
      <c r="E1856" s="26">
        <v>1140.0200196292972</v>
      </c>
      <c r="F1856" s="10">
        <v>1040.264269638305</v>
      </c>
    </row>
    <row r="1857">
      <c r="A1857" s="2" t="s">
        <v>138</v>
      </c>
      <c r="B1857" s="2" t="s">
        <v>391</v>
      </c>
      <c r="C1857" s="16" t="s">
        <v>565</v>
      </c>
      <c r="D1857" s="10">
        <v>8.246275665888925</v>
      </c>
      <c r="E1857" s="26">
        <v>1046.437181211324</v>
      </c>
      <c r="F1857" s="10">
        <v>1010.2688649280575</v>
      </c>
    </row>
    <row r="1858">
      <c r="A1858" s="2" t="s">
        <v>360</v>
      </c>
      <c r="B1858" s="2" t="s">
        <v>138</v>
      </c>
      <c r="C1858" s="16" t="s">
        <v>477</v>
      </c>
      <c r="D1858" s="10">
        <v>12.789831482601109</v>
      </c>
      <c r="E1858" s="26">
        <v>1014.5887662506736</v>
      </c>
      <c r="F1858" s="10">
        <v>1054.683456877213</v>
      </c>
    </row>
    <row r="1859">
      <c r="A1859" s="2" t="s">
        <v>35</v>
      </c>
      <c r="B1859" s="2" t="s">
        <v>360</v>
      </c>
      <c r="C1859" s="16" t="s">
        <v>498</v>
      </c>
      <c r="D1859" s="10">
        <v>6.772140785298969</v>
      </c>
      <c r="E1859" s="26">
        <v>1082.0173653223594</v>
      </c>
      <c r="F1859" s="10">
        <v>1027.3785977332748</v>
      </c>
    </row>
    <row r="1860">
      <c r="A1860" s="2" t="s">
        <v>207</v>
      </c>
      <c r="B1860" s="2" t="s">
        <v>35</v>
      </c>
      <c r="C1860" s="16" t="s">
        <v>433</v>
      </c>
      <c r="D1860" s="10">
        <v>-24.833982654915655</v>
      </c>
      <c r="E1860" s="26">
        <v>1005.8459736766239</v>
      </c>
      <c r="F1860" s="10">
        <v>1088.7895061076586</v>
      </c>
    </row>
    <row r="1861">
      <c r="A1861" s="2" t="s">
        <v>338</v>
      </c>
      <c r="B1861" s="2" t="s">
        <v>35</v>
      </c>
      <c r="C1861" s="16" t="s">
        <v>451</v>
      </c>
      <c r="D1861" s="10">
        <v>20.301260160001032</v>
      </c>
      <c r="E1861" s="26">
        <v>979.6932612188256</v>
      </c>
      <c r="F1861" s="10">
        <v>1113.6234887625742</v>
      </c>
    </row>
    <row r="1862">
      <c r="A1862" s="2" t="s">
        <v>30</v>
      </c>
      <c r="B1862" s="2" t="s">
        <v>338</v>
      </c>
      <c r="C1862" s="16" t="s">
        <v>451</v>
      </c>
      <c r="D1862" s="10">
        <v>8.036978121979125</v>
      </c>
      <c r="E1862" s="26">
        <v>1035.7001501144289</v>
      </c>
      <c r="F1862" s="10">
        <v>999.9945213788266</v>
      </c>
    </row>
    <row r="1863">
      <c r="A1863" s="2" t="s">
        <v>391</v>
      </c>
      <c r="B1863" s="2" t="s">
        <v>30</v>
      </c>
      <c r="C1863" s="16" t="s">
        <v>565</v>
      </c>
      <c r="D1863" s="10">
        <v>13.770588865572169</v>
      </c>
      <c r="E1863" s="26">
        <v>1002.0225892621686</v>
      </c>
      <c r="F1863" s="10">
        <v>1043.737128236408</v>
      </c>
    </row>
    <row r="1864">
      <c r="A1864" s="2" t="s">
        <v>79</v>
      </c>
      <c r="B1864" s="2" t="s">
        <v>391</v>
      </c>
      <c r="C1864" s="16" t="s">
        <v>489</v>
      </c>
      <c r="D1864" s="10">
        <v>10.619661193398683</v>
      </c>
      <c r="E1864" s="26">
        <v>1018.9556570026717</v>
      </c>
      <c r="F1864" s="10">
        <v>1015.7931781277407</v>
      </c>
    </row>
    <row r="1865">
      <c r="A1865" s="2" t="s">
        <v>305</v>
      </c>
      <c r="B1865" s="2" t="s">
        <v>79</v>
      </c>
      <c r="C1865" s="16" t="s">
        <v>433</v>
      </c>
      <c r="D1865" s="10">
        <v>-26.844061807394215</v>
      </c>
      <c r="E1865" s="26">
        <v>969.131261768556</v>
      </c>
      <c r="F1865" s="10">
        <v>1029.5753181960704</v>
      </c>
    </row>
    <row r="1866">
      <c r="A1866" s="2" t="s">
        <v>200</v>
      </c>
      <c r="B1866" s="2" t="s">
        <v>79</v>
      </c>
      <c r="C1866" s="16" t="s">
        <v>572</v>
      </c>
      <c r="D1866" s="10">
        <v>12.687247656125512</v>
      </c>
      <c r="E1866" s="26">
        <v>996.0375479590014</v>
      </c>
      <c r="F1866" s="10">
        <v>1056.4193800034645</v>
      </c>
    </row>
    <row r="1867">
      <c r="A1867" s="2" t="s">
        <v>171</v>
      </c>
      <c r="B1867" s="2" t="s">
        <v>200</v>
      </c>
      <c r="C1867" s="16" t="s">
        <v>469</v>
      </c>
      <c r="D1867" s="10">
        <v>8.384817082867189</v>
      </c>
      <c r="E1867" s="26">
        <v>1049.516953185163</v>
      </c>
      <c r="F1867" s="10">
        <v>1008.7247956151268</v>
      </c>
    </row>
    <row r="1868">
      <c r="A1868" s="2" t="s">
        <v>360</v>
      </c>
      <c r="B1868" s="2" t="s">
        <v>171</v>
      </c>
      <c r="C1868" s="16" t="s">
        <v>551</v>
      </c>
      <c r="D1868" s="10">
        <v>12.47204743058126</v>
      </c>
      <c r="E1868" s="26">
        <v>1020.6064569479759</v>
      </c>
      <c r="F1868" s="10">
        <v>1057.90177026803</v>
      </c>
    </row>
    <row r="1869">
      <c r="A1869" s="2" t="s">
        <v>71</v>
      </c>
      <c r="B1869" s="2" t="s">
        <v>360</v>
      </c>
      <c r="C1869" s="16" t="s">
        <v>440</v>
      </c>
      <c r="D1869" s="10">
        <v>9.767409001661404</v>
      </c>
      <c r="E1869" s="26">
        <v>1030.8851539189982</v>
      </c>
      <c r="F1869" s="10">
        <v>1033.0785043785572</v>
      </c>
    </row>
    <row r="1870">
      <c r="A1870" s="2" t="s">
        <v>338</v>
      </c>
      <c r="B1870" s="2" t="s">
        <v>71</v>
      </c>
      <c r="C1870" s="16" t="s">
        <v>433</v>
      </c>
      <c r="D1870" s="10">
        <v>-27.851972868055835</v>
      </c>
      <c r="E1870" s="26">
        <v>991.9575432568474</v>
      </c>
      <c r="F1870" s="10">
        <v>1040.6525629206596</v>
      </c>
    </row>
    <row r="1871">
      <c r="A1871" s="2" t="s">
        <v>379</v>
      </c>
      <c r="B1871" s="2" t="s">
        <v>41</v>
      </c>
      <c r="C1871" s="16" t="s">
        <v>433</v>
      </c>
      <c r="D1871" s="10">
        <v>-19.047705333042423</v>
      </c>
      <c r="E1871" s="26">
        <v>955.0551896024143</v>
      </c>
      <c r="F1871" s="10">
        <v>1099.7869520117545</v>
      </c>
    </row>
    <row r="1872">
      <c r="A1872" s="2" t="s">
        <v>146</v>
      </c>
      <c r="B1872" s="2" t="s">
        <v>41</v>
      </c>
      <c r="C1872" s="16" t="s">
        <v>433</v>
      </c>
      <c r="D1872" s="10">
        <v>-22.848697708322398</v>
      </c>
      <c r="E1872" s="26">
        <v>1014.4604213178702</v>
      </c>
      <c r="F1872" s="10">
        <v>1118.8346573447968</v>
      </c>
    </row>
    <row r="1873">
      <c r="A1873" s="2" t="s">
        <v>368</v>
      </c>
      <c r="B1873" s="2" t="s">
        <v>41</v>
      </c>
      <c r="C1873" s="16" t="s">
        <v>576</v>
      </c>
      <c r="D1873" s="10">
        <v>18.8816052498546</v>
      </c>
      <c r="E1873" s="26">
        <v>998.3538645143608</v>
      </c>
      <c r="F1873" s="10">
        <v>1141.6833550531192</v>
      </c>
    </row>
    <row r="1874">
      <c r="A1874" s="2" t="s">
        <v>76</v>
      </c>
      <c r="B1874" s="2" t="s">
        <v>368</v>
      </c>
      <c r="C1874" s="16" t="s">
        <v>559</v>
      </c>
      <c r="D1874" s="10">
        <v>11.94576912031976</v>
      </c>
      <c r="E1874" s="26">
        <v>992.5288187382743</v>
      </c>
      <c r="F1874" s="10">
        <v>1017.2354697642154</v>
      </c>
    </row>
    <row r="1875">
      <c r="A1875" s="2" t="s">
        <v>231</v>
      </c>
      <c r="B1875" s="2" t="s">
        <v>76</v>
      </c>
      <c r="C1875" s="16" t="s">
        <v>433</v>
      </c>
      <c r="D1875" s="10">
        <v>-31.287244671814687</v>
      </c>
      <c r="E1875" s="26">
        <v>999.6339177546351</v>
      </c>
      <c r="F1875" s="10">
        <v>1004.4745878585941</v>
      </c>
    </row>
    <row r="1876">
      <c r="A1876" s="2" t="s">
        <v>379</v>
      </c>
      <c r="B1876" s="2" t="s">
        <v>76</v>
      </c>
      <c r="C1876" s="16" t="s">
        <v>472</v>
      </c>
      <c r="D1876" s="10">
        <v>15.878457805586692</v>
      </c>
      <c r="E1876" s="26">
        <v>936.0074842693718</v>
      </c>
      <c r="F1876" s="10">
        <v>1035.7618325304088</v>
      </c>
    </row>
    <row r="1877">
      <c r="A1877" s="2" t="s">
        <v>106</v>
      </c>
      <c r="B1877" s="2" t="s">
        <v>379</v>
      </c>
      <c r="C1877" s="16" t="s">
        <v>456</v>
      </c>
      <c r="D1877" s="10">
        <v>6.938390136598748</v>
      </c>
      <c r="E1877" s="26">
        <v>1021.7898089790674</v>
      </c>
      <c r="F1877" s="10">
        <v>951.8859420749585</v>
      </c>
    </row>
    <row r="1878">
      <c r="A1878" s="2" t="s">
        <v>146</v>
      </c>
      <c r="B1878" s="2" t="s">
        <v>106</v>
      </c>
      <c r="C1878" s="16" t="s">
        <v>535</v>
      </c>
      <c r="D1878" s="10">
        <v>12.882758225342036</v>
      </c>
      <c r="E1878" s="26">
        <v>991.6117236095478</v>
      </c>
      <c r="F1878" s="10">
        <v>1028.728199115666</v>
      </c>
    </row>
    <row r="1879">
      <c r="A1879" s="2" t="s">
        <v>388</v>
      </c>
      <c r="B1879" s="2" t="s">
        <v>146</v>
      </c>
      <c r="C1879" s="16" t="s">
        <v>433</v>
      </c>
      <c r="D1879" s="10">
        <v>-30.796611126677657</v>
      </c>
      <c r="E1879" s="26">
        <v>992.9177825518318</v>
      </c>
      <c r="F1879" s="10">
        <v>1004.4944818348897</v>
      </c>
    </row>
    <row r="1880">
      <c r="A1880" s="2" t="s">
        <v>27</v>
      </c>
      <c r="B1880" s="2" t="s">
        <v>146</v>
      </c>
      <c r="C1880" s="16" t="s">
        <v>554</v>
      </c>
      <c r="D1880" s="10">
        <v>9.448861152235343</v>
      </c>
      <c r="E1880" s="26">
        <v>1019.7199600158929</v>
      </c>
      <c r="F1880" s="10">
        <v>1035.2910929615673</v>
      </c>
    </row>
    <row r="1881">
      <c r="A1881" s="2" t="s">
        <v>167</v>
      </c>
      <c r="B1881" s="2" t="s">
        <v>27</v>
      </c>
      <c r="C1881" s="16" t="s">
        <v>466</v>
      </c>
      <c r="D1881" s="10">
        <v>12.391751213446076</v>
      </c>
      <c r="E1881" s="26">
        <v>998.5319622729824</v>
      </c>
      <c r="F1881" s="10">
        <v>1029.168821168128</v>
      </c>
    </row>
    <row r="1882">
      <c r="A1882" s="2" t="s">
        <v>103</v>
      </c>
      <c r="B1882" s="2" t="s">
        <v>167</v>
      </c>
      <c r="C1882" s="16" t="s">
        <v>457</v>
      </c>
      <c r="D1882" s="10">
        <v>7.184207284903756</v>
      </c>
      <c r="E1882" s="26">
        <v>1048.703594688741</v>
      </c>
      <c r="F1882" s="10">
        <v>1010.9237134864285</v>
      </c>
    </row>
    <row r="1883">
      <c r="A1883" s="2" t="s">
        <v>368</v>
      </c>
      <c r="B1883" s="2" t="s">
        <v>103</v>
      </c>
      <c r="C1883" s="16" t="s">
        <v>458</v>
      </c>
      <c r="D1883" s="10">
        <v>14.098019443447539</v>
      </c>
      <c r="E1883" s="26">
        <v>1005.2897006438956</v>
      </c>
      <c r="F1883" s="10">
        <v>1055.8878019736449</v>
      </c>
    </row>
    <row r="1884">
      <c r="A1884" s="2" t="s">
        <v>41</v>
      </c>
      <c r="B1884" s="2" t="s">
        <v>368</v>
      </c>
      <c r="C1884" s="16" t="s">
        <v>428</v>
      </c>
      <c r="D1884" s="10">
        <v>5.348070668818264</v>
      </c>
      <c r="E1884" s="26">
        <v>1122.8017498032646</v>
      </c>
      <c r="F1884" s="10">
        <v>1019.3877200873432</v>
      </c>
    </row>
    <row r="1885">
      <c r="A1885" s="2" t="s">
        <v>137</v>
      </c>
      <c r="B1885" s="2" t="s">
        <v>64</v>
      </c>
      <c r="C1885" s="16" t="s">
        <v>433</v>
      </c>
      <c r="D1885" s="10">
        <v>-29.802730112688824</v>
      </c>
      <c r="E1885" s="26">
        <v>1001.8853373145938</v>
      </c>
      <c r="F1885" s="10">
        <v>1026.5590227068444</v>
      </c>
    </row>
    <row r="1886">
      <c r="A1886" s="2" t="s">
        <v>50</v>
      </c>
      <c r="B1886" s="2" t="s">
        <v>64</v>
      </c>
      <c r="C1886" s="16" t="s">
        <v>513</v>
      </c>
      <c r="D1886" s="10">
        <v>12.127790462518192</v>
      </c>
      <c r="E1886" s="26">
        <v>996.5182505517008</v>
      </c>
      <c r="F1886" s="10">
        <v>1056.3617528195332</v>
      </c>
    </row>
    <row r="1887">
      <c r="A1887" s="2" t="s">
        <v>366</v>
      </c>
      <c r="B1887" s="2" t="s">
        <v>50</v>
      </c>
      <c r="C1887" s="16" t="s">
        <v>433</v>
      </c>
      <c r="D1887" s="10">
        <v>-26.173104498603475</v>
      </c>
      <c r="E1887" s="26">
        <v>940.5716740986289</v>
      </c>
      <c r="F1887" s="10">
        <v>1008.646041014219</v>
      </c>
    </row>
    <row r="1888">
      <c r="A1888" s="2" t="s">
        <v>59</v>
      </c>
      <c r="B1888" s="2" t="s">
        <v>50</v>
      </c>
      <c r="C1888" s="16" t="s">
        <v>428</v>
      </c>
      <c r="D1888" s="10">
        <v>7.351740514360991</v>
      </c>
      <c r="E1888" s="26">
        <v>1048.7841987954532</v>
      </c>
      <c r="F1888" s="10">
        <v>1034.8191455128224</v>
      </c>
    </row>
    <row r="1889">
      <c r="A1889" s="2" t="s">
        <v>349</v>
      </c>
      <c r="B1889" s="2" t="s">
        <v>59</v>
      </c>
      <c r="C1889" s="16" t="s">
        <v>556</v>
      </c>
      <c r="D1889" s="10">
        <v>13.148203616949806</v>
      </c>
      <c r="E1889" s="26">
        <v>1011.0438957296542</v>
      </c>
      <c r="F1889" s="10">
        <v>1056.1359393098141</v>
      </c>
    </row>
    <row r="1890">
      <c r="A1890" s="2" t="s">
        <v>279</v>
      </c>
      <c r="B1890" s="2" t="s">
        <v>349</v>
      </c>
      <c r="C1890" s="16" t="s">
        <v>559</v>
      </c>
      <c r="D1890" s="10">
        <v>16.387805269355333</v>
      </c>
      <c r="E1890" s="26">
        <v>947.0183370818839</v>
      </c>
      <c r="F1890" s="10">
        <v>1024.192099346604</v>
      </c>
    </row>
    <row r="1891">
      <c r="A1891" s="2" t="s">
        <v>186</v>
      </c>
      <c r="B1891" s="2" t="s">
        <v>279</v>
      </c>
      <c r="C1891" s="16" t="s">
        <v>436</v>
      </c>
      <c r="D1891" s="10">
        <v>7.555249341618267</v>
      </c>
      <c r="E1891" s="26">
        <v>1005.3268604816326</v>
      </c>
      <c r="F1891" s="10">
        <v>963.4061423512393</v>
      </c>
    </row>
    <row r="1892">
      <c r="A1892" s="2" t="s">
        <v>237</v>
      </c>
      <c r="B1892" s="2" t="s">
        <v>186</v>
      </c>
      <c r="C1892" s="16" t="s">
        <v>587</v>
      </c>
      <c r="D1892" s="10">
        <v>10.416546875963148</v>
      </c>
      <c r="E1892" s="26">
        <v>1000.6411906535709</v>
      </c>
      <c r="F1892" s="10">
        <v>1012.8821098232509</v>
      </c>
    </row>
    <row r="1893">
      <c r="A1893" s="2" t="s">
        <v>214</v>
      </c>
      <c r="B1893" s="2" t="s">
        <v>237</v>
      </c>
      <c r="C1893" s="16" t="s">
        <v>518</v>
      </c>
      <c r="D1893" s="10">
        <v>15.57469064786283</v>
      </c>
      <c r="E1893" s="26">
        <v>946.4181013912284</v>
      </c>
      <c r="F1893" s="10">
        <v>1011.057737529534</v>
      </c>
    </row>
    <row r="1894">
      <c r="A1894" s="2" t="s">
        <v>280</v>
      </c>
      <c r="B1894" s="2" t="s">
        <v>214</v>
      </c>
      <c r="C1894" s="16" t="s">
        <v>550</v>
      </c>
      <c r="D1894" s="10">
        <v>7.582956788931924</v>
      </c>
      <c r="E1894" s="26">
        <v>998.3789556159595</v>
      </c>
      <c r="F1894" s="10">
        <v>961.9927920390912</v>
      </c>
    </row>
    <row r="1895">
      <c r="A1895" s="2" t="s">
        <v>314</v>
      </c>
      <c r="B1895" s="2" t="s">
        <v>280</v>
      </c>
      <c r="C1895" s="16" t="s">
        <v>586</v>
      </c>
      <c r="D1895" s="10">
        <v>16.27092713945646</v>
      </c>
      <c r="E1895" s="26">
        <v>926.8724956426161</v>
      </c>
      <c r="F1895" s="10">
        <v>1005.9619124048915</v>
      </c>
    </row>
    <row r="1896">
      <c r="A1896" s="2" t="s">
        <v>59</v>
      </c>
      <c r="B1896" s="2" t="s">
        <v>314</v>
      </c>
      <c r="C1896" s="16" t="s">
        <v>591</v>
      </c>
      <c r="D1896" s="10">
        <v>4.3573612104395965</v>
      </c>
      <c r="E1896" s="26">
        <v>1042.9877356928644</v>
      </c>
      <c r="F1896" s="10">
        <v>943.1434227820725</v>
      </c>
    </row>
    <row r="1897">
      <c r="A1897" s="2" t="s">
        <v>349</v>
      </c>
      <c r="B1897" s="2" t="s">
        <v>59</v>
      </c>
      <c r="C1897" s="16" t="s">
        <v>433</v>
      </c>
      <c r="D1897" s="10">
        <v>-28.613810732555372</v>
      </c>
      <c r="E1897" s="26">
        <v>1007.8042940772486</v>
      </c>
      <c r="F1897" s="10">
        <v>1047.345096903304</v>
      </c>
    </row>
    <row r="1898">
      <c r="A1898" s="2" t="s">
        <v>137</v>
      </c>
      <c r="B1898" s="2" t="s">
        <v>59</v>
      </c>
      <c r="C1898" s="16" t="s">
        <v>501</v>
      </c>
      <c r="D1898" s="10">
        <v>17.429696937795836</v>
      </c>
      <c r="E1898" s="26">
        <v>972.082607201905</v>
      </c>
      <c r="F1898" s="10">
        <v>1075.9589076358593</v>
      </c>
    </row>
    <row r="1899">
      <c r="A1899" s="2" t="s">
        <v>64</v>
      </c>
      <c r="B1899" s="2" t="s">
        <v>137</v>
      </c>
      <c r="C1899" s="16" t="s">
        <v>497</v>
      </c>
      <c r="D1899" s="10">
        <v>6.0228127704951095</v>
      </c>
      <c r="E1899" s="26">
        <v>1044.2339623570151</v>
      </c>
      <c r="F1899" s="10">
        <v>989.5123041397009</v>
      </c>
    </row>
    <row r="1900">
      <c r="A1900" s="2" t="s">
        <v>170</v>
      </c>
      <c r="B1900" s="2" t="s">
        <v>125</v>
      </c>
      <c r="C1900" s="16" t="s">
        <v>535</v>
      </c>
      <c r="D1900" s="10">
        <v>11.654029270452554</v>
      </c>
      <c r="E1900" s="26">
        <v>990.1398308710365</v>
      </c>
      <c r="F1900" s="10">
        <v>1011.7399001493748</v>
      </c>
    </row>
    <row r="1901">
      <c r="A1901" s="2" t="s">
        <v>38</v>
      </c>
      <c r="B1901" s="2" t="s">
        <v>170</v>
      </c>
      <c r="C1901" s="16" t="s">
        <v>530</v>
      </c>
      <c r="D1901" s="10">
        <v>8.300949798193828</v>
      </c>
      <c r="E1901" s="26">
        <v>1030.8152360464035</v>
      </c>
      <c r="F1901" s="10">
        <v>1001.793860141489</v>
      </c>
    </row>
    <row r="1902">
      <c r="A1902" s="2" t="s">
        <v>396</v>
      </c>
      <c r="B1902" s="2" t="s">
        <v>38</v>
      </c>
      <c r="C1902" s="16" t="s">
        <v>433</v>
      </c>
      <c r="D1902" s="10">
        <v>-27.143000746583787</v>
      </c>
      <c r="E1902" s="26">
        <v>982.1182356638378</v>
      </c>
      <c r="F1902" s="10">
        <v>1039.116185844597</v>
      </c>
    </row>
    <row r="1903">
      <c r="A1903" s="2" t="s">
        <v>406</v>
      </c>
      <c r="B1903" s="2" t="s">
        <v>38</v>
      </c>
      <c r="C1903" s="16" t="s">
        <v>492</v>
      </c>
      <c r="D1903" s="10">
        <v>13.936311959227554</v>
      </c>
      <c r="E1903" s="26">
        <v>993.1146324017583</v>
      </c>
      <c r="F1903" s="10">
        <v>1066.2591865911809</v>
      </c>
    </row>
    <row r="1904">
      <c r="A1904" s="2" t="s">
        <v>92</v>
      </c>
      <c r="B1904" s="2" t="s">
        <v>406</v>
      </c>
      <c r="C1904" s="16" t="s">
        <v>442</v>
      </c>
      <c r="D1904" s="10">
        <v>9.506974179553632</v>
      </c>
      <c r="E1904" s="26">
        <v>1013.197419227185</v>
      </c>
      <c r="F1904" s="10">
        <v>1007.0509443609859</v>
      </c>
    </row>
    <row r="1905">
      <c r="A1905" s="2" t="s">
        <v>135</v>
      </c>
      <c r="B1905" s="2" t="s">
        <v>92</v>
      </c>
      <c r="C1905" s="16" t="s">
        <v>433</v>
      </c>
      <c r="D1905" s="10">
        <v>-33.688857307265984</v>
      </c>
      <c r="E1905" s="26">
        <v>1054.3077320772686</v>
      </c>
      <c r="F1905" s="10">
        <v>1022.7043934067386</v>
      </c>
    </row>
    <row r="1906">
      <c r="A1906" s="2" t="s">
        <v>341</v>
      </c>
      <c r="B1906" s="2" t="s">
        <v>92</v>
      </c>
      <c r="C1906" s="16" t="s">
        <v>446</v>
      </c>
      <c r="D1906" s="10">
        <v>15.40421131513597</v>
      </c>
      <c r="E1906" s="26">
        <v>966.5166125531537</v>
      </c>
      <c r="F1906" s="10">
        <v>1056.3932507140046</v>
      </c>
    </row>
    <row r="1907">
      <c r="A1907" s="2" t="s">
        <v>324</v>
      </c>
      <c r="B1907" s="2" t="s">
        <v>341</v>
      </c>
      <c r="C1907" s="16" t="s">
        <v>558</v>
      </c>
      <c r="D1907" s="10">
        <v>14.52343154132833</v>
      </c>
      <c r="E1907" s="26">
        <v>934.8914644811043</v>
      </c>
      <c r="F1907" s="10">
        <v>981.9208238682896</v>
      </c>
    </row>
    <row r="1908">
      <c r="A1908" s="2" t="s">
        <v>394</v>
      </c>
      <c r="B1908" s="2" t="s">
        <v>324</v>
      </c>
      <c r="C1908" s="16" t="s">
        <v>537</v>
      </c>
      <c r="D1908" s="10">
        <v>10.055733543012574</v>
      </c>
      <c r="E1908" s="26">
        <v>943.3710124554711</v>
      </c>
      <c r="F1908" s="10">
        <v>949.4148960224326</v>
      </c>
    </row>
    <row r="1909">
      <c r="A1909" s="2" t="s">
        <v>22</v>
      </c>
      <c r="B1909" s="2" t="s">
        <v>394</v>
      </c>
      <c r="C1909" s="16" t="s">
        <v>586</v>
      </c>
      <c r="D1909" s="10">
        <v>2.825192329347434</v>
      </c>
      <c r="E1909" s="26">
        <v>1100.621650348272</v>
      </c>
      <c r="F1909" s="10">
        <v>953.4267459984837</v>
      </c>
    </row>
    <row r="1910">
      <c r="A1910" s="2" t="s">
        <v>406</v>
      </c>
      <c r="B1910" s="2" t="s">
        <v>22</v>
      </c>
      <c r="C1910" s="16" t="s">
        <v>433</v>
      </c>
      <c r="D1910" s="10">
        <v>-22.70536461282632</v>
      </c>
      <c r="E1910" s="26">
        <v>997.5439701814323</v>
      </c>
      <c r="F1910" s="10">
        <v>1103.4468426776193</v>
      </c>
    </row>
    <row r="1911">
      <c r="A1911" s="2" t="s">
        <v>170</v>
      </c>
      <c r="B1911" s="2" t="s">
        <v>22</v>
      </c>
      <c r="C1911" s="16" t="s">
        <v>520</v>
      </c>
      <c r="D1911" s="10">
        <v>20.532296659142048</v>
      </c>
      <c r="E1911" s="26">
        <v>993.4929103432951</v>
      </c>
      <c r="F1911" s="10">
        <v>1126.1522072904456</v>
      </c>
    </row>
    <row r="1912">
      <c r="A1912" s="2" t="s">
        <v>125</v>
      </c>
      <c r="B1912" s="2" t="s">
        <v>170</v>
      </c>
      <c r="C1912" s="16" t="s">
        <v>523</v>
      </c>
      <c r="D1912" s="10">
        <v>11.361145887386376</v>
      </c>
      <c r="E1912" s="26">
        <v>1000.0858708789223</v>
      </c>
      <c r="F1912" s="10">
        <v>1014.0252070024371</v>
      </c>
    </row>
    <row r="1913">
      <c r="A1913" s="2" t="s">
        <v>179</v>
      </c>
      <c r="B1913" s="2" t="s">
        <v>117</v>
      </c>
      <c r="C1913" s="16" t="s">
        <v>433</v>
      </c>
      <c r="D1913" s="10">
        <v>-30.36058722791709</v>
      </c>
      <c r="E1913" s="26">
        <v>1028.5374736470596</v>
      </c>
      <c r="F1913" s="10">
        <v>1045.9444247244555</v>
      </c>
    </row>
    <row r="1914">
      <c r="A1914" s="2" t="s">
        <v>39</v>
      </c>
      <c r="B1914" s="2" t="s">
        <v>117</v>
      </c>
      <c r="C1914" s="16" t="s">
        <v>514</v>
      </c>
      <c r="D1914" s="10">
        <v>16.468995566571202</v>
      </c>
      <c r="E1914" s="26">
        <v>975.5598609911773</v>
      </c>
      <c r="F1914" s="10">
        <v>1076.3050119523725</v>
      </c>
    </row>
    <row r="1915">
      <c r="A1915" s="2" t="s">
        <v>160</v>
      </c>
      <c r="B1915" s="2" t="s">
        <v>39</v>
      </c>
      <c r="C1915" s="16" t="s">
        <v>433</v>
      </c>
      <c r="D1915" s="10">
        <v>-29.26852856925299</v>
      </c>
      <c r="E1915" s="26">
        <v>960.5785627102592</v>
      </c>
      <c r="F1915" s="10">
        <v>992.0288565577484</v>
      </c>
    </row>
    <row r="1916">
      <c r="A1916" s="2" t="s">
        <v>413</v>
      </c>
      <c r="B1916" s="2" t="s">
        <v>39</v>
      </c>
      <c r="C1916" s="16" t="s">
        <v>551</v>
      </c>
      <c r="D1916" s="10">
        <v>12.150582893965577</v>
      </c>
      <c r="E1916" s="26">
        <v>962.2074382040325</v>
      </c>
      <c r="F1916" s="10">
        <v>1021.2973851270015</v>
      </c>
    </row>
    <row r="1917">
      <c r="A1917" s="2" t="s">
        <v>157</v>
      </c>
      <c r="B1917" s="2" t="s">
        <v>413</v>
      </c>
      <c r="C1917" s="16" t="s">
        <v>437</v>
      </c>
      <c r="D1917" s="10">
        <v>8.913759566379655</v>
      </c>
      <c r="E1917" s="26">
        <v>1000.0</v>
      </c>
      <c r="F1917" s="10">
        <v>974.3580210979981</v>
      </c>
    </row>
    <row r="1918">
      <c r="A1918" s="2" t="s">
        <v>361</v>
      </c>
      <c r="B1918" s="2" t="s">
        <v>157</v>
      </c>
      <c r="C1918" s="16" t="s">
        <v>433</v>
      </c>
      <c r="D1918" s="10">
        <v>-31.31520627877322</v>
      </c>
      <c r="E1918" s="26">
        <v>1004.4629780377481</v>
      </c>
      <c r="F1918" s="10">
        <v>1008.9137595663797</v>
      </c>
    </row>
    <row r="1919">
      <c r="A1919" s="2" t="s">
        <v>154</v>
      </c>
      <c r="B1919" s="2" t="s">
        <v>157</v>
      </c>
      <c r="C1919" s="16" t="s">
        <v>481</v>
      </c>
      <c r="D1919" s="10">
        <v>9.417282693033513</v>
      </c>
      <c r="E1919" s="26">
        <v>1020.5859630388862</v>
      </c>
      <c r="F1919" s="10">
        <v>1040.228965845153</v>
      </c>
    </row>
    <row r="1920">
      <c r="A1920" s="2" t="s">
        <v>149</v>
      </c>
      <c r="B1920" s="2" t="s">
        <v>154</v>
      </c>
      <c r="C1920" s="16" t="s">
        <v>596</v>
      </c>
      <c r="D1920" s="10">
        <v>15.967524082264923</v>
      </c>
      <c r="E1920" s="26">
        <v>950.5369271816654</v>
      </c>
      <c r="F1920" s="10">
        <v>1030.0032457319198</v>
      </c>
    </row>
    <row r="1921">
      <c r="A1921" s="2" t="s">
        <v>74</v>
      </c>
      <c r="B1921" s="2" t="s">
        <v>149</v>
      </c>
      <c r="C1921" s="16" t="s">
        <v>583</v>
      </c>
      <c r="D1921" s="10">
        <v>4.56419029324373</v>
      </c>
      <c r="E1921" s="26">
        <v>1065.4605468597783</v>
      </c>
      <c r="F1921" s="10">
        <v>966.5044512639304</v>
      </c>
    </row>
    <row r="1922">
      <c r="A1922" s="2" t="s">
        <v>250</v>
      </c>
      <c r="B1922" s="2" t="s">
        <v>74</v>
      </c>
      <c r="C1922" s="16" t="s">
        <v>433</v>
      </c>
      <c r="D1922" s="10">
        <v>-26.263851539595713</v>
      </c>
      <c r="E1922" s="26">
        <v>1002.9744896250993</v>
      </c>
      <c r="F1922" s="10">
        <v>1070.0247371530222</v>
      </c>
    </row>
    <row r="1923">
      <c r="A1923" s="2" t="s">
        <v>39</v>
      </c>
      <c r="B1923" s="2" t="s">
        <v>74</v>
      </c>
      <c r="C1923" s="16" t="s">
        <v>537</v>
      </c>
      <c r="D1923" s="10">
        <v>14.85100310515063</v>
      </c>
      <c r="E1923" s="26">
        <v>1009.1468022330359</v>
      </c>
      <c r="F1923" s="10">
        <v>1096.2885886926179</v>
      </c>
    </row>
    <row r="1924">
      <c r="A1924" s="2" t="s">
        <v>117</v>
      </c>
      <c r="B1924" s="2" t="s">
        <v>39</v>
      </c>
      <c r="C1924" s="16" t="s">
        <v>529</v>
      </c>
      <c r="D1924" s="10">
        <v>7.606351220465033</v>
      </c>
      <c r="E1924" s="26">
        <v>1059.8360163858015</v>
      </c>
      <c r="F1924" s="10">
        <v>1023.9978053381866</v>
      </c>
    </row>
    <row r="1925">
      <c r="A1925" s="2" t="s">
        <v>179</v>
      </c>
      <c r="B1925" s="2" t="s">
        <v>117</v>
      </c>
      <c r="C1925" s="16" t="s">
        <v>544</v>
      </c>
      <c r="D1925" s="10">
        <v>15.327233917661102</v>
      </c>
      <c r="E1925" s="26">
        <v>998.1768864191425</v>
      </c>
      <c r="F1925" s="10">
        <v>1067.4423676062665</v>
      </c>
    </row>
    <row r="1926">
      <c r="A1926" s="2" t="s">
        <v>413</v>
      </c>
      <c r="B1926" s="2" t="s">
        <v>179</v>
      </c>
      <c r="C1926" s="16" t="s">
        <v>447</v>
      </c>
      <c r="D1926" s="10">
        <v>13.526752750193975</v>
      </c>
      <c r="E1926" s="26">
        <v>965.4442615316184</v>
      </c>
      <c r="F1926" s="10">
        <v>1013.5041203368036</v>
      </c>
    </row>
    <row r="1927">
      <c r="A1927" s="2" t="s">
        <v>157</v>
      </c>
      <c r="B1927" s="2" t="s">
        <v>413</v>
      </c>
      <c r="C1927" s="16" t="s">
        <v>499</v>
      </c>
      <c r="D1927" s="10">
        <v>6.611712254311206</v>
      </c>
      <c r="E1927" s="26">
        <v>1030.8116831521195</v>
      </c>
      <c r="F1927" s="10">
        <v>978.9710142818124</v>
      </c>
    </row>
    <row r="1928">
      <c r="A1928" s="2" t="s">
        <v>160</v>
      </c>
      <c r="B1928" s="2" t="s">
        <v>157</v>
      </c>
      <c r="C1928" s="16" t="s">
        <v>453</v>
      </c>
      <c r="D1928" s="10">
        <v>19.455311363646622</v>
      </c>
      <c r="E1928" s="26">
        <v>931.3100341410062</v>
      </c>
      <c r="F1928" s="10">
        <v>1037.4233954064307</v>
      </c>
    </row>
    <row r="1929">
      <c r="A1929" s="2" t="s">
        <v>43</v>
      </c>
      <c r="B1929" s="2" t="s">
        <v>204</v>
      </c>
      <c r="C1929" s="16" t="s">
        <v>529</v>
      </c>
      <c r="D1929" s="10">
        <v>5.0162176100252545</v>
      </c>
      <c r="E1929" s="26">
        <v>1087.1136042258438</v>
      </c>
      <c r="F1929" s="10">
        <v>1000.0</v>
      </c>
    </row>
    <row r="1930">
      <c r="A1930" s="2" t="s">
        <v>245</v>
      </c>
      <c r="B1930" s="2" t="s">
        <v>43</v>
      </c>
      <c r="C1930" s="16" t="s">
        <v>476</v>
      </c>
      <c r="D1930" s="10">
        <v>26.15492430288492</v>
      </c>
      <c r="E1930" s="26">
        <v>914.350569839262</v>
      </c>
      <c r="F1930" s="10">
        <v>1092.129821835869</v>
      </c>
    </row>
    <row r="1931">
      <c r="A1931" s="2" t="s">
        <v>20</v>
      </c>
      <c r="B1931" s="2" t="s">
        <v>245</v>
      </c>
      <c r="C1931" s="16" t="s">
        <v>482</v>
      </c>
      <c r="D1931" s="10">
        <v>5.579664304995479</v>
      </c>
      <c r="E1931" s="26">
        <v>1039.1948236288094</v>
      </c>
      <c r="F1931" s="10">
        <v>940.505494142147</v>
      </c>
    </row>
    <row r="1932">
      <c r="A1932" s="2" t="s">
        <v>67</v>
      </c>
      <c r="B1932" s="2" t="s">
        <v>20</v>
      </c>
      <c r="C1932" s="16" t="s">
        <v>583</v>
      </c>
      <c r="D1932" s="10">
        <v>13.525551454472575</v>
      </c>
      <c r="E1932" s="26">
        <v>998.5030404376979</v>
      </c>
      <c r="F1932" s="10">
        <v>1044.774487933805</v>
      </c>
    </row>
    <row r="1933">
      <c r="A1933" s="2" t="s">
        <v>34</v>
      </c>
      <c r="B1933" s="2" t="s">
        <v>67</v>
      </c>
      <c r="C1933" s="16" t="s">
        <v>508</v>
      </c>
      <c r="D1933" s="10">
        <v>6.964581649239815</v>
      </c>
      <c r="E1933" s="26">
        <v>1066.5560048410664</v>
      </c>
      <c r="F1933" s="10">
        <v>1012.0285918921704</v>
      </c>
    </row>
    <row r="1934">
      <c r="A1934" s="2" t="s">
        <v>245</v>
      </c>
      <c r="B1934" s="2" t="s">
        <v>34</v>
      </c>
      <c r="C1934" s="16" t="s">
        <v>475</v>
      </c>
      <c r="D1934" s="10">
        <v>21.87217018788313</v>
      </c>
      <c r="E1934" s="26">
        <v>934.9258298371515</v>
      </c>
      <c r="F1934" s="10">
        <v>1073.5205864903062</v>
      </c>
    </row>
    <row r="1935">
      <c r="A1935" s="2" t="s">
        <v>45</v>
      </c>
      <c r="B1935" s="2" t="s">
        <v>245</v>
      </c>
      <c r="C1935" s="16" t="s">
        <v>572</v>
      </c>
      <c r="D1935" s="10">
        <v>2.647613742932512</v>
      </c>
      <c r="E1935" s="26">
        <v>1119.4557089296452</v>
      </c>
      <c r="F1935" s="10">
        <v>956.7980000250346</v>
      </c>
    </row>
    <row r="1936">
      <c r="A1936" s="2" t="s">
        <v>73</v>
      </c>
      <c r="B1936" s="2" t="s">
        <v>45</v>
      </c>
      <c r="C1936" s="16" t="s">
        <v>529</v>
      </c>
      <c r="D1936" s="10">
        <v>10.611879549341165</v>
      </c>
      <c r="E1936" s="26">
        <v>1112.3979860290353</v>
      </c>
      <c r="F1936" s="10">
        <v>1122.1033226725776</v>
      </c>
    </row>
    <row r="1937">
      <c r="A1937" s="2" t="s">
        <v>40</v>
      </c>
      <c r="B1937" s="2" t="s">
        <v>73</v>
      </c>
      <c r="C1937" s="16" t="s">
        <v>441</v>
      </c>
      <c r="D1937" s="10">
        <v>12.316210911070682</v>
      </c>
      <c r="E1937" s="26">
        <v>1104.0923937980683</v>
      </c>
      <c r="F1937" s="10">
        <v>1123.0098655783765</v>
      </c>
    </row>
    <row r="1938">
      <c r="A1938" s="2" t="s">
        <v>370</v>
      </c>
      <c r="B1938" s="2" t="s">
        <v>40</v>
      </c>
      <c r="C1938" s="16" t="s">
        <v>433</v>
      </c>
      <c r="D1938" s="10">
        <v>-18.793130328858133</v>
      </c>
      <c r="E1938" s="26">
        <v>968.954540654478</v>
      </c>
      <c r="F1938" s="10">
        <v>1116.4086047091391</v>
      </c>
    </row>
    <row r="1939">
      <c r="A1939" s="2" t="s">
        <v>67</v>
      </c>
      <c r="B1939" s="2" t="s">
        <v>40</v>
      </c>
      <c r="C1939" s="16" t="s">
        <v>545</v>
      </c>
      <c r="D1939" s="10">
        <v>20.134808365221364</v>
      </c>
      <c r="E1939" s="26">
        <v>1005.0640102429306</v>
      </c>
      <c r="F1939" s="10">
        <v>1135.2017350379972</v>
      </c>
    </row>
    <row r="1940">
      <c r="A1940" s="2" t="s">
        <v>100</v>
      </c>
      <c r="B1940" s="2" t="s">
        <v>67</v>
      </c>
      <c r="C1940" s="16" t="s">
        <v>484</v>
      </c>
      <c r="D1940" s="10">
        <v>7.090126816216284</v>
      </c>
      <c r="E1940" s="26">
        <v>1068.5950653236507</v>
      </c>
      <c r="F1940" s="10">
        <v>1025.198818608152</v>
      </c>
    </row>
    <row r="1941">
      <c r="A1941" s="2" t="s">
        <v>73</v>
      </c>
      <c r="B1941" s="2" t="s">
        <v>100</v>
      </c>
      <c r="C1941" s="16" t="s">
        <v>433</v>
      </c>
      <c r="D1941" s="10">
        <v>-33.89114650290905</v>
      </c>
      <c r="E1941" s="26">
        <v>1110.6936546673057</v>
      </c>
      <c r="F1941" s="10">
        <v>1075.685192139867</v>
      </c>
    </row>
    <row r="1942">
      <c r="A1942" s="2" t="s">
        <v>245</v>
      </c>
      <c r="B1942" s="2" t="s">
        <v>100</v>
      </c>
      <c r="C1942" s="16" t="s">
        <v>565</v>
      </c>
      <c r="D1942" s="10">
        <v>22.709655828374615</v>
      </c>
      <c r="E1942" s="26">
        <v>954.1503862821021</v>
      </c>
      <c r="F1942" s="10">
        <v>1109.5763386427761</v>
      </c>
    </row>
    <row r="1943">
      <c r="A1943" s="2" t="s">
        <v>20</v>
      </c>
      <c r="B1943" s="2" t="s">
        <v>245</v>
      </c>
      <c r="C1943" s="16" t="s">
        <v>428</v>
      </c>
      <c r="D1943" s="10">
        <v>7.567378969418031</v>
      </c>
      <c r="E1943" s="26">
        <v>1031.2489364793323</v>
      </c>
      <c r="F1943" s="10">
        <v>976.8600421104767</v>
      </c>
    </row>
    <row r="1944">
      <c r="A1944" s="2" t="s">
        <v>104</v>
      </c>
      <c r="B1944" s="2" t="s">
        <v>278</v>
      </c>
      <c r="C1944" s="16" t="s">
        <v>554</v>
      </c>
      <c r="D1944" s="10">
        <v>7.829453991231542</v>
      </c>
      <c r="E1944" s="26">
        <v>1046.721927600046</v>
      </c>
      <c r="F1944" s="10">
        <v>1000.0</v>
      </c>
    </row>
    <row r="1945">
      <c r="A1945" s="2" t="s">
        <v>151</v>
      </c>
      <c r="B1945" s="2" t="s">
        <v>104</v>
      </c>
      <c r="C1945" s="16" t="s">
        <v>433</v>
      </c>
      <c r="D1945" s="10">
        <v>-27.93417065551749</v>
      </c>
      <c r="E1945" s="26">
        <v>1006.8318137287358</v>
      </c>
      <c r="F1945" s="10">
        <v>1054.5513815912775</v>
      </c>
    </row>
    <row r="1946">
      <c r="A1946" s="2" t="s">
        <v>69</v>
      </c>
      <c r="B1946" s="2" t="s">
        <v>104</v>
      </c>
      <c r="C1946" s="16" t="s">
        <v>441</v>
      </c>
      <c r="D1946" s="10">
        <v>13.90600767461434</v>
      </c>
      <c r="E1946" s="26">
        <v>1018.4920892499917</v>
      </c>
      <c r="F1946" s="10">
        <v>1082.485552246795</v>
      </c>
    </row>
    <row r="1947">
      <c r="A1947" s="2" t="s">
        <v>377</v>
      </c>
      <c r="B1947" s="2" t="s">
        <v>69</v>
      </c>
      <c r="C1947" s="16" t="s">
        <v>433</v>
      </c>
      <c r="D1947" s="10">
        <v>-26.27734576351285</v>
      </c>
      <c r="E1947" s="26">
        <v>965.5003386845013</v>
      </c>
      <c r="F1947" s="10">
        <v>1032.398096924606</v>
      </c>
    </row>
    <row r="1948">
      <c r="A1948" s="2" t="s">
        <v>141</v>
      </c>
      <c r="B1948" s="2" t="s">
        <v>69</v>
      </c>
      <c r="C1948" s="16" t="s">
        <v>494</v>
      </c>
      <c r="D1948" s="10">
        <v>10.365178464869516</v>
      </c>
      <c r="E1948" s="26">
        <v>1026.7054929684007</v>
      </c>
      <c r="F1948" s="10">
        <v>1058.675442688119</v>
      </c>
    </row>
    <row r="1949">
      <c r="A1949" s="2" t="s">
        <v>373</v>
      </c>
      <c r="B1949" s="2" t="s">
        <v>141</v>
      </c>
      <c r="C1949" s="16" t="s">
        <v>433</v>
      </c>
      <c r="D1949" s="10">
        <v>-28.648890342851484</v>
      </c>
      <c r="E1949" s="26">
        <v>997.957824631515</v>
      </c>
      <c r="F1949" s="10">
        <v>1037.0706714332703</v>
      </c>
    </row>
    <row r="1950">
      <c r="A1950" s="2" t="s">
        <v>151</v>
      </c>
      <c r="B1950" s="2" t="s">
        <v>141</v>
      </c>
      <c r="C1950" s="16" t="s">
        <v>511</v>
      </c>
      <c r="D1950" s="10">
        <v>14.928216422356334</v>
      </c>
      <c r="E1950" s="26">
        <v>978.8976430732183</v>
      </c>
      <c r="F1950" s="10">
        <v>1065.7195617761217</v>
      </c>
    </row>
    <row r="1951">
      <c r="A1951" s="2" t="s">
        <v>86</v>
      </c>
      <c r="B1951" s="2" t="s">
        <v>151</v>
      </c>
      <c r="C1951" s="16" t="s">
        <v>490</v>
      </c>
      <c r="D1951" s="10">
        <v>9.8286300977701</v>
      </c>
      <c r="E1951" s="26">
        <v>996.6315566076668</v>
      </c>
      <c r="F1951" s="10">
        <v>993.8258594955746</v>
      </c>
    </row>
    <row r="1952">
      <c r="A1952" s="2" t="s">
        <v>123</v>
      </c>
      <c r="B1952" s="2" t="s">
        <v>86</v>
      </c>
      <c r="C1952" s="16" t="s">
        <v>577</v>
      </c>
      <c r="D1952" s="10">
        <v>11.443378264321156</v>
      </c>
      <c r="E1952" s="26">
        <v>984.6977980761551</v>
      </c>
      <c r="F1952" s="10">
        <v>1006.4601867054369</v>
      </c>
    </row>
    <row r="1953">
      <c r="A1953" s="2" t="s">
        <v>104</v>
      </c>
      <c r="B1953" s="2" t="s">
        <v>123</v>
      </c>
      <c r="C1953" s="16" t="s">
        <v>474</v>
      </c>
      <c r="D1953" s="10">
        <v>6.791422229543119</v>
      </c>
      <c r="E1953" s="26">
        <v>1068.5795445721806</v>
      </c>
      <c r="F1953" s="10">
        <v>996.1411763404762</v>
      </c>
    </row>
    <row r="1954">
      <c r="A1954" s="2" t="s">
        <v>69</v>
      </c>
      <c r="B1954" s="2" t="s">
        <v>104</v>
      </c>
      <c r="C1954" s="16" t="s">
        <v>433</v>
      </c>
      <c r="D1954" s="10">
        <v>-29.616073843583294</v>
      </c>
      <c r="E1954" s="26">
        <v>1048.3102642232493</v>
      </c>
      <c r="F1954" s="10">
        <v>1075.3709668017236</v>
      </c>
    </row>
    <row r="1955">
      <c r="A1955" s="2" t="s">
        <v>373</v>
      </c>
      <c r="B1955" s="2" t="s">
        <v>104</v>
      </c>
      <c r="C1955" s="16" t="s">
        <v>599</v>
      </c>
      <c r="D1955" s="10">
        <v>19.52664759010307</v>
      </c>
      <c r="E1955" s="26">
        <v>969.3089342886635</v>
      </c>
      <c r="F1955" s="10">
        <v>1104.987040645307</v>
      </c>
    </row>
    <row r="1956">
      <c r="A1956" s="2" t="s">
        <v>315</v>
      </c>
      <c r="B1956" s="2" t="s">
        <v>373</v>
      </c>
      <c r="C1956" s="16" t="s">
        <v>497</v>
      </c>
      <c r="D1956" s="10">
        <v>14.01580451952669</v>
      </c>
      <c r="E1956" s="26">
        <v>930.1362080294645</v>
      </c>
      <c r="F1956" s="10">
        <v>988.8355818787666</v>
      </c>
    </row>
    <row r="1957">
      <c r="A1957" s="2" t="s">
        <v>151</v>
      </c>
      <c r="B1957" s="2" t="s">
        <v>315</v>
      </c>
      <c r="C1957" s="16" t="s">
        <v>508</v>
      </c>
      <c r="D1957" s="10">
        <v>7.771089146536889</v>
      </c>
      <c r="E1957" s="26">
        <v>983.9972293978045</v>
      </c>
      <c r="F1957" s="10">
        <v>944.1520125489911</v>
      </c>
    </row>
    <row r="1958">
      <c r="A1958" s="2" t="s">
        <v>86</v>
      </c>
      <c r="B1958" s="2" t="s">
        <v>151</v>
      </c>
      <c r="C1958" s="16" t="s">
        <v>433</v>
      </c>
      <c r="D1958" s="10">
        <v>-31.857459934830626</v>
      </c>
      <c r="E1958" s="26">
        <v>995.0168084411157</v>
      </c>
      <c r="F1958" s="10">
        <v>991.7683185443414</v>
      </c>
    </row>
    <row r="1959">
      <c r="A1959" s="2" t="s">
        <v>141</v>
      </c>
      <c r="B1959" s="2" t="s">
        <v>151</v>
      </c>
      <c r="C1959" s="16" t="s">
        <v>583</v>
      </c>
      <c r="D1959" s="10">
        <v>5.488197430786884</v>
      </c>
      <c r="E1959" s="26">
        <v>1050.7913453537653</v>
      </c>
      <c r="F1959" s="10">
        <v>1023.625778479172</v>
      </c>
    </row>
    <row r="1960">
      <c r="A1960" s="2" t="s">
        <v>200</v>
      </c>
      <c r="B1960" s="2" t="s">
        <v>88</v>
      </c>
      <c r="C1960" s="16" t="s">
        <v>433</v>
      </c>
      <c r="D1960" s="10">
        <v>-25.64496077588579</v>
      </c>
      <c r="E1960" s="26">
        <v>1000.3399785322597</v>
      </c>
      <c r="F1960" s="10">
        <v>1074.3302635574466</v>
      </c>
    </row>
    <row r="1961">
      <c r="A1961" s="2" t="s">
        <v>360</v>
      </c>
      <c r="B1961" s="2" t="s">
        <v>88</v>
      </c>
      <c r="C1961" s="16" t="s">
        <v>433</v>
      </c>
      <c r="D1961" s="10">
        <v>-25.404163376454893</v>
      </c>
      <c r="E1961" s="26">
        <v>1023.3110953768958</v>
      </c>
      <c r="F1961" s="10">
        <v>1099.9752243333323</v>
      </c>
    </row>
    <row r="1962">
      <c r="A1962" s="2" t="s">
        <v>207</v>
      </c>
      <c r="B1962" s="2" t="s">
        <v>88</v>
      </c>
      <c r="C1962" s="16" t="s">
        <v>560</v>
      </c>
      <c r="D1962" s="10">
        <v>20.668385681804494</v>
      </c>
      <c r="E1962" s="26">
        <v>981.0119910217082</v>
      </c>
      <c r="F1962" s="10">
        <v>1125.3793877097871</v>
      </c>
    </row>
    <row r="1963">
      <c r="A1963" s="2" t="s">
        <v>263</v>
      </c>
      <c r="B1963" s="2" t="s">
        <v>207</v>
      </c>
      <c r="C1963" s="16" t="s">
        <v>589</v>
      </c>
      <c r="D1963" s="10">
        <v>12.492898759687172</v>
      </c>
      <c r="E1963" s="26">
        <v>963.2783109898763</v>
      </c>
      <c r="F1963" s="10">
        <v>1001.6803767035128</v>
      </c>
    </row>
    <row r="1964">
      <c r="A1964" s="2" t="s">
        <v>391</v>
      </c>
      <c r="B1964" s="2" t="s">
        <v>263</v>
      </c>
      <c r="C1964" s="16" t="s">
        <v>468</v>
      </c>
      <c r="D1964" s="10">
        <v>8.21112005902771</v>
      </c>
      <c r="E1964" s="26">
        <v>1005.173516934342</v>
      </c>
      <c r="F1964" s="10">
        <v>975.7712097495635</v>
      </c>
    </row>
    <row r="1965">
      <c r="A1965" s="2" t="s">
        <v>47</v>
      </c>
      <c r="B1965" s="2" t="s">
        <v>391</v>
      </c>
      <c r="C1965" s="16" t="s">
        <v>428</v>
      </c>
      <c r="D1965" s="10">
        <v>9.415478142658532</v>
      </c>
      <c r="E1965" s="26">
        <v>1035.7837658056637</v>
      </c>
      <c r="F1965" s="10">
        <v>1013.3846369933698</v>
      </c>
    </row>
    <row r="1966">
      <c r="A1966" s="2" t="s">
        <v>200</v>
      </c>
      <c r="B1966" s="2" t="s">
        <v>47</v>
      </c>
      <c r="C1966" s="16" t="s">
        <v>486</v>
      </c>
      <c r="D1966" s="10">
        <v>15.821045000340728</v>
      </c>
      <c r="E1966" s="26">
        <v>974.6950177563739</v>
      </c>
      <c r="F1966" s="10">
        <v>1045.1992439483222</v>
      </c>
    </row>
    <row r="1967">
      <c r="A1967" s="2" t="s">
        <v>215</v>
      </c>
      <c r="B1967" s="2" t="s">
        <v>200</v>
      </c>
      <c r="C1967" s="16" t="s">
        <v>594</v>
      </c>
      <c r="D1967" s="10">
        <v>12.800912601201297</v>
      </c>
      <c r="E1967" s="26">
        <v>972.04677663035</v>
      </c>
      <c r="F1967" s="10">
        <v>990.5160627567146</v>
      </c>
    </row>
    <row r="1968">
      <c r="A1968" s="2" t="s">
        <v>360</v>
      </c>
      <c r="B1968" s="2" t="s">
        <v>215</v>
      </c>
      <c r="C1968" s="16" t="s">
        <v>480</v>
      </c>
      <c r="D1968" s="10">
        <v>9.37232197644565</v>
      </c>
      <c r="E1968" s="26">
        <v>997.9069320004409</v>
      </c>
      <c r="F1968" s="10">
        <v>984.8476892315513</v>
      </c>
    </row>
    <row r="1969">
      <c r="A1969" s="2" t="s">
        <v>242</v>
      </c>
      <c r="B1969" s="2" t="s">
        <v>360</v>
      </c>
      <c r="C1969" s="16" t="s">
        <v>476</v>
      </c>
      <c r="D1969" s="10">
        <v>12.02942730571507</v>
      </c>
      <c r="E1969" s="26">
        <v>987.0166772138297</v>
      </c>
      <c r="F1969" s="10">
        <v>1007.2792539768866</v>
      </c>
    </row>
    <row r="1970">
      <c r="A1970" s="2" t="s">
        <v>207</v>
      </c>
      <c r="B1970" s="2" t="s">
        <v>242</v>
      </c>
      <c r="C1970" s="16" t="s">
        <v>498</v>
      </c>
      <c r="D1970" s="10">
        <v>10.833415825722472</v>
      </c>
      <c r="E1970" s="26">
        <v>989.1874779438257</v>
      </c>
      <c r="F1970" s="10">
        <v>999.0461045195448</v>
      </c>
    </row>
    <row r="1971">
      <c r="A1971" s="2" t="s">
        <v>88</v>
      </c>
      <c r="B1971" s="2" t="s">
        <v>207</v>
      </c>
      <c r="C1971" s="16" t="s">
        <v>469</v>
      </c>
      <c r="D1971" s="10">
        <v>5.371727008114923</v>
      </c>
      <c r="E1971" s="26">
        <v>1104.7110020279827</v>
      </c>
      <c r="F1971" s="10">
        <v>1000.0208937695481</v>
      </c>
    </row>
    <row r="1972">
      <c r="A1972" s="2" t="s">
        <v>200</v>
      </c>
      <c r="B1972" s="2" t="s">
        <v>88</v>
      </c>
      <c r="C1972" s="16" t="s">
        <v>577</v>
      </c>
      <c r="D1972" s="10">
        <v>21.261373728049552</v>
      </c>
      <c r="E1972" s="26">
        <v>977.7151501555134</v>
      </c>
      <c r="F1972" s="10">
        <v>1110.0827290360976</v>
      </c>
    </row>
    <row r="1973">
      <c r="A1973" s="2" t="s">
        <v>47</v>
      </c>
      <c r="B1973" s="2" t="s">
        <v>200</v>
      </c>
      <c r="C1973" s="16" t="s">
        <v>520</v>
      </c>
      <c r="D1973" s="10">
        <v>8.712949508170134</v>
      </c>
      <c r="E1973" s="26">
        <v>1029.3781989479814</v>
      </c>
      <c r="F1973" s="10">
        <v>998.9765238835629</v>
      </c>
    </row>
    <row r="1974">
      <c r="A1974" s="2" t="s">
        <v>24</v>
      </c>
      <c r="B1974" s="2" t="s">
        <v>171</v>
      </c>
      <c r="C1974" s="16" t="s">
        <v>434</v>
      </c>
      <c r="D1974" s="10">
        <v>5.0210443345534514</v>
      </c>
      <c r="E1974" s="26">
        <v>1139.873798334409</v>
      </c>
      <c r="F1974" s="10">
        <v>1045.4297228374487</v>
      </c>
    </row>
    <row r="1975">
      <c r="A1975" s="2" t="s">
        <v>35</v>
      </c>
      <c r="B1975" s="2" t="s">
        <v>24</v>
      </c>
      <c r="C1975" s="16" t="s">
        <v>494</v>
      </c>
      <c r="D1975" s="10">
        <v>14.32223808152773</v>
      </c>
      <c r="E1975" s="26">
        <v>1093.3222286025732</v>
      </c>
      <c r="F1975" s="10">
        <v>1144.8948426689624</v>
      </c>
    </row>
    <row r="1976">
      <c r="A1976" s="2" t="s">
        <v>21</v>
      </c>
      <c r="B1976" s="2" t="s">
        <v>35</v>
      </c>
      <c r="C1976" s="16" t="s">
        <v>474</v>
      </c>
      <c r="D1976" s="10">
        <v>7.498906462209955</v>
      </c>
      <c r="E1976" s="26">
        <v>1165.7230321473041</v>
      </c>
      <c r="F1976" s="10">
        <v>1107.644466684101</v>
      </c>
    </row>
    <row r="1977">
      <c r="A1977" s="2" t="s">
        <v>30</v>
      </c>
      <c r="B1977" s="2" t="s">
        <v>21</v>
      </c>
      <c r="C1977" s="16" t="s">
        <v>433</v>
      </c>
      <c r="D1977" s="10">
        <v>-19.186014249294942</v>
      </c>
      <c r="E1977" s="26">
        <v>1029.9665393708356</v>
      </c>
      <c r="F1977" s="10">
        <v>1173.221938609514</v>
      </c>
    </row>
    <row r="1978">
      <c r="A1978" s="2" t="s">
        <v>138</v>
      </c>
      <c r="B1978" s="2" t="s">
        <v>21</v>
      </c>
      <c r="C1978" s="16" t="s">
        <v>538</v>
      </c>
      <c r="D1978" s="10">
        <v>22.30412198950696</v>
      </c>
      <c r="E1978" s="26">
        <v>1041.893625394612</v>
      </c>
      <c r="F1978" s="10">
        <v>1192.4079528588088</v>
      </c>
    </row>
    <row r="1979">
      <c r="A1979" s="2" t="s">
        <v>217</v>
      </c>
      <c r="B1979" s="2" t="s">
        <v>138</v>
      </c>
      <c r="C1979" s="16" t="s">
        <v>528</v>
      </c>
      <c r="D1979" s="10">
        <v>14.2191349462829</v>
      </c>
      <c r="E1979" s="26">
        <v>1003.3362855540707</v>
      </c>
      <c r="F1979" s="10">
        <v>1064.1977473841189</v>
      </c>
    </row>
    <row r="1980">
      <c r="A1980" s="2" t="s">
        <v>71</v>
      </c>
      <c r="B1980" s="2" t="s">
        <v>217</v>
      </c>
      <c r="C1980" s="16" t="s">
        <v>520</v>
      </c>
      <c r="D1980" s="10">
        <v>7.5412256355020695</v>
      </c>
      <c r="E1980" s="26">
        <v>1068.5045357887154</v>
      </c>
      <c r="F1980" s="10">
        <v>1017.5554205003536</v>
      </c>
    </row>
    <row r="1981">
      <c r="A1981" s="2" t="s">
        <v>101</v>
      </c>
      <c r="B1981" s="2" t="s">
        <v>71</v>
      </c>
      <c r="C1981" s="16" t="s">
        <v>575</v>
      </c>
      <c r="D1981" s="10">
        <v>10.258932515798087</v>
      </c>
      <c r="E1981" s="26">
        <v>1064.4317381170883</v>
      </c>
      <c r="F1981" s="10">
        <v>1076.0457614242175</v>
      </c>
    </row>
    <row r="1982">
      <c r="A1982" s="2" t="s">
        <v>35</v>
      </c>
      <c r="B1982" s="2" t="s">
        <v>101</v>
      </c>
      <c r="C1982" s="16" t="s">
        <v>480</v>
      </c>
      <c r="D1982" s="10">
        <v>8.579071289830708</v>
      </c>
      <c r="E1982" s="26">
        <v>1100.1455602218912</v>
      </c>
      <c r="F1982" s="10">
        <v>1074.6906706328864</v>
      </c>
    </row>
    <row r="1983">
      <c r="A1983" s="2" t="s">
        <v>19</v>
      </c>
      <c r="B1983" s="2" t="s">
        <v>35</v>
      </c>
      <c r="C1983" s="16" t="s">
        <v>523</v>
      </c>
      <c r="D1983" s="10">
        <v>8.046104828054151</v>
      </c>
      <c r="E1983" s="26">
        <v>1144.5005234619384</v>
      </c>
      <c r="F1983" s="10">
        <v>1108.724631511722</v>
      </c>
    </row>
    <row r="1984">
      <c r="A1984" s="2" t="s">
        <v>79</v>
      </c>
      <c r="B1984" s="2" t="s">
        <v>19</v>
      </c>
      <c r="C1984" s="16" t="s">
        <v>433</v>
      </c>
      <c r="D1984" s="10">
        <v>-22.431923441190538</v>
      </c>
      <c r="E1984" s="26">
        <v>1043.732132347339</v>
      </c>
      <c r="F1984" s="10">
        <v>1152.5466282899927</v>
      </c>
    </row>
    <row r="1985">
      <c r="A1985" s="2" t="s">
        <v>171</v>
      </c>
      <c r="B1985" s="2" t="s">
        <v>19</v>
      </c>
      <c r="C1985" s="16" t="s">
        <v>494</v>
      </c>
      <c r="D1985" s="10">
        <v>20.32764931290108</v>
      </c>
      <c r="E1985" s="26">
        <v>1040.4086785028953</v>
      </c>
      <c r="F1985" s="10">
        <v>1174.9785517311832</v>
      </c>
    </row>
    <row r="1986">
      <c r="A1986" s="2" t="s">
        <v>208</v>
      </c>
      <c r="B1986" s="2" t="s">
        <v>171</v>
      </c>
      <c r="C1986" s="16" t="s">
        <v>453</v>
      </c>
      <c r="D1986" s="10">
        <v>13.56689041668415</v>
      </c>
      <c r="E1986" s="26">
        <v>1020.7110138463183</v>
      </c>
      <c r="F1986" s="10">
        <v>1060.7363278157964</v>
      </c>
    </row>
    <row r="1987">
      <c r="A1987" s="2" t="s">
        <v>30</v>
      </c>
      <c r="B1987" s="2" t="s">
        <v>208</v>
      </c>
      <c r="C1987" s="16" t="s">
        <v>501</v>
      </c>
      <c r="D1987" s="10">
        <v>12.262575699957361</v>
      </c>
      <c r="E1987" s="26">
        <v>1010.7805251215407</v>
      </c>
      <c r="F1987" s="10">
        <v>1034.2779042630025</v>
      </c>
    </row>
    <row r="1988">
      <c r="A1988" s="2" t="s">
        <v>24</v>
      </c>
      <c r="B1988" s="2" t="s">
        <v>30</v>
      </c>
      <c r="C1988" s="16" t="s">
        <v>508</v>
      </c>
      <c r="D1988" s="10">
        <v>4.5971541081761735</v>
      </c>
      <c r="E1988" s="26">
        <v>1130.5726045874346</v>
      </c>
      <c r="F1988" s="10">
        <v>1023.043100821498</v>
      </c>
    </row>
    <row r="1989">
      <c r="A1989" s="2" t="s">
        <v>314</v>
      </c>
      <c r="B1989" s="2" t="s">
        <v>270</v>
      </c>
      <c r="C1989" s="16" t="s">
        <v>600</v>
      </c>
      <c r="D1989" s="10">
        <v>13.679155502904573</v>
      </c>
      <c r="E1989" s="26">
        <v>938.786061571633</v>
      </c>
      <c r="F1989" s="10">
        <v>971.2603301540837</v>
      </c>
    </row>
    <row r="1990">
      <c r="A1990" s="2" t="s">
        <v>368</v>
      </c>
      <c r="B1990" s="2" t="s">
        <v>314</v>
      </c>
      <c r="C1990" s="16" t="s">
        <v>535</v>
      </c>
      <c r="D1990" s="10">
        <v>6.35324847261556</v>
      </c>
      <c r="E1990" s="26">
        <v>1014.039649418525</v>
      </c>
      <c r="F1990" s="10">
        <v>952.4652170745376</v>
      </c>
    </row>
    <row r="1991">
      <c r="A1991" s="2" t="s">
        <v>186</v>
      </c>
      <c r="B1991" s="2" t="s">
        <v>368</v>
      </c>
      <c r="C1991" s="16" t="s">
        <v>505</v>
      </c>
      <c r="D1991" s="10">
        <v>11.58419577103706</v>
      </c>
      <c r="E1991" s="26">
        <v>1002.4655629472877</v>
      </c>
      <c r="F1991" s="10">
        <v>1020.3928978911405</v>
      </c>
    </row>
    <row r="1992">
      <c r="A1992" s="2" t="s">
        <v>167</v>
      </c>
      <c r="B1992" s="2" t="s">
        <v>186</v>
      </c>
      <c r="C1992" s="16" t="s">
        <v>544</v>
      </c>
      <c r="D1992" s="10">
        <v>10.50459647745083</v>
      </c>
      <c r="E1992" s="26">
        <v>1003.7395062015247</v>
      </c>
      <c r="F1992" s="10">
        <v>1014.0497587183247</v>
      </c>
    </row>
    <row r="1993">
      <c r="A1993" s="2" t="s">
        <v>50</v>
      </c>
      <c r="B1993" s="2" t="s">
        <v>167</v>
      </c>
      <c r="C1993" s="16" t="s">
        <v>590</v>
      </c>
      <c r="D1993" s="10">
        <v>8.56420808727436</v>
      </c>
      <c r="E1993" s="26">
        <v>1027.4674049984615</v>
      </c>
      <c r="F1993" s="10">
        <v>1014.2441026789755</v>
      </c>
    </row>
    <row r="1994">
      <c r="A1994" s="2" t="s">
        <v>231</v>
      </c>
      <c r="B1994" s="2" t="s">
        <v>50</v>
      </c>
      <c r="C1994" s="16" t="s">
        <v>433</v>
      </c>
      <c r="D1994" s="10">
        <v>-26.20763601104973</v>
      </c>
      <c r="E1994" s="26">
        <v>968.3466730828204</v>
      </c>
      <c r="F1994" s="10">
        <v>1036.0316130857357</v>
      </c>
    </row>
    <row r="1995">
      <c r="A1995" s="2" t="s">
        <v>146</v>
      </c>
      <c r="B1995" s="2" t="s">
        <v>50</v>
      </c>
      <c r="C1995" s="16" t="s">
        <v>517</v>
      </c>
      <c r="D1995" s="10">
        <v>10.207171141248725</v>
      </c>
      <c r="E1995" s="26">
        <v>1025.8422318093321</v>
      </c>
      <c r="F1995" s="10">
        <v>1062.2392490967854</v>
      </c>
    </row>
    <row r="1996">
      <c r="A1996" s="2" t="s">
        <v>137</v>
      </c>
      <c r="B1996" s="2" t="s">
        <v>146</v>
      </c>
      <c r="C1996" s="16" t="s">
        <v>475</v>
      </c>
      <c r="D1996" s="10">
        <v>13.97179145114604</v>
      </c>
      <c r="E1996" s="26">
        <v>983.4894913692057</v>
      </c>
      <c r="F1996" s="10">
        <v>1036.049402950581</v>
      </c>
    </row>
    <row r="1997">
      <c r="A1997" s="2" t="s">
        <v>368</v>
      </c>
      <c r="B1997" s="2" t="s">
        <v>137</v>
      </c>
      <c r="C1997" s="16" t="s">
        <v>433</v>
      </c>
      <c r="D1997" s="10">
        <v>-32.40728073791821</v>
      </c>
      <c r="E1997" s="26">
        <v>1008.8087021201035</v>
      </c>
      <c r="F1997" s="10">
        <v>997.4612828203517</v>
      </c>
    </row>
    <row r="1998">
      <c r="A1998" s="2" t="s">
        <v>167</v>
      </c>
      <c r="B1998" s="2" t="s">
        <v>137</v>
      </c>
      <c r="C1998" s="16" t="s">
        <v>572</v>
      </c>
      <c r="D1998" s="10">
        <v>9.45700000314862</v>
      </c>
      <c r="E1998" s="26">
        <v>1005.6798945917011</v>
      </c>
      <c r="F1998" s="10">
        <v>1029.86856355827</v>
      </c>
    </row>
    <row r="1999">
      <c r="A1999" s="2" t="s">
        <v>214</v>
      </c>
      <c r="B1999" s="2" t="s">
        <v>167</v>
      </c>
      <c r="C1999" s="16" t="s">
        <v>508</v>
      </c>
      <c r="D1999" s="10">
        <v>15.12370522296917</v>
      </c>
      <c r="E1999" s="26">
        <v>954.4098352501593</v>
      </c>
      <c r="F1999" s="10">
        <v>1015.1368945948497</v>
      </c>
    </row>
    <row r="2000">
      <c r="A2000" s="2" t="s">
        <v>146</v>
      </c>
      <c r="B2000" s="2" t="s">
        <v>214</v>
      </c>
      <c r="C2000" s="16" t="s">
        <v>570</v>
      </c>
      <c r="D2000" s="10">
        <v>6.278733029723562</v>
      </c>
      <c r="E2000" s="26">
        <v>1022.077611499435</v>
      </c>
      <c r="F2000" s="10">
        <v>969.5335404731285</v>
      </c>
    </row>
    <row r="2001">
      <c r="A2001" s="2" t="s">
        <v>314</v>
      </c>
      <c r="B2001" s="2" t="s">
        <v>146</v>
      </c>
      <c r="C2001" s="16" t="s">
        <v>453</v>
      </c>
      <c r="D2001" s="10">
        <v>17.243151951035266</v>
      </c>
      <c r="E2001" s="26">
        <v>946.1119686019221</v>
      </c>
      <c r="F2001" s="10">
        <v>1028.3563445291586</v>
      </c>
    </row>
    <row r="2002">
      <c r="A2002" s="2" t="s">
        <v>368</v>
      </c>
      <c r="B2002" s="2" t="s">
        <v>314</v>
      </c>
      <c r="C2002" s="16" t="s">
        <v>433</v>
      </c>
      <c r="D2002" s="10">
        <v>-32.519914022299304</v>
      </c>
      <c r="E2002" s="26">
        <v>976.4014213821853</v>
      </c>
      <c r="F2002" s="10">
        <v>963.3551205529574</v>
      </c>
    </row>
    <row r="2003">
      <c r="A2003" s="2" t="s">
        <v>279</v>
      </c>
      <c r="B2003" s="2" t="s">
        <v>41</v>
      </c>
      <c r="C2003" s="16" t="s">
        <v>428</v>
      </c>
      <c r="D2003" s="10">
        <v>26.029646006480746</v>
      </c>
      <c r="E2003" s="26">
        <v>955.850893009621</v>
      </c>
      <c r="F2003" s="10">
        <v>1128.1498204720829</v>
      </c>
    </row>
    <row r="2004">
      <c r="A2004" s="2" t="s">
        <v>27</v>
      </c>
      <c r="B2004" s="2" t="s">
        <v>279</v>
      </c>
      <c r="C2004" s="16" t="s">
        <v>455</v>
      </c>
      <c r="D2004" s="10">
        <v>8.071447344782925</v>
      </c>
      <c r="E2004" s="26">
        <v>1016.7770699546819</v>
      </c>
      <c r="F2004" s="10">
        <v>981.8805390161017</v>
      </c>
    </row>
    <row r="2005">
      <c r="A2005" s="2" t="s">
        <v>280</v>
      </c>
      <c r="B2005" s="2" t="s">
        <v>27</v>
      </c>
      <c r="C2005" s="16" t="s">
        <v>433</v>
      </c>
      <c r="D2005" s="10">
        <v>-28.97076178067253</v>
      </c>
      <c r="E2005" s="26">
        <v>989.690985265435</v>
      </c>
      <c r="F2005" s="10">
        <v>1024.848517299465</v>
      </c>
    </row>
    <row r="2006">
      <c r="A2006" s="2" t="s">
        <v>59</v>
      </c>
      <c r="B2006" s="2" t="s">
        <v>280</v>
      </c>
      <c r="C2006" s="16" t="s">
        <v>568</v>
      </c>
      <c r="D2006" s="10">
        <v>5.339195778141718</v>
      </c>
      <c r="E2006" s="26">
        <v>1058.5292106980635</v>
      </c>
      <c r="F2006" s="10">
        <v>960.7202234847624</v>
      </c>
    </row>
    <row r="2007">
      <c r="A2007" s="2" t="s">
        <v>41</v>
      </c>
      <c r="B2007" s="2" t="s">
        <v>59</v>
      </c>
      <c r="C2007" s="16" t="s">
        <v>536</v>
      </c>
      <c r="D2007" s="10">
        <v>7.208855282798346</v>
      </c>
      <c r="E2007" s="26">
        <v>1102.120174465602</v>
      </c>
      <c r="F2007" s="10">
        <v>1063.8684064762053</v>
      </c>
    </row>
    <row r="2008">
      <c r="A2008" s="2" t="s">
        <v>279</v>
      </c>
      <c r="B2008" s="2" t="s">
        <v>41</v>
      </c>
      <c r="C2008" s="16" t="s">
        <v>465</v>
      </c>
      <c r="D2008" s="10">
        <v>21.504001012719538</v>
      </c>
      <c r="E2008" s="26">
        <v>973.8090916713188</v>
      </c>
      <c r="F2008" s="10">
        <v>1109.3290297484004</v>
      </c>
    </row>
    <row r="2009">
      <c r="A2009" s="2" t="s">
        <v>76</v>
      </c>
      <c r="B2009" s="2" t="s">
        <v>279</v>
      </c>
      <c r="C2009" s="16" t="s">
        <v>456</v>
      </c>
      <c r="D2009" s="10">
        <v>9.429818485152202</v>
      </c>
      <c r="E2009" s="26">
        <v>1019.8833747248221</v>
      </c>
      <c r="F2009" s="10">
        <v>995.3130926840383</v>
      </c>
    </row>
    <row r="2010">
      <c r="A2010" s="2" t="s">
        <v>280</v>
      </c>
      <c r="B2010" s="2" t="s">
        <v>76</v>
      </c>
      <c r="C2010" s="16" t="s">
        <v>581</v>
      </c>
      <c r="D2010" s="10">
        <v>15.543683342724181</v>
      </c>
      <c r="E2010" s="26">
        <v>955.3810277066208</v>
      </c>
      <c r="F2010" s="10">
        <v>1029.3131932099743</v>
      </c>
    </row>
    <row r="2011">
      <c r="A2011" s="2" t="s">
        <v>106</v>
      </c>
      <c r="B2011" s="2" t="s">
        <v>280</v>
      </c>
      <c r="C2011" s="16" t="s">
        <v>523</v>
      </c>
      <c r="D2011" s="10">
        <v>7.5237080393974844</v>
      </c>
      <c r="E2011" s="26">
        <v>1015.8454408903241</v>
      </c>
      <c r="F2011" s="10">
        <v>970.924711049345</v>
      </c>
    </row>
    <row r="2012">
      <c r="A2012" s="2" t="s">
        <v>64</v>
      </c>
      <c r="B2012" s="2" t="s">
        <v>106</v>
      </c>
      <c r="C2012" s="16" t="s">
        <v>461</v>
      </c>
      <c r="D2012" s="10">
        <v>8.707686390357404</v>
      </c>
      <c r="E2012" s="26">
        <v>1050.2567751275103</v>
      </c>
      <c r="F2012" s="10">
        <v>1023.3691489297216</v>
      </c>
    </row>
    <row r="2013">
      <c r="A2013" s="2" t="s">
        <v>388</v>
      </c>
      <c r="B2013" s="2" t="s">
        <v>64</v>
      </c>
      <c r="C2013" s="16" t="s">
        <v>589</v>
      </c>
      <c r="D2013" s="10">
        <v>17.647886184619722</v>
      </c>
      <c r="E2013" s="26">
        <v>962.1211714251541</v>
      </c>
      <c r="F2013" s="10">
        <v>1058.964461517868</v>
      </c>
    </row>
    <row r="2014">
      <c r="A2014" s="2" t="s">
        <v>366</v>
      </c>
      <c r="B2014" s="2" t="s">
        <v>388</v>
      </c>
      <c r="C2014" s="16" t="s">
        <v>432</v>
      </c>
      <c r="D2014" s="10">
        <v>15.505542883005146</v>
      </c>
      <c r="E2014" s="26">
        <v>914.3985696000254</v>
      </c>
      <c r="F2014" s="10">
        <v>979.7690576097738</v>
      </c>
    </row>
    <row r="2015">
      <c r="A2015" s="2" t="s">
        <v>41</v>
      </c>
      <c r="B2015" s="2" t="s">
        <v>366</v>
      </c>
      <c r="C2015" s="16" t="s">
        <v>428</v>
      </c>
      <c r="D2015" s="10">
        <v>3.6210324077729075</v>
      </c>
      <c r="E2015" s="26">
        <v>1087.825028735681</v>
      </c>
      <c r="F2015" s="10">
        <v>929.9041124830305</v>
      </c>
    </row>
    <row r="2016">
      <c r="A2016" s="2" t="s">
        <v>59</v>
      </c>
      <c r="B2016" s="2" t="s">
        <v>41</v>
      </c>
      <c r="C2016" s="16" t="s">
        <v>497</v>
      </c>
      <c r="D2016" s="10">
        <v>12.010807889711758</v>
      </c>
      <c r="E2016" s="26">
        <v>1056.659551193407</v>
      </c>
      <c r="F2016" s="10">
        <v>1091.4460611434538</v>
      </c>
    </row>
    <row r="2017">
      <c r="A2017" s="2" t="s">
        <v>76</v>
      </c>
      <c r="B2017" s="2" t="s">
        <v>59</v>
      </c>
      <c r="C2017" s="16" t="s">
        <v>574</v>
      </c>
      <c r="D2017" s="10">
        <v>13.888609408178116</v>
      </c>
      <c r="E2017" s="26">
        <v>1013.7695098672501</v>
      </c>
      <c r="F2017" s="10">
        <v>1068.6703590831187</v>
      </c>
    </row>
    <row r="2018">
      <c r="A2018" s="2" t="s">
        <v>406</v>
      </c>
      <c r="B2018" s="2" t="s">
        <v>153</v>
      </c>
      <c r="C2018" s="16" t="s">
        <v>433</v>
      </c>
      <c r="D2018" s="10">
        <v>-29.13152664257657</v>
      </c>
      <c r="E2018" s="26">
        <v>974.838605568606</v>
      </c>
      <c r="F2018" s="10">
        <v>1008.0005340755698</v>
      </c>
    </row>
    <row r="2019">
      <c r="A2019" s="2" t="s">
        <v>394</v>
      </c>
      <c r="B2019" s="2" t="s">
        <v>153</v>
      </c>
      <c r="C2019" s="16" t="s">
        <v>536</v>
      </c>
      <c r="D2019" s="10">
        <v>14.823153823110644</v>
      </c>
      <c r="E2019" s="26">
        <v>950.6015536691363</v>
      </c>
      <c r="F2019" s="10">
        <v>1037.1320607181465</v>
      </c>
    </row>
    <row r="2020">
      <c r="A2020" s="2" t="s">
        <v>39</v>
      </c>
      <c r="B2020" s="2" t="s">
        <v>394</v>
      </c>
      <c r="C2020" s="16" t="s">
        <v>554</v>
      </c>
      <c r="D2020" s="10">
        <v>7.598547303021043</v>
      </c>
      <c r="E2020" s="26">
        <v>1016.3914541177217</v>
      </c>
      <c r="F2020" s="10">
        <v>965.4247074922469</v>
      </c>
    </row>
    <row r="2021">
      <c r="A2021" s="2" t="s">
        <v>396</v>
      </c>
      <c r="B2021" s="2" t="s">
        <v>39</v>
      </c>
      <c r="C2021" s="16" t="s">
        <v>433</v>
      </c>
      <c r="D2021" s="10">
        <v>-26.08959421952538</v>
      </c>
      <c r="E2021" s="26">
        <v>954.975234917254</v>
      </c>
      <c r="F2021" s="10">
        <v>1023.9900014207427</v>
      </c>
    </row>
    <row r="2022">
      <c r="A2022" s="2" t="s">
        <v>341</v>
      </c>
      <c r="B2022" s="2" t="s">
        <v>39</v>
      </c>
      <c r="C2022" s="16" t="s">
        <v>433</v>
      </c>
      <c r="D2022" s="10">
        <v>-24.857835312855972</v>
      </c>
      <c r="E2022" s="26">
        <v>967.3973923269614</v>
      </c>
      <c r="F2022" s="10">
        <v>1050.079595640268</v>
      </c>
    </row>
    <row r="2023">
      <c r="A2023" s="2" t="s">
        <v>394</v>
      </c>
      <c r="B2023" s="2" t="s">
        <v>39</v>
      </c>
      <c r="C2023" s="16" t="s">
        <v>433</v>
      </c>
      <c r="D2023" s="10">
        <v>-27.062971348074015</v>
      </c>
      <c r="E2023" s="26">
        <v>957.8261601892258</v>
      </c>
      <c r="F2023" s="10">
        <v>1074.937430953124</v>
      </c>
    </row>
    <row r="2024">
      <c r="A2024" s="2" t="s">
        <v>170</v>
      </c>
      <c r="B2024" s="2" t="s">
        <v>39</v>
      </c>
      <c r="C2024" s="16" t="s">
        <v>514</v>
      </c>
      <c r="D2024" s="10">
        <v>12.595792060972634</v>
      </c>
      <c r="E2024" s="26">
        <v>1002.6640611150507</v>
      </c>
      <c r="F2024" s="10">
        <v>1102.000402301198</v>
      </c>
    </row>
    <row r="2025">
      <c r="A2025" s="2" t="s">
        <v>179</v>
      </c>
      <c r="B2025" s="2" t="s">
        <v>170</v>
      </c>
      <c r="C2025" s="16" t="s">
        <v>525</v>
      </c>
      <c r="D2025" s="10">
        <v>11.279324845252198</v>
      </c>
      <c r="E2025" s="26">
        <v>999.9773675866096</v>
      </c>
      <c r="F2025" s="10">
        <v>1015.2598531760233</v>
      </c>
    </row>
    <row r="2026">
      <c r="A2026" s="2" t="s">
        <v>406</v>
      </c>
      <c r="B2026" s="2" t="s">
        <v>179</v>
      </c>
      <c r="C2026" s="16" t="s">
        <v>433</v>
      </c>
      <c r="D2026" s="10">
        <v>-26.396443580164135</v>
      </c>
      <c r="E2026" s="26">
        <v>945.7070789260295</v>
      </c>
      <c r="F2026" s="10">
        <v>1011.2566924318618</v>
      </c>
    </row>
    <row r="2027">
      <c r="A2027" s="2" t="s">
        <v>341</v>
      </c>
      <c r="B2027" s="2" t="s">
        <v>179</v>
      </c>
      <c r="C2027" s="16" t="s">
        <v>554</v>
      </c>
      <c r="D2027" s="10">
        <v>16.777912384340418</v>
      </c>
      <c r="E2027" s="26">
        <v>942.5395570141054</v>
      </c>
      <c r="F2027" s="10">
        <v>1037.653136012026</v>
      </c>
    </row>
    <row r="2028">
      <c r="A2028" s="2" t="s">
        <v>157</v>
      </c>
      <c r="B2028" s="2" t="s">
        <v>341</v>
      </c>
      <c r="C2028" s="16" t="s">
        <v>575</v>
      </c>
      <c r="D2028" s="10">
        <v>5.860068962775728</v>
      </c>
      <c r="E2028" s="26">
        <v>1017.9680840427841</v>
      </c>
      <c r="F2028" s="10">
        <v>959.3174693984458</v>
      </c>
    </row>
    <row r="2029">
      <c r="A2029" s="2" t="s">
        <v>117</v>
      </c>
      <c r="B2029" s="2" t="s">
        <v>125</v>
      </c>
      <c r="C2029" s="16" t="s">
        <v>509</v>
      </c>
      <c r="D2029" s="10">
        <v>7.00559303769134</v>
      </c>
      <c r="E2029" s="26">
        <v>1052.1151336886053</v>
      </c>
      <c r="F2029" s="10">
        <v>1011.4470167663087</v>
      </c>
    </row>
    <row r="2030">
      <c r="A2030" s="2" t="s">
        <v>38</v>
      </c>
      <c r="B2030" s="2" t="s">
        <v>117</v>
      </c>
      <c r="C2030" s="16" t="s">
        <v>535</v>
      </c>
      <c r="D2030" s="10">
        <v>10.548483279957436</v>
      </c>
      <c r="E2030" s="26">
        <v>1052.3228746319533</v>
      </c>
      <c r="F2030" s="10">
        <v>1059.1207267262967</v>
      </c>
    </row>
    <row r="2031">
      <c r="A2031" s="2" t="s">
        <v>361</v>
      </c>
      <c r="B2031" s="2" t="s">
        <v>38</v>
      </c>
      <c r="C2031" s="16" t="s">
        <v>509</v>
      </c>
      <c r="D2031" s="10">
        <v>17.012902733798395</v>
      </c>
      <c r="E2031" s="26">
        <v>973.147771758975</v>
      </c>
      <c r="F2031" s="10">
        <v>1062.8713579119108</v>
      </c>
    </row>
    <row r="2032">
      <c r="A2032" s="2" t="s">
        <v>92</v>
      </c>
      <c r="B2032" s="2" t="s">
        <v>361</v>
      </c>
      <c r="C2032" s="16" t="s">
        <v>555</v>
      </c>
      <c r="D2032" s="10">
        <v>6.325050643167372</v>
      </c>
      <c r="E2032" s="26">
        <v>1040.9890393988685</v>
      </c>
      <c r="F2032" s="10">
        <v>990.1606744927734</v>
      </c>
    </row>
    <row r="2033">
      <c r="A2033" s="2" t="s">
        <v>413</v>
      </c>
      <c r="B2033" s="2" t="s">
        <v>92</v>
      </c>
      <c r="C2033" s="16" t="s">
        <v>433</v>
      </c>
      <c r="D2033" s="10">
        <v>-25.558245065178863</v>
      </c>
      <c r="E2033" s="26">
        <v>972.3593020275011</v>
      </c>
      <c r="F2033" s="10">
        <v>1047.3140900420358</v>
      </c>
    </row>
    <row r="2034">
      <c r="A2034" s="2" t="s">
        <v>160</v>
      </c>
      <c r="B2034" s="2" t="s">
        <v>92</v>
      </c>
      <c r="C2034" s="16" t="s">
        <v>575</v>
      </c>
      <c r="D2034" s="10">
        <v>18.179708267751984</v>
      </c>
      <c r="E2034" s="26">
        <v>950.7653455046528</v>
      </c>
      <c r="F2034" s="10">
        <v>1072.8723351072147</v>
      </c>
    </row>
    <row r="2035">
      <c r="A2035" s="2" t="s">
        <v>22</v>
      </c>
      <c r="B2035" s="2" t="s">
        <v>160</v>
      </c>
      <c r="C2035" s="16" t="s">
        <v>555</v>
      </c>
      <c r="D2035" s="10">
        <v>2.781572230951763</v>
      </c>
      <c r="E2035" s="26">
        <v>1105.6199106313036</v>
      </c>
      <c r="F2035" s="10">
        <v>968.9450537724048</v>
      </c>
    </row>
    <row r="2036">
      <c r="A2036" s="2" t="s">
        <v>154</v>
      </c>
      <c r="B2036" s="2" t="s">
        <v>22</v>
      </c>
      <c r="C2036" s="16" t="s">
        <v>554</v>
      </c>
      <c r="D2036" s="10">
        <v>18.605523763568357</v>
      </c>
      <c r="E2036" s="26">
        <v>1014.0357216496549</v>
      </c>
      <c r="F2036" s="10">
        <v>1108.4014828622553</v>
      </c>
    </row>
    <row r="2037">
      <c r="A2037" s="2" t="s">
        <v>324</v>
      </c>
      <c r="B2037" s="2" t="s">
        <v>154</v>
      </c>
      <c r="C2037" s="16" t="s">
        <v>555</v>
      </c>
      <c r="D2037" s="10">
        <v>17.22410736951178</v>
      </c>
      <c r="E2037" s="26">
        <v>939.35916247942</v>
      </c>
      <c r="F2037" s="10">
        <v>1032.641245413223</v>
      </c>
    </row>
    <row r="2038">
      <c r="A2038" s="2" t="s">
        <v>74</v>
      </c>
      <c r="B2038" s="2" t="s">
        <v>324</v>
      </c>
      <c r="C2038" s="16" t="s">
        <v>525</v>
      </c>
      <c r="D2038" s="10">
        <v>3.847216712419068</v>
      </c>
      <c r="E2038" s="26">
        <v>1081.4375855874673</v>
      </c>
      <c r="F2038" s="10">
        <v>956.5832698489318</v>
      </c>
    </row>
    <row r="2039">
      <c r="A2039" s="2" t="s">
        <v>125</v>
      </c>
      <c r="B2039" s="2" t="s">
        <v>74</v>
      </c>
      <c r="C2039" s="16" t="s">
        <v>565</v>
      </c>
      <c r="D2039" s="10">
        <v>17.180086681014725</v>
      </c>
      <c r="E2039" s="26">
        <v>1004.4414237286173</v>
      </c>
      <c r="F2039" s="10">
        <v>1085.2848022998862</v>
      </c>
    </row>
    <row r="2040">
      <c r="A2040" s="2" t="s">
        <v>117</v>
      </c>
      <c r="B2040" s="2" t="s">
        <v>125</v>
      </c>
      <c r="C2040" s="16" t="s">
        <v>555</v>
      </c>
      <c r="D2040" s="10">
        <v>7.700503828764282</v>
      </c>
      <c r="E2040" s="26">
        <v>1048.5722434463391</v>
      </c>
      <c r="F2040" s="10">
        <v>1021.621510409632</v>
      </c>
    </row>
    <row r="2041">
      <c r="A2041" s="2" t="s">
        <v>38</v>
      </c>
      <c r="B2041" s="2" t="s">
        <v>117</v>
      </c>
      <c r="C2041" s="16" t="s">
        <v>554</v>
      </c>
      <c r="D2041" s="10">
        <v>11.505496361942708</v>
      </c>
      <c r="E2041" s="26">
        <v>1045.8584551781123</v>
      </c>
      <c r="F2041" s="10">
        <v>1056.2727472751035</v>
      </c>
    </row>
    <row r="2042">
      <c r="A2042" s="2" t="s">
        <v>361</v>
      </c>
      <c r="B2042" s="2" t="s">
        <v>38</v>
      </c>
      <c r="C2042" s="16" t="s">
        <v>433</v>
      </c>
      <c r="D2042" s="10">
        <v>-25.68643533525838</v>
      </c>
      <c r="E2042" s="26">
        <v>983.835623849606</v>
      </c>
      <c r="F2042" s="10">
        <v>1057.3639515400548</v>
      </c>
    </row>
    <row r="2043">
      <c r="A2043" s="2" t="s">
        <v>123</v>
      </c>
      <c r="B2043" s="2" t="s">
        <v>370</v>
      </c>
      <c r="C2043" s="16" t="s">
        <v>575</v>
      </c>
      <c r="D2043" s="10">
        <v>6.91847315887849</v>
      </c>
      <c r="E2043" s="26">
        <v>989.3497541109331</v>
      </c>
      <c r="F2043" s="10">
        <v>950.1614103256198</v>
      </c>
    </row>
    <row r="2044">
      <c r="A2044" s="2" t="s">
        <v>67</v>
      </c>
      <c r="B2044" s="2" t="s">
        <v>123</v>
      </c>
      <c r="C2044" s="16" t="s">
        <v>518</v>
      </c>
      <c r="D2044" s="10">
        <v>8.96341182624418</v>
      </c>
      <c r="E2044" s="26">
        <v>1018.1086917919356</v>
      </c>
      <c r="F2044" s="10">
        <v>996.2682272698115</v>
      </c>
    </row>
    <row r="2045">
      <c r="A2045" s="2" t="s">
        <v>151</v>
      </c>
      <c r="B2045" s="2" t="s">
        <v>67</v>
      </c>
      <c r="C2045" s="16" t="s">
        <v>535</v>
      </c>
      <c r="D2045" s="10">
        <v>10.703886333385892</v>
      </c>
      <c r="E2045" s="26">
        <v>1018.1375810483852</v>
      </c>
      <c r="F2045" s="10">
        <v>1027.0721036181797</v>
      </c>
    </row>
    <row r="2046">
      <c r="A2046" s="2" t="s">
        <v>73</v>
      </c>
      <c r="B2046" s="2" t="s">
        <v>151</v>
      </c>
      <c r="C2046" s="16" t="s">
        <v>536</v>
      </c>
      <c r="D2046" s="10">
        <v>6.662843686961902</v>
      </c>
      <c r="E2046" s="26">
        <v>1076.8025081643966</v>
      </c>
      <c r="F2046" s="10">
        <v>1028.841467381771</v>
      </c>
    </row>
    <row r="2047">
      <c r="A2047" s="2" t="s">
        <v>123</v>
      </c>
      <c r="B2047" s="2" t="s">
        <v>73</v>
      </c>
      <c r="C2047" s="16" t="s">
        <v>565</v>
      </c>
      <c r="D2047" s="10">
        <v>18.58990363997902</v>
      </c>
      <c r="E2047" s="26">
        <v>987.3048154435673</v>
      </c>
      <c r="F2047" s="10">
        <v>1083.4653518513585</v>
      </c>
    </row>
    <row r="2048">
      <c r="A2048" s="2" t="s">
        <v>245</v>
      </c>
      <c r="B2048" s="2" t="s">
        <v>123</v>
      </c>
      <c r="C2048" s="16" t="s">
        <v>555</v>
      </c>
      <c r="D2048" s="10">
        <v>12.253147710378158</v>
      </c>
      <c r="E2048" s="26">
        <v>969.2926631410587</v>
      </c>
      <c r="F2048" s="10">
        <v>1005.8947190835463</v>
      </c>
    </row>
    <row r="2049">
      <c r="A2049" s="2" t="s">
        <v>69</v>
      </c>
      <c r="B2049" s="2" t="s">
        <v>245</v>
      </c>
      <c r="C2049" s="16" t="s">
        <v>554</v>
      </c>
      <c r="D2049" s="10">
        <v>8.371442091257176</v>
      </c>
      <c r="E2049" s="26">
        <v>1018.694190379666</v>
      </c>
      <c r="F2049" s="10">
        <v>981.5458108514368</v>
      </c>
    </row>
    <row r="2050">
      <c r="A2050" s="2" t="s">
        <v>67</v>
      </c>
      <c r="B2050" s="2" t="s">
        <v>69</v>
      </c>
      <c r="C2050" s="16" t="s">
        <v>554</v>
      </c>
      <c r="D2050" s="10">
        <v>11.526326234697724</v>
      </c>
      <c r="E2050" s="26">
        <v>1016.3682172847938</v>
      </c>
      <c r="F2050" s="10">
        <v>1027.065632470923</v>
      </c>
    </row>
    <row r="2051">
      <c r="A2051" s="2" t="s">
        <v>278</v>
      </c>
      <c r="B2051" s="2" t="s">
        <v>67</v>
      </c>
      <c r="C2051" s="16" t="s">
        <v>536</v>
      </c>
      <c r="D2051" s="10">
        <v>12.364247678240886</v>
      </c>
      <c r="E2051" s="26">
        <v>992.1705460087684</v>
      </c>
      <c r="F2051" s="10">
        <v>1027.8945435194914</v>
      </c>
    </row>
    <row r="2052">
      <c r="A2052" s="2" t="s">
        <v>73</v>
      </c>
      <c r="B2052" s="2" t="s">
        <v>278</v>
      </c>
      <c r="C2052" s="16" t="s">
        <v>518</v>
      </c>
      <c r="D2052" s="10">
        <v>6.772336386742766</v>
      </c>
      <c r="E2052" s="26">
        <v>1064.8754482113793</v>
      </c>
      <c r="F2052" s="10">
        <v>1004.5347936870093</v>
      </c>
    </row>
    <row r="2053">
      <c r="A2053" s="2" t="s">
        <v>373</v>
      </c>
      <c r="B2053" s="2" t="s">
        <v>73</v>
      </c>
      <c r="C2053" s="16" t="s">
        <v>525</v>
      </c>
      <c r="D2053" s="10">
        <v>18.24652092751228</v>
      </c>
      <c r="E2053" s="26">
        <v>974.8197773592399</v>
      </c>
      <c r="F2053" s="10">
        <v>1071.6477845981221</v>
      </c>
    </row>
    <row r="2054">
      <c r="A2054" s="2" t="s">
        <v>245</v>
      </c>
      <c r="B2054" s="2" t="s">
        <v>373</v>
      </c>
      <c r="C2054" s="16" t="s">
        <v>433</v>
      </c>
      <c r="D2054" s="10">
        <v>-30.17159631124183</v>
      </c>
      <c r="E2054" s="26">
        <v>973.1743687601796</v>
      </c>
      <c r="F2054" s="10">
        <v>993.0662982867522</v>
      </c>
    </row>
    <row r="2055">
      <c r="A2055" s="2" t="s">
        <v>67</v>
      </c>
      <c r="B2055" s="2" t="s">
        <v>373</v>
      </c>
      <c r="C2055" s="16" t="s">
        <v>536</v>
      </c>
      <c r="D2055" s="10">
        <v>7.722597124851286</v>
      </c>
      <c r="E2055" s="26">
        <v>1015.5302958412506</v>
      </c>
      <c r="F2055" s="10">
        <v>1023.237894597994</v>
      </c>
    </row>
    <row r="2056">
      <c r="A2056" s="2" t="s">
        <v>69</v>
      </c>
      <c r="B2056" s="2" t="s">
        <v>67</v>
      </c>
      <c r="C2056" s="16" t="s">
        <v>554</v>
      </c>
      <c r="D2056" s="10">
        <v>11.308057765716482</v>
      </c>
      <c r="E2056" s="26">
        <v>1015.5393062362252</v>
      </c>
      <c r="F2056" s="10">
        <v>1023.2528929661019</v>
      </c>
    </row>
    <row r="2057">
      <c r="A2057" s="2" t="s">
        <v>73</v>
      </c>
      <c r="B2057" s="2" t="s">
        <v>69</v>
      </c>
      <c r="C2057" s="16" t="s">
        <v>433</v>
      </c>
      <c r="D2057" s="10">
        <v>-33.38192599039076</v>
      </c>
      <c r="E2057" s="26">
        <v>1053.40126367061</v>
      </c>
      <c r="F2057" s="10">
        <v>1026.8473640019415</v>
      </c>
    </row>
    <row r="2058">
      <c r="A2058" s="2" t="s">
        <v>315</v>
      </c>
      <c r="B2058" s="2" t="s">
        <v>45</v>
      </c>
      <c r="C2058" s="16" t="s">
        <v>433</v>
      </c>
      <c r="D2058" s="10">
        <v>-16.256272303354322</v>
      </c>
      <c r="E2058" s="26">
        <v>936.3809234024543</v>
      </c>
      <c r="F2058" s="10">
        <v>1111.4914431232364</v>
      </c>
    </row>
    <row r="2059">
      <c r="A2059" s="2" t="s">
        <v>141</v>
      </c>
      <c r="B2059" s="2" t="s">
        <v>45</v>
      </c>
      <c r="C2059" s="16" t="s">
        <v>555</v>
      </c>
      <c r="D2059" s="10">
        <v>13.16625492987938</v>
      </c>
      <c r="E2059" s="26">
        <v>1056.2795427845522</v>
      </c>
      <c r="F2059" s="10">
        <v>1127.7477154265907</v>
      </c>
    </row>
    <row r="2060">
      <c r="A2060" s="2" t="s">
        <v>40</v>
      </c>
      <c r="B2060" s="2" t="s">
        <v>141</v>
      </c>
      <c r="C2060" s="16" t="s">
        <v>526</v>
      </c>
      <c r="D2060" s="10">
        <v>7.101816310410241</v>
      </c>
      <c r="E2060" s="26">
        <v>1115.066926672776</v>
      </c>
      <c r="F2060" s="10">
        <v>1069.4457977144316</v>
      </c>
    </row>
    <row r="2061">
      <c r="A2061" s="2" t="s">
        <v>421</v>
      </c>
      <c r="B2061" s="2" t="s">
        <v>40</v>
      </c>
      <c r="C2061" s="16" t="s">
        <v>433</v>
      </c>
      <c r="D2061" s="10">
        <v>-10.22547684656779</v>
      </c>
      <c r="E2061" s="26">
        <v>872.1155021398126</v>
      </c>
      <c r="F2061" s="10">
        <v>1122.1687429831861</v>
      </c>
    </row>
    <row r="2062">
      <c r="A2062" s="2" t="s">
        <v>86</v>
      </c>
      <c r="B2062" s="2" t="s">
        <v>40</v>
      </c>
      <c r="C2062" s="16" t="s">
        <v>433</v>
      </c>
      <c r="D2062" s="10">
        <v>-16.78590286085451</v>
      </c>
      <c r="E2062" s="26">
        <v>963.159348506285</v>
      </c>
      <c r="F2062" s="10">
        <v>1132.3942198297539</v>
      </c>
    </row>
    <row r="2063">
      <c r="A2063" s="2" t="s">
        <v>377</v>
      </c>
      <c r="B2063" s="2" t="s">
        <v>40</v>
      </c>
      <c r="C2063" s="16" t="s">
        <v>555</v>
      </c>
      <c r="D2063" s="10">
        <v>25.721054858378423</v>
      </c>
      <c r="E2063" s="26">
        <v>939.2229929209885</v>
      </c>
      <c r="F2063" s="10">
        <v>1149.1801226906084</v>
      </c>
    </row>
    <row r="2064">
      <c r="A2064" s="2" t="s">
        <v>43</v>
      </c>
      <c r="B2064" s="2" t="s">
        <v>377</v>
      </c>
      <c r="C2064" s="16" t="s">
        <v>535</v>
      </c>
      <c r="D2064" s="10">
        <v>4.596145329769628</v>
      </c>
      <c r="E2064" s="26">
        <v>1065.9748975329842</v>
      </c>
      <c r="F2064" s="10">
        <v>964.944047779367</v>
      </c>
    </row>
    <row r="2065">
      <c r="A2065" s="2" t="s">
        <v>315</v>
      </c>
      <c r="B2065" s="2" t="s">
        <v>43</v>
      </c>
      <c r="C2065" s="16" t="s">
        <v>536</v>
      </c>
      <c r="D2065" s="10">
        <v>22.775112889417006</v>
      </c>
      <c r="E2065" s="26">
        <v>920.1246510991</v>
      </c>
      <c r="F2065" s="10">
        <v>1070.5710428627538</v>
      </c>
    </row>
    <row r="2066">
      <c r="A2066" s="2" t="s">
        <v>34</v>
      </c>
      <c r="B2066" s="2" t="s">
        <v>315</v>
      </c>
      <c r="C2066" s="16" t="s">
        <v>509</v>
      </c>
      <c r="D2066" s="10">
        <v>3.833503103123155</v>
      </c>
      <c r="E2066" s="26">
        <v>1051.6484163024231</v>
      </c>
      <c r="F2066" s="10">
        <v>942.899763988517</v>
      </c>
    </row>
    <row r="2067">
      <c r="A2067" s="2" t="s">
        <v>421</v>
      </c>
      <c r="B2067" s="2" t="s">
        <v>34</v>
      </c>
      <c r="C2067" s="16" t="s">
        <v>433</v>
      </c>
      <c r="D2067" s="10">
        <v>-14.634108362038486</v>
      </c>
      <c r="E2067" s="26">
        <v>861.8900252932449</v>
      </c>
      <c r="F2067" s="10">
        <v>1055.4819194055463</v>
      </c>
    </row>
    <row r="2068">
      <c r="A2068" s="2" t="s">
        <v>86</v>
      </c>
      <c r="B2068" s="2" t="s">
        <v>34</v>
      </c>
      <c r="C2068" s="16" t="s">
        <v>509</v>
      </c>
      <c r="D2068" s="10">
        <v>18.51837993212517</v>
      </c>
      <c r="E2068" s="26">
        <v>946.3734456454305</v>
      </c>
      <c r="F2068" s="10">
        <v>1070.1160277675847</v>
      </c>
    </row>
    <row r="2069">
      <c r="A2069" s="2" t="s">
        <v>100</v>
      </c>
      <c r="B2069" s="2" t="s">
        <v>86</v>
      </c>
      <c r="C2069" s="16" t="s">
        <v>565</v>
      </c>
      <c r="D2069" s="10">
        <v>4.348396110845428</v>
      </c>
      <c r="E2069" s="26">
        <v>1086.8666828144014</v>
      </c>
      <c r="F2069" s="10">
        <v>964.8918255775557</v>
      </c>
    </row>
    <row r="2070">
      <c r="A2070" s="2" t="s">
        <v>141</v>
      </c>
      <c r="B2070" s="2" t="s">
        <v>137</v>
      </c>
      <c r="C2070" s="16" t="s">
        <v>469</v>
      </c>
      <c r="D2070" s="10">
        <v>8.320054814839079</v>
      </c>
      <c r="E2070" s="26">
        <v>1062.3439814040214</v>
      </c>
      <c r="F2070" s="10">
        <v>1020.4115635551213</v>
      </c>
    </row>
    <row r="2071">
      <c r="A2071" s="2" t="s">
        <v>186</v>
      </c>
      <c r="B2071" s="2" t="s">
        <v>141</v>
      </c>
      <c r="C2071" s="16" t="s">
        <v>433</v>
      </c>
      <c r="D2071" s="10">
        <v>-26.257777069322803</v>
      </c>
      <c r="E2071" s="26">
        <v>1003.5451622408739</v>
      </c>
      <c r="F2071" s="10">
        <v>1070.6640362188605</v>
      </c>
    </row>
    <row r="2072">
      <c r="A2072" s="2" t="s">
        <v>314</v>
      </c>
      <c r="B2072" s="2" t="s">
        <v>186</v>
      </c>
      <c r="C2072" s="16" t="s">
        <v>525</v>
      </c>
      <c r="D2072" s="10">
        <v>8.919243223496355</v>
      </c>
      <c r="E2072" s="26">
        <v>995.8750345752567</v>
      </c>
      <c r="F2072" s="10">
        <v>977.287385171551</v>
      </c>
    </row>
    <row r="2073">
      <c r="A2073" s="2" t="s">
        <v>86</v>
      </c>
      <c r="B2073" s="2" t="s">
        <v>314</v>
      </c>
      <c r="C2073" s="16" t="s">
        <v>477</v>
      </c>
      <c r="D2073" s="10">
        <v>13.133640864984205</v>
      </c>
      <c r="E2073" s="26">
        <v>960.5434294667103</v>
      </c>
      <c r="F2073" s="10">
        <v>1004.794277798753</v>
      </c>
    </row>
    <row r="2074">
      <c r="A2074" s="2" t="s">
        <v>349</v>
      </c>
      <c r="B2074" s="2" t="s">
        <v>86</v>
      </c>
      <c r="C2074" s="16" t="s">
        <v>509</v>
      </c>
      <c r="D2074" s="10">
        <v>9.211277506230338</v>
      </c>
      <c r="E2074" s="26">
        <v>979.1904833446932</v>
      </c>
      <c r="F2074" s="10">
        <v>973.6770703316946</v>
      </c>
    </row>
    <row r="2075">
      <c r="A2075" s="2" t="s">
        <v>377</v>
      </c>
      <c r="B2075" s="2" t="s">
        <v>349</v>
      </c>
      <c r="C2075" s="16" t="s">
        <v>536</v>
      </c>
      <c r="D2075" s="10">
        <v>11.75124952140731</v>
      </c>
      <c r="E2075" s="26">
        <v>960.3479024495974</v>
      </c>
      <c r="F2075" s="10">
        <v>988.4017608509237</v>
      </c>
    </row>
    <row r="2076">
      <c r="A2076" s="2" t="s">
        <v>50</v>
      </c>
      <c r="B2076" s="2" t="s">
        <v>377</v>
      </c>
      <c r="C2076" s="16" t="s">
        <v>514</v>
      </c>
      <c r="D2076" s="10">
        <v>5.296997875294688</v>
      </c>
      <c r="E2076" s="26">
        <v>1052.0320779555366</v>
      </c>
      <c r="F2076" s="10">
        <v>972.0991519710047</v>
      </c>
    </row>
    <row r="2077">
      <c r="A2077" s="2" t="s">
        <v>104</v>
      </c>
      <c r="B2077" s="2" t="s">
        <v>50</v>
      </c>
      <c r="C2077" s="16" t="s">
        <v>433</v>
      </c>
      <c r="D2077" s="10">
        <v>-33.478703558163005</v>
      </c>
      <c r="E2077" s="26">
        <v>1085.4603930552037</v>
      </c>
      <c r="F2077" s="10">
        <v>1057.3290758308312</v>
      </c>
    </row>
    <row r="2078">
      <c r="A2078" s="2" t="s">
        <v>141</v>
      </c>
      <c r="B2078" s="2" t="s">
        <v>50</v>
      </c>
      <c r="C2078" s="16" t="s">
        <v>518</v>
      </c>
      <c r="D2078" s="10">
        <v>7.432538243045535</v>
      </c>
      <c r="E2078" s="26">
        <v>1096.9218132881833</v>
      </c>
      <c r="F2078" s="10">
        <v>1090.8077793889943</v>
      </c>
    </row>
    <row r="2079">
      <c r="A2079" s="2" t="s">
        <v>137</v>
      </c>
      <c r="B2079" s="2" t="s">
        <v>141</v>
      </c>
      <c r="C2079" s="16" t="s">
        <v>447</v>
      </c>
      <c r="D2079" s="10">
        <v>17.455144686451195</v>
      </c>
      <c r="E2079" s="26">
        <v>1012.0915087402823</v>
      </c>
      <c r="F2079" s="10">
        <v>1104.3543515312288</v>
      </c>
    </row>
    <row r="2080">
      <c r="A2080" s="2" t="s">
        <v>421</v>
      </c>
      <c r="B2080" s="2" t="s">
        <v>137</v>
      </c>
      <c r="C2080" s="16" t="s">
        <v>433</v>
      </c>
      <c r="D2080" s="10">
        <v>-15.617641016896279</v>
      </c>
      <c r="E2080" s="26">
        <v>847.2559169312065</v>
      </c>
      <c r="F2080" s="10">
        <v>1029.5466534267337</v>
      </c>
    </row>
    <row r="2081">
      <c r="A2081" s="2" t="s">
        <v>104</v>
      </c>
      <c r="B2081" s="2" t="s">
        <v>137</v>
      </c>
      <c r="C2081" s="16" t="s">
        <v>518</v>
      </c>
      <c r="D2081" s="10">
        <v>7.380762952544198</v>
      </c>
      <c r="E2081" s="26">
        <v>1051.9816894970406</v>
      </c>
      <c r="F2081" s="10">
        <v>1045.1642944436298</v>
      </c>
    </row>
    <row r="2082">
      <c r="A2082" s="2" t="s">
        <v>214</v>
      </c>
      <c r="B2082" s="2" t="s">
        <v>104</v>
      </c>
      <c r="C2082" s="16" t="s">
        <v>432</v>
      </c>
      <c r="D2082" s="10">
        <v>18.297304034552507</v>
      </c>
      <c r="E2082" s="26">
        <v>963.254807443405</v>
      </c>
      <c r="F2082" s="10">
        <v>1059.362452449585</v>
      </c>
    </row>
    <row r="2083">
      <c r="A2083" s="2" t="s">
        <v>86</v>
      </c>
      <c r="B2083" s="2" t="s">
        <v>214</v>
      </c>
      <c r="C2083" s="16" t="s">
        <v>587</v>
      </c>
      <c r="D2083" s="10">
        <v>10.779174897839791</v>
      </c>
      <c r="E2083" s="26">
        <v>964.4657928254642</v>
      </c>
      <c r="F2083" s="10">
        <v>981.5521114779575</v>
      </c>
    </row>
    <row r="2084">
      <c r="A2084" s="2" t="s">
        <v>349</v>
      </c>
      <c r="B2084" s="2" t="s">
        <v>86</v>
      </c>
      <c r="C2084" s="16" t="s">
        <v>433</v>
      </c>
      <c r="D2084" s="10">
        <v>-31.729388574176802</v>
      </c>
      <c r="E2084" s="26">
        <v>976.6505113295163</v>
      </c>
      <c r="F2084" s="10">
        <v>975.244967723304</v>
      </c>
    </row>
    <row r="2085">
      <c r="A2085" s="2" t="s">
        <v>314</v>
      </c>
      <c r="B2085" s="2" t="s">
        <v>86</v>
      </c>
      <c r="C2085" s="16" t="s">
        <v>518</v>
      </c>
      <c r="D2085" s="10">
        <v>9.091516381490864</v>
      </c>
      <c r="E2085" s="26">
        <v>991.6606369337687</v>
      </c>
      <c r="F2085" s="10">
        <v>1006.9743562974808</v>
      </c>
    </row>
    <row r="2086">
      <c r="A2086" s="2" t="s">
        <v>47</v>
      </c>
      <c r="B2086" s="2" t="s">
        <v>117</v>
      </c>
      <c r="C2086" s="16" t="s">
        <v>518</v>
      </c>
      <c r="D2086" s="10">
        <v>10.896346371455373</v>
      </c>
      <c r="E2086" s="26">
        <v>1038.0911484561516</v>
      </c>
      <c r="F2086" s="10">
        <v>1044.767250913161</v>
      </c>
    </row>
    <row r="2087">
      <c r="A2087" s="2" t="s">
        <v>361</v>
      </c>
      <c r="B2087" s="2" t="s">
        <v>47</v>
      </c>
      <c r="C2087" s="16" t="s">
        <v>555</v>
      </c>
      <c r="D2087" s="10">
        <v>16.998011617464165</v>
      </c>
      <c r="E2087" s="26">
        <v>958.1491885143477</v>
      </c>
      <c r="F2087" s="10">
        <v>1048.987494827607</v>
      </c>
    </row>
    <row r="2088">
      <c r="A2088" s="2" t="s">
        <v>88</v>
      </c>
      <c r="B2088" s="2" t="s">
        <v>361</v>
      </c>
      <c r="C2088" s="16" t="s">
        <v>525</v>
      </c>
      <c r="D2088" s="10">
        <v>4.230208045655101</v>
      </c>
      <c r="E2088" s="26">
        <v>1088.8213553080482</v>
      </c>
      <c r="F2088" s="10">
        <v>975.1472001318118</v>
      </c>
    </row>
    <row r="2089">
      <c r="A2089" s="2" t="s">
        <v>413</v>
      </c>
      <c r="B2089" s="2" t="s">
        <v>88</v>
      </c>
      <c r="C2089" s="16" t="s">
        <v>433</v>
      </c>
      <c r="D2089" s="10">
        <v>-18.90560426231803</v>
      </c>
      <c r="E2089" s="26">
        <v>946.8010569623223</v>
      </c>
      <c r="F2089" s="10">
        <v>1093.0515633537032</v>
      </c>
    </row>
    <row r="2090">
      <c r="A2090" s="2" t="s">
        <v>160</v>
      </c>
      <c r="B2090" s="2" t="s">
        <v>88</v>
      </c>
      <c r="C2090" s="16" t="s">
        <v>525</v>
      </c>
      <c r="D2090" s="10">
        <v>21.33580701870106</v>
      </c>
      <c r="E2090" s="26">
        <v>966.163481541453</v>
      </c>
      <c r="F2090" s="10">
        <v>1111.9571676160213</v>
      </c>
    </row>
    <row r="2091">
      <c r="A2091" s="2" t="s">
        <v>355</v>
      </c>
      <c r="B2091" s="2" t="s">
        <v>160</v>
      </c>
      <c r="C2091" s="16" t="s">
        <v>433</v>
      </c>
      <c r="D2091" s="10">
        <v>-31.005319791844492</v>
      </c>
      <c r="E2091" s="26">
        <v>978.7642135118552</v>
      </c>
      <c r="F2091" s="10">
        <v>987.499288560154</v>
      </c>
    </row>
    <row r="2092">
      <c r="A2092" s="2" t="s">
        <v>215</v>
      </c>
      <c r="B2092" s="2" t="s">
        <v>160</v>
      </c>
      <c r="C2092" s="16" t="s">
        <v>554</v>
      </c>
      <c r="D2092" s="10">
        <v>11.795652731831732</v>
      </c>
      <c r="E2092" s="26">
        <v>975.4753672551055</v>
      </c>
      <c r="F2092" s="10">
        <v>1018.5046083519985</v>
      </c>
    </row>
    <row r="2093">
      <c r="A2093" s="2" t="s">
        <v>154</v>
      </c>
      <c r="B2093" s="2" t="s">
        <v>215</v>
      </c>
      <c r="C2093" s="16" t="s">
        <v>555</v>
      </c>
      <c r="D2093" s="10">
        <v>7.627245050452793</v>
      </c>
      <c r="E2093" s="26">
        <v>1015.4171380437112</v>
      </c>
      <c r="F2093" s="10">
        <v>987.2710199869373</v>
      </c>
    </row>
    <row r="2094">
      <c r="A2094" s="2" t="s">
        <v>263</v>
      </c>
      <c r="B2094" s="2" t="s">
        <v>154</v>
      </c>
      <c r="C2094" s="16" t="s">
        <v>514</v>
      </c>
      <c r="D2094" s="10">
        <v>14.238858746711415</v>
      </c>
      <c r="E2094" s="26">
        <v>967.5600896905357</v>
      </c>
      <c r="F2094" s="10">
        <v>1023.044383094164</v>
      </c>
    </row>
    <row r="2095">
      <c r="A2095" s="2" t="s">
        <v>117</v>
      </c>
      <c r="B2095" s="2" t="s">
        <v>263</v>
      </c>
      <c r="C2095" s="16" t="s">
        <v>469</v>
      </c>
      <c r="D2095" s="10">
        <v>7.762510388483677</v>
      </c>
      <c r="E2095" s="26">
        <v>1033.8709045417056</v>
      </c>
      <c r="F2095" s="10">
        <v>981.7989484372472</v>
      </c>
    </row>
    <row r="2096">
      <c r="A2096" s="2" t="s">
        <v>47</v>
      </c>
      <c r="B2096" s="2" t="s">
        <v>117</v>
      </c>
      <c r="C2096" s="16" t="s">
        <v>432</v>
      </c>
      <c r="D2096" s="10">
        <v>10.978942291797264</v>
      </c>
      <c r="E2096" s="26">
        <v>1031.9894832101427</v>
      </c>
      <c r="F2096" s="10">
        <v>1041.6334149301892</v>
      </c>
    </row>
    <row r="2097">
      <c r="A2097" s="2" t="s">
        <v>361</v>
      </c>
      <c r="B2097" s="2" t="s">
        <v>47</v>
      </c>
      <c r="C2097" s="16" t="s">
        <v>433</v>
      </c>
      <c r="D2097" s="10">
        <v>-25.818771614109465</v>
      </c>
      <c r="E2097" s="26">
        <v>970.9169920861567</v>
      </c>
      <c r="F2097" s="10">
        <v>1042.96842550194</v>
      </c>
    </row>
    <row r="2098">
      <c r="A2098" s="2" t="s">
        <v>413</v>
      </c>
      <c r="B2098" s="2" t="s">
        <v>47</v>
      </c>
      <c r="C2098" s="16" t="s">
        <v>433</v>
      </c>
      <c r="D2098" s="10">
        <v>-19.40777209944338</v>
      </c>
      <c r="E2098" s="26">
        <v>927.8954527000043</v>
      </c>
      <c r="F2098" s="10">
        <v>1068.7871971160494</v>
      </c>
    </row>
    <row r="2099">
      <c r="A2099" s="2" t="s">
        <v>74</v>
      </c>
      <c r="B2099" s="2" t="s">
        <v>47</v>
      </c>
      <c r="C2099" s="16" t="s">
        <v>554</v>
      </c>
      <c r="D2099" s="10">
        <v>7.40632443865851</v>
      </c>
      <c r="E2099" s="26">
        <v>1068.1047156188715</v>
      </c>
      <c r="F2099" s="10">
        <v>1088.1949692154928</v>
      </c>
    </row>
    <row r="2100">
      <c r="A2100" s="2" t="s">
        <v>242</v>
      </c>
      <c r="B2100" s="2" t="s">
        <v>74</v>
      </c>
      <c r="C2100" s="16" t="s">
        <v>535</v>
      </c>
      <c r="D2100" s="10">
        <v>17.25960123003354</v>
      </c>
      <c r="E2100" s="26">
        <v>988.2126886938223</v>
      </c>
      <c r="F2100" s="10">
        <v>1075.51104005753</v>
      </c>
    </row>
    <row r="2101">
      <c r="A2101" s="2" t="s">
        <v>151</v>
      </c>
      <c r="B2101" s="2" t="s">
        <v>64</v>
      </c>
      <c r="C2101" s="16" t="s">
        <v>509</v>
      </c>
      <c r="D2101" s="10">
        <v>10.995500170251542</v>
      </c>
      <c r="E2101" s="26">
        <v>1022.1786236948092</v>
      </c>
      <c r="F2101" s="10">
        <v>1041.316575333248</v>
      </c>
    </row>
    <row r="2102">
      <c r="A2102" s="2" t="s">
        <v>279</v>
      </c>
      <c r="B2102" s="2" t="s">
        <v>151</v>
      </c>
      <c r="C2102" s="16" t="s">
        <v>433</v>
      </c>
      <c r="D2102" s="10">
        <v>-27.97022208897029</v>
      </c>
      <c r="E2102" s="26">
        <v>985.883274198886</v>
      </c>
      <c r="F2102" s="10">
        <v>1033.1741238650607</v>
      </c>
    </row>
    <row r="2103">
      <c r="A2103" s="2" t="s">
        <v>237</v>
      </c>
      <c r="B2103" s="2" t="s">
        <v>151</v>
      </c>
      <c r="C2103" s="16" t="s">
        <v>433</v>
      </c>
      <c r="D2103" s="10">
        <v>-26.38659103305153</v>
      </c>
      <c r="E2103" s="26">
        <v>995.4830468816713</v>
      </c>
      <c r="F2103" s="10">
        <v>1061.144345954031</v>
      </c>
    </row>
    <row r="2104">
      <c r="A2104" s="2" t="s">
        <v>366</v>
      </c>
      <c r="B2104" s="2" t="s">
        <v>151</v>
      </c>
      <c r="C2104" s="16" t="s">
        <v>554</v>
      </c>
      <c r="D2104" s="10">
        <v>22.0706450597162</v>
      </c>
      <c r="E2104" s="26">
        <v>926.2830800752577</v>
      </c>
      <c r="F2104" s="10">
        <v>1087.5309369870824</v>
      </c>
    </row>
    <row r="2105">
      <c r="A2105" s="2" t="s">
        <v>69</v>
      </c>
      <c r="B2105" s="2" t="s">
        <v>366</v>
      </c>
      <c r="C2105" s="16" t="s">
        <v>525</v>
      </c>
      <c r="D2105" s="10">
        <v>4.294727804443423</v>
      </c>
      <c r="E2105" s="26">
        <v>1060.2292899923323</v>
      </c>
      <c r="F2105" s="10">
        <v>948.3537251349738</v>
      </c>
    </row>
    <row r="2106">
      <c r="A2106" s="2" t="s">
        <v>59</v>
      </c>
      <c r="B2106" s="2" t="s">
        <v>69</v>
      </c>
      <c r="C2106" s="16" t="s">
        <v>535</v>
      </c>
      <c r="D2106" s="10">
        <v>10.76300709783974</v>
      </c>
      <c r="E2106" s="26">
        <v>1054.7817496749406</v>
      </c>
      <c r="F2106" s="10">
        <v>1064.5240177967758</v>
      </c>
    </row>
    <row r="2107">
      <c r="A2107" s="2" t="s">
        <v>123</v>
      </c>
      <c r="B2107" s="2" t="s">
        <v>59</v>
      </c>
      <c r="C2107" s="16" t="s">
        <v>433</v>
      </c>
      <c r="D2107" s="10">
        <v>-25.832033212957608</v>
      </c>
      <c r="E2107" s="26">
        <v>993.6415713731682</v>
      </c>
      <c r="F2107" s="10">
        <v>1065.5447567727801</v>
      </c>
    </row>
    <row r="2108">
      <c r="A2108" s="2" t="s">
        <v>373</v>
      </c>
      <c r="B2108" s="2" t="s">
        <v>59</v>
      </c>
      <c r="C2108" s="16" t="s">
        <v>565</v>
      </c>
      <c r="D2108" s="10">
        <v>14.690762210133437</v>
      </c>
      <c r="E2108" s="26">
        <v>1015.5152974731427</v>
      </c>
      <c r="F2108" s="10">
        <v>1091.3767899857378</v>
      </c>
    </row>
    <row r="2109">
      <c r="A2109" s="2" t="s">
        <v>280</v>
      </c>
      <c r="B2109" s="2" t="s">
        <v>373</v>
      </c>
      <c r="C2109" s="16" t="s">
        <v>432</v>
      </c>
      <c r="D2109" s="10">
        <v>15.632236111030226</v>
      </c>
      <c r="E2109" s="26">
        <v>963.4010030099474</v>
      </c>
      <c r="F2109" s="10">
        <v>1030.2060596832762</v>
      </c>
    </row>
    <row r="2110">
      <c r="A2110" s="2" t="s">
        <v>278</v>
      </c>
      <c r="B2110" s="2" t="s">
        <v>280</v>
      </c>
      <c r="C2110" s="16" t="s">
        <v>587</v>
      </c>
      <c r="D2110" s="10">
        <v>8.274167090119311</v>
      </c>
      <c r="E2110" s="26">
        <v>997.7624573002665</v>
      </c>
      <c r="F2110" s="10">
        <v>979.0332391209777</v>
      </c>
    </row>
    <row r="2111">
      <c r="A2111" s="2" t="s">
        <v>64</v>
      </c>
      <c r="B2111" s="2" t="s">
        <v>278</v>
      </c>
      <c r="C2111" s="16" t="s">
        <v>554</v>
      </c>
      <c r="D2111" s="10">
        <v>9.146521983828517</v>
      </c>
      <c r="E2111" s="26">
        <v>1030.3210751629965</v>
      </c>
      <c r="F2111" s="10">
        <v>1006.0366243903859</v>
      </c>
    </row>
    <row r="2112">
      <c r="A2112" s="2" t="s">
        <v>69</v>
      </c>
      <c r="B2112" s="2" t="s">
        <v>64</v>
      </c>
      <c r="C2112" s="16" t="s">
        <v>554</v>
      </c>
      <c r="D2112" s="10">
        <v>9.785789280433859</v>
      </c>
      <c r="E2112" s="26">
        <v>1053.7610106989362</v>
      </c>
      <c r="F2112" s="10">
        <v>1039.467597146825</v>
      </c>
    </row>
    <row r="2113">
      <c r="A2113" s="2" t="s">
        <v>279</v>
      </c>
      <c r="B2113" s="2" t="s">
        <v>69</v>
      </c>
      <c r="C2113" s="16" t="s">
        <v>528</v>
      </c>
      <c r="D2113" s="10">
        <v>18.296198949217533</v>
      </c>
      <c r="E2113" s="26">
        <v>957.9130521099157</v>
      </c>
      <c r="F2113" s="10">
        <v>1063.54679997937</v>
      </c>
    </row>
    <row r="2114">
      <c r="A2114" s="2" t="s">
        <v>151</v>
      </c>
      <c r="B2114" s="2" t="s">
        <v>279</v>
      </c>
      <c r="C2114" s="16" t="s">
        <v>432</v>
      </c>
      <c r="D2114" s="10">
        <v>5.296964215061456</v>
      </c>
      <c r="E2114" s="26">
        <v>1065.4602919273664</v>
      </c>
      <c r="F2114" s="10">
        <v>976.2092510591333</v>
      </c>
    </row>
    <row r="2115">
      <c r="A2115" s="2" t="s">
        <v>59</v>
      </c>
      <c r="B2115" s="2" t="s">
        <v>151</v>
      </c>
      <c r="C2115" s="16" t="s">
        <v>469</v>
      </c>
      <c r="D2115" s="10">
        <v>10.569161646351752</v>
      </c>
      <c r="E2115" s="26">
        <v>1076.6860277756043</v>
      </c>
      <c r="F2115" s="10">
        <v>1070.7572561424279</v>
      </c>
    </row>
    <row r="2116">
      <c r="A2116" s="2" t="s">
        <v>69</v>
      </c>
      <c r="B2116" s="2" t="s">
        <v>59</v>
      </c>
      <c r="C2116" s="16" t="s">
        <v>536</v>
      </c>
      <c r="D2116" s="10">
        <v>12.87826845739956</v>
      </c>
      <c r="E2116" s="26">
        <v>1045.2506010301524</v>
      </c>
      <c r="F2116" s="10">
        <v>1087.255189421956</v>
      </c>
    </row>
    <row r="2117">
      <c r="A2117" s="2" t="s">
        <v>39</v>
      </c>
      <c r="B2117" s="2" t="s">
        <v>79</v>
      </c>
      <c r="C2117" s="16" t="s">
        <v>565</v>
      </c>
      <c r="D2117" s="10">
        <v>6.5415526299865245</v>
      </c>
      <c r="E2117" s="26">
        <v>1089.4046102402253</v>
      </c>
      <c r="F2117" s="10">
        <v>1021.3002089061486</v>
      </c>
    </row>
    <row r="2118">
      <c r="A2118" s="2" t="s">
        <v>35</v>
      </c>
      <c r="B2118" s="2" t="s">
        <v>39</v>
      </c>
      <c r="C2118" s="16" t="s">
        <v>433</v>
      </c>
      <c r="D2118" s="10">
        <v>-31.95978429495901</v>
      </c>
      <c r="E2118" s="26">
        <v>1100.6785266836678</v>
      </c>
      <c r="F2118" s="10">
        <v>1095.946162870212</v>
      </c>
    </row>
    <row r="2119">
      <c r="A2119" s="2" t="s">
        <v>30</v>
      </c>
      <c r="B2119" s="2" t="s">
        <v>39</v>
      </c>
      <c r="C2119" s="16" t="s">
        <v>477</v>
      </c>
      <c r="D2119" s="10">
        <v>17.197236336174647</v>
      </c>
      <c r="E2119" s="26">
        <v>1018.4459467133219</v>
      </c>
      <c r="F2119" s="10">
        <v>1127.905947165171</v>
      </c>
    </row>
    <row r="2120">
      <c r="A2120" s="2" t="s">
        <v>179</v>
      </c>
      <c r="B2120" s="2" t="s">
        <v>30</v>
      </c>
      <c r="C2120" s="16" t="s">
        <v>555</v>
      </c>
      <c r="D2120" s="10">
        <v>10.547613116795437</v>
      </c>
      <c r="E2120" s="26">
        <v>1020.8752236276855</v>
      </c>
      <c r="F2120" s="10">
        <v>1035.6431830494964</v>
      </c>
    </row>
    <row r="2121">
      <c r="A2121" s="2" t="s">
        <v>71</v>
      </c>
      <c r="B2121" s="2" t="s">
        <v>179</v>
      </c>
      <c r="C2121" s="16" t="s">
        <v>535</v>
      </c>
      <c r="D2121" s="10">
        <v>7.841489802046258</v>
      </c>
      <c r="E2121" s="26">
        <v>1065.7868289084195</v>
      </c>
      <c r="F2121" s="10">
        <v>1031.422836744481</v>
      </c>
    </row>
    <row r="2122">
      <c r="A2122" s="2" t="s">
        <v>153</v>
      </c>
      <c r="B2122" s="2" t="s">
        <v>71</v>
      </c>
      <c r="C2122" s="16" t="s">
        <v>433</v>
      </c>
      <c r="D2122" s="10">
        <v>-27.629661099332157</v>
      </c>
      <c r="E2122" s="26">
        <v>1022.3089068950359</v>
      </c>
      <c r="F2122" s="10">
        <v>1073.6283187104657</v>
      </c>
    </row>
    <row r="2123">
      <c r="A2123" s="2" t="s">
        <v>157</v>
      </c>
      <c r="B2123" s="2" t="s">
        <v>71</v>
      </c>
      <c r="C2123" s="16" t="s">
        <v>469</v>
      </c>
      <c r="D2123" s="10">
        <v>15.249151504667301</v>
      </c>
      <c r="E2123" s="26">
        <v>1023.8281530055597</v>
      </c>
      <c r="F2123" s="10">
        <v>1101.257979809798</v>
      </c>
    </row>
    <row r="2124">
      <c r="A2124" s="2" t="s">
        <v>171</v>
      </c>
      <c r="B2124" s="2" t="s">
        <v>157</v>
      </c>
      <c r="C2124" s="16" t="s">
        <v>554</v>
      </c>
      <c r="D2124" s="10">
        <v>10.198947943129697</v>
      </c>
      <c r="E2124" s="26">
        <v>1047.1694373991122</v>
      </c>
      <c r="F2124" s="10">
        <v>1039.077304510227</v>
      </c>
    </row>
    <row r="2125">
      <c r="A2125" s="2" t="s">
        <v>149</v>
      </c>
      <c r="B2125" s="2" t="s">
        <v>171</v>
      </c>
      <c r="C2125" s="16" t="s">
        <v>477</v>
      </c>
      <c r="D2125" s="10">
        <v>17.674536547669735</v>
      </c>
      <c r="E2125" s="26">
        <v>961.9402609706867</v>
      </c>
      <c r="F2125" s="10">
        <v>1057.3683853422417</v>
      </c>
    </row>
    <row r="2126">
      <c r="A2126" s="2" t="s">
        <v>138</v>
      </c>
      <c r="B2126" s="2" t="s">
        <v>149</v>
      </c>
      <c r="C2126" s="16" t="s">
        <v>565</v>
      </c>
      <c r="D2126" s="10">
        <v>6.432988363457001</v>
      </c>
      <c r="E2126" s="26">
        <v>1049.978612437836</v>
      </c>
      <c r="F2126" s="10">
        <v>979.6147975183565</v>
      </c>
    </row>
    <row r="2127">
      <c r="A2127" s="2" t="s">
        <v>179</v>
      </c>
      <c r="B2127" s="2" t="s">
        <v>138</v>
      </c>
      <c r="C2127" s="16" t="s">
        <v>587</v>
      </c>
      <c r="D2127" s="10">
        <v>12.005872567481905</v>
      </c>
      <c r="E2127" s="26">
        <v>1023.5813469424347</v>
      </c>
      <c r="F2127" s="10">
        <v>1056.4116008012932</v>
      </c>
    </row>
    <row r="2128">
      <c r="A2128" s="2" t="s">
        <v>35</v>
      </c>
      <c r="B2128" s="2" t="s">
        <v>179</v>
      </c>
      <c r="C2128" s="16" t="s">
        <v>432</v>
      </c>
      <c r="D2128" s="10">
        <v>8.137673681620784</v>
      </c>
      <c r="E2128" s="26">
        <v>1068.7187423887087</v>
      </c>
      <c r="F2128" s="10">
        <v>1035.5872195099166</v>
      </c>
    </row>
    <row r="2129">
      <c r="A2129" s="2" t="s">
        <v>39</v>
      </c>
      <c r="B2129" s="2" t="s">
        <v>35</v>
      </c>
      <c r="C2129" s="16" t="s">
        <v>433</v>
      </c>
      <c r="D2129" s="10">
        <v>-33.82288474191113</v>
      </c>
      <c r="E2129" s="26">
        <v>1110.7087108289963</v>
      </c>
      <c r="F2129" s="10">
        <v>1076.8564160703295</v>
      </c>
    </row>
    <row r="2130">
      <c r="A2130" s="2" t="s">
        <v>157</v>
      </c>
      <c r="B2130" s="2" t="s">
        <v>39</v>
      </c>
      <c r="C2130" s="16" t="s">
        <v>587</v>
      </c>
      <c r="D2130" s="10">
        <v>13.254076368519108</v>
      </c>
      <c r="E2130" s="26">
        <v>1028.8783565670974</v>
      </c>
      <c r="F2130" s="10">
        <v>1076.8858260870852</v>
      </c>
    </row>
    <row r="2131">
      <c r="A2131" s="2" t="s">
        <v>71</v>
      </c>
      <c r="B2131" s="2" t="s">
        <v>157</v>
      </c>
      <c r="C2131" s="16" t="s">
        <v>518</v>
      </c>
      <c r="D2131" s="10">
        <v>7.6509945325773545</v>
      </c>
      <c r="E2131" s="26">
        <v>1086.0088283051307</v>
      </c>
      <c r="F2131" s="10">
        <v>1042.1324329356164</v>
      </c>
    </row>
    <row r="2132">
      <c r="A2132" s="2" t="s">
        <v>24</v>
      </c>
      <c r="B2132" s="2" t="s">
        <v>104</v>
      </c>
      <c r="C2132" s="16" t="s">
        <v>432</v>
      </c>
      <c r="D2132" s="10">
        <v>5.095513291212677</v>
      </c>
      <c r="E2132" s="26">
        <v>1135.1697586956109</v>
      </c>
      <c r="F2132" s="10">
        <v>1041.0651484150324</v>
      </c>
    </row>
    <row r="2133">
      <c r="A2133" s="2" t="s">
        <v>315</v>
      </c>
      <c r="B2133" s="2" t="s">
        <v>24</v>
      </c>
      <c r="C2133" s="16" t="s">
        <v>433</v>
      </c>
      <c r="D2133" s="10">
        <v>-13.988641381137743</v>
      </c>
      <c r="E2133" s="26">
        <v>939.0662608853937</v>
      </c>
      <c r="F2133" s="10">
        <v>1140.2652719868236</v>
      </c>
    </row>
    <row r="2134">
      <c r="A2134" s="2" t="s">
        <v>141</v>
      </c>
      <c r="B2134" s="2" t="s">
        <v>24</v>
      </c>
      <c r="C2134" s="16" t="s">
        <v>536</v>
      </c>
      <c r="D2134" s="10">
        <v>12.953327559618899</v>
      </c>
      <c r="E2134" s="26">
        <v>1086.8992068447774</v>
      </c>
      <c r="F2134" s="10">
        <v>1154.2539133679613</v>
      </c>
    </row>
    <row r="2135">
      <c r="A2135" s="2" t="s">
        <v>21</v>
      </c>
      <c r="B2135" s="2" t="s">
        <v>141</v>
      </c>
      <c r="C2135" s="16" t="s">
        <v>535</v>
      </c>
      <c r="D2135" s="10">
        <v>5.927532676093664</v>
      </c>
      <c r="E2135" s="26">
        <v>1170.1038308693019</v>
      </c>
      <c r="F2135" s="10">
        <v>1099.8525344043965</v>
      </c>
    </row>
    <row r="2136">
      <c r="A2136" s="2" t="s">
        <v>86</v>
      </c>
      <c r="B2136" s="2" t="s">
        <v>21</v>
      </c>
      <c r="C2136" s="16" t="s">
        <v>565</v>
      </c>
      <c r="D2136" s="10">
        <v>26.22061285927409</v>
      </c>
      <c r="E2136" s="26">
        <v>997.88283991599</v>
      </c>
      <c r="F2136" s="10">
        <v>1176.0313635453956</v>
      </c>
    </row>
    <row r="2137">
      <c r="A2137" s="2" t="s">
        <v>217</v>
      </c>
      <c r="B2137" s="2" t="s">
        <v>86</v>
      </c>
      <c r="C2137" s="16" t="s">
        <v>526</v>
      </c>
      <c r="D2137" s="10">
        <v>10.989344007684315</v>
      </c>
      <c r="E2137" s="26">
        <v>1010.0141948648516</v>
      </c>
      <c r="F2137" s="10">
        <v>1024.103452775264</v>
      </c>
    </row>
    <row r="2138">
      <c r="A2138" s="2" t="s">
        <v>377</v>
      </c>
      <c r="B2138" s="2" t="s">
        <v>217</v>
      </c>
      <c r="C2138" s="16" t="s">
        <v>433</v>
      </c>
      <c r="D2138" s="10">
        <v>-27.38361575594227</v>
      </c>
      <c r="E2138" s="26">
        <v>966.8021540957101</v>
      </c>
      <c r="F2138" s="10">
        <v>1021.0035388725358</v>
      </c>
    </row>
    <row r="2139">
      <c r="A2139" s="2" t="s">
        <v>421</v>
      </c>
      <c r="B2139" s="2" t="s">
        <v>217</v>
      </c>
      <c r="C2139" s="16" t="s">
        <v>575</v>
      </c>
      <c r="D2139" s="10">
        <v>27.31995600434954</v>
      </c>
      <c r="E2139" s="26">
        <v>831.6382759143102</v>
      </c>
      <c r="F2139" s="10">
        <v>1048.3871546284781</v>
      </c>
    </row>
    <row r="2140">
      <c r="A2140" s="2" t="s">
        <v>208</v>
      </c>
      <c r="B2140" s="2" t="s">
        <v>421</v>
      </c>
      <c r="C2140" s="16" t="s">
        <v>536</v>
      </c>
      <c r="D2140" s="10">
        <v>2.2422214190442906</v>
      </c>
      <c r="E2140" s="26">
        <v>1022.0153285630452</v>
      </c>
      <c r="F2140" s="10">
        <v>858.9582319186596</v>
      </c>
    </row>
    <row r="2141">
      <c r="A2141" s="2" t="s">
        <v>104</v>
      </c>
      <c r="B2141" s="2" t="s">
        <v>208</v>
      </c>
      <c r="C2141" s="16" t="s">
        <v>514</v>
      </c>
      <c r="D2141" s="10">
        <v>9.080781214593266</v>
      </c>
      <c r="E2141" s="26">
        <v>1035.9696351238197</v>
      </c>
      <c r="F2141" s="10">
        <v>1024.2575499820896</v>
      </c>
    </row>
    <row r="2142">
      <c r="A2142" s="2" t="s">
        <v>21</v>
      </c>
      <c r="B2142" s="2" t="s">
        <v>104</v>
      </c>
      <c r="C2142" s="16" t="s">
        <v>514</v>
      </c>
      <c r="D2142" s="10">
        <v>4.27044909553905</v>
      </c>
      <c r="E2142" s="26">
        <v>1149.8107506861215</v>
      </c>
      <c r="F2142" s="10">
        <v>1045.0504163384128</v>
      </c>
    </row>
    <row r="2143">
      <c r="A2143" s="2" t="s">
        <v>141</v>
      </c>
      <c r="B2143" s="2" t="s">
        <v>21</v>
      </c>
      <c r="C2143" s="16" t="s">
        <v>554</v>
      </c>
      <c r="D2143" s="10">
        <v>15.518653394229444</v>
      </c>
      <c r="E2143" s="26">
        <v>1093.9250017283027</v>
      </c>
      <c r="F2143" s="10">
        <v>1154.0811997816604</v>
      </c>
    </row>
    <row r="2144">
      <c r="A2144" s="2" t="s">
        <v>19</v>
      </c>
      <c r="B2144" s="2" t="s">
        <v>141</v>
      </c>
      <c r="C2144" s="16" t="s">
        <v>518</v>
      </c>
      <c r="D2144" s="10">
        <v>7.576769003253358</v>
      </c>
      <c r="E2144" s="26">
        <v>1154.6509024182822</v>
      </c>
      <c r="F2144" s="10">
        <v>1109.4436551225322</v>
      </c>
    </row>
    <row r="2145">
      <c r="A2145" s="2" t="s">
        <v>86</v>
      </c>
      <c r="B2145" s="2" t="s">
        <v>19</v>
      </c>
      <c r="C2145" s="16" t="s">
        <v>587</v>
      </c>
      <c r="D2145" s="10">
        <v>22.525752036614193</v>
      </c>
      <c r="E2145" s="26">
        <v>1013.1141087675798</v>
      </c>
      <c r="F2145" s="10">
        <v>1162.2276714215354</v>
      </c>
    </row>
    <row r="2146">
      <c r="A2146" s="2" t="s">
        <v>101</v>
      </c>
      <c r="B2146" s="2" t="s">
        <v>86</v>
      </c>
      <c r="C2146" s="16" t="s">
        <v>518</v>
      </c>
      <c r="D2146" s="10">
        <v>8.430518412206327</v>
      </c>
      <c r="E2146" s="26">
        <v>1066.1115993430556</v>
      </c>
      <c r="F2146" s="10">
        <v>1035.6398608041939</v>
      </c>
    </row>
    <row r="2147">
      <c r="A2147" s="2" t="s">
        <v>41</v>
      </c>
      <c r="B2147" s="2" t="s">
        <v>47</v>
      </c>
      <c r="C2147" s="16" t="s">
        <v>535</v>
      </c>
      <c r="D2147" s="10">
        <v>10.159011475517099</v>
      </c>
      <c r="E2147" s="26">
        <v>1079.435253253742</v>
      </c>
      <c r="F2147" s="10">
        <v>1080.7886447768344</v>
      </c>
    </row>
    <row r="2148">
      <c r="A2148" s="2" t="s">
        <v>88</v>
      </c>
      <c r="B2148" s="2" t="s">
        <v>41</v>
      </c>
      <c r="C2148" s="16" t="s">
        <v>432</v>
      </c>
      <c r="D2148" s="10">
        <v>10.214828757272075</v>
      </c>
      <c r="E2148" s="26">
        <v>1090.6213605973203</v>
      </c>
      <c r="F2148" s="10">
        <v>1089.594264729259</v>
      </c>
    </row>
    <row r="2149">
      <c r="A2149" s="2" t="s">
        <v>27</v>
      </c>
      <c r="B2149" s="2" t="s">
        <v>88</v>
      </c>
      <c r="C2149" s="16" t="s">
        <v>565</v>
      </c>
      <c r="D2149" s="10">
        <v>14.212231257835372</v>
      </c>
      <c r="E2149" s="26">
        <v>1053.8192790801374</v>
      </c>
      <c r="F2149" s="10">
        <v>1100.8361893545923</v>
      </c>
    </row>
    <row r="2150">
      <c r="A2150" s="2" t="s">
        <v>242</v>
      </c>
      <c r="B2150" s="2" t="s">
        <v>27</v>
      </c>
      <c r="C2150" s="16" t="s">
        <v>433</v>
      </c>
      <c r="D2150" s="10">
        <v>-26.659288350838295</v>
      </c>
      <c r="E2150" s="26">
        <v>1005.4722899238558</v>
      </c>
      <c r="F2150" s="10">
        <v>1068.0315103379728</v>
      </c>
    </row>
    <row r="2151">
      <c r="A2151" s="2" t="s">
        <v>88</v>
      </c>
      <c r="B2151" s="2" t="s">
        <v>27</v>
      </c>
      <c r="C2151" s="16" t="s">
        <v>565</v>
      </c>
      <c r="D2151" s="10">
        <v>8.667108899482344</v>
      </c>
      <c r="E2151" s="26">
        <v>1086.623958096757</v>
      </c>
      <c r="F2151" s="10">
        <v>1094.6907986888111</v>
      </c>
    </row>
    <row r="2152">
      <c r="A2152" s="2" t="s">
        <v>76</v>
      </c>
      <c r="B2152" s="2" t="s">
        <v>88</v>
      </c>
      <c r="C2152" s="16" t="s">
        <v>432</v>
      </c>
      <c r="D2152" s="10">
        <v>15.705538996517044</v>
      </c>
      <c r="E2152" s="26">
        <v>1027.6581192754281</v>
      </c>
      <c r="F2152" s="10">
        <v>1095.2910669962394</v>
      </c>
    </row>
    <row r="2153">
      <c r="A2153" s="2" t="s">
        <v>47</v>
      </c>
      <c r="B2153" s="2" t="s">
        <v>76</v>
      </c>
      <c r="C2153" s="16" t="s">
        <v>509</v>
      </c>
      <c r="D2153" s="10">
        <v>7.798922050026577</v>
      </c>
      <c r="E2153" s="26">
        <v>1070.6296333013174</v>
      </c>
      <c r="F2153" s="10">
        <v>1043.3636582719453</v>
      </c>
    </row>
    <row r="2154">
      <c r="A2154" s="2" t="s">
        <v>41</v>
      </c>
      <c r="B2154" s="2" t="s">
        <v>47</v>
      </c>
      <c r="C2154" s="16" t="s">
        <v>554</v>
      </c>
      <c r="D2154" s="10">
        <v>10.690161519154334</v>
      </c>
      <c r="E2154" s="26">
        <v>1079.379435971987</v>
      </c>
      <c r="F2154" s="10">
        <v>1078.4285553513441</v>
      </c>
    </row>
    <row r="2155">
      <c r="A2155" s="2" t="s">
        <v>88</v>
      </c>
      <c r="B2155" s="2" t="s">
        <v>41</v>
      </c>
      <c r="C2155" s="16" t="s">
        <v>433</v>
      </c>
      <c r="D2155" s="10">
        <v>-30.877158970709086</v>
      </c>
      <c r="E2155" s="26">
        <v>1079.5855279997222</v>
      </c>
      <c r="F2155" s="10">
        <v>1090.0695974911414</v>
      </c>
    </row>
    <row r="2156">
      <c r="A2156" s="2" t="s">
        <v>215</v>
      </c>
      <c r="B2156" s="2" t="s">
        <v>41</v>
      </c>
      <c r="C2156" s="16" t="s">
        <v>536</v>
      </c>
      <c r="D2156" s="10">
        <v>20.37047856795712</v>
      </c>
      <c r="E2156" s="26">
        <v>979.6437749364845</v>
      </c>
      <c r="F2156" s="10">
        <v>1120.9467564618506</v>
      </c>
    </row>
    <row r="2157">
      <c r="A2157" s="2" t="s">
        <v>106</v>
      </c>
      <c r="B2157" s="2" t="s">
        <v>215</v>
      </c>
      <c r="C2157" s="16" t="s">
        <v>432</v>
      </c>
      <c r="D2157" s="10">
        <v>9.292591604703532</v>
      </c>
      <c r="E2157" s="26">
        <v>1014.6614625393643</v>
      </c>
      <c r="F2157" s="10">
        <v>1000.0142535044416</v>
      </c>
    </row>
    <row r="2158">
      <c r="A2158" s="2" t="s">
        <v>47</v>
      </c>
      <c r="B2158" s="2" t="s">
        <v>106</v>
      </c>
      <c r="C2158" s="16" t="s">
        <v>535</v>
      </c>
      <c r="D2158" s="10">
        <v>7.299474836409615</v>
      </c>
      <c r="E2158" s="26">
        <v>1067.7383938321898</v>
      </c>
      <c r="F2158" s="10">
        <v>1023.9540541440679</v>
      </c>
    </row>
    <row r="2159">
      <c r="A2159" s="2" t="s">
        <v>388</v>
      </c>
      <c r="B2159" s="2" t="s">
        <v>47</v>
      </c>
      <c r="C2159" s="16" t="s">
        <v>433</v>
      </c>
      <c r="D2159" s="10">
        <v>-22.247585163147765</v>
      </c>
      <c r="E2159" s="26">
        <v>964.2635147267686</v>
      </c>
      <c r="F2159" s="10">
        <v>1075.0378686685995</v>
      </c>
    </row>
    <row r="2160">
      <c r="A2160" s="2" t="s">
        <v>103</v>
      </c>
      <c r="B2160" s="2" t="s">
        <v>47</v>
      </c>
      <c r="C2160" s="16" t="s">
        <v>477</v>
      </c>
      <c r="D2160" s="10">
        <v>11.90388829552711</v>
      </c>
      <c r="E2160" s="26">
        <v>1041.7897825301973</v>
      </c>
      <c r="F2160" s="10">
        <v>1097.2854538317472</v>
      </c>
    </row>
    <row r="2161">
      <c r="A2161" s="2" t="s">
        <v>123</v>
      </c>
      <c r="B2161" s="2" t="s">
        <v>125</v>
      </c>
      <c r="C2161" s="16" t="s">
        <v>554</v>
      </c>
      <c r="D2161" s="10">
        <v>14.318627423106292</v>
      </c>
      <c r="E2161" s="26">
        <v>967.8095381602105</v>
      </c>
      <c r="F2161" s="10">
        <v>1013.9210065808677</v>
      </c>
    </row>
    <row r="2162">
      <c r="A2162" s="2" t="s">
        <v>38</v>
      </c>
      <c r="B2162" s="2" t="s">
        <v>123</v>
      </c>
      <c r="C2162" s="16" t="s">
        <v>447</v>
      </c>
      <c r="D2162" s="10">
        <v>4.338012800748913</v>
      </c>
      <c r="E2162" s="26">
        <v>1083.0503868753133</v>
      </c>
      <c r="F2162" s="10">
        <v>982.1281655833169</v>
      </c>
    </row>
    <row r="2163">
      <c r="A2163" s="2" t="s">
        <v>373</v>
      </c>
      <c r="B2163" s="2" t="s">
        <v>38</v>
      </c>
      <c r="C2163" s="16" t="s">
        <v>433</v>
      </c>
      <c r="D2163" s="10">
        <v>-25.75044031252971</v>
      </c>
      <c r="E2163" s="26">
        <v>1014.5738235722459</v>
      </c>
      <c r="F2163" s="10">
        <v>1087.3883996760624</v>
      </c>
    </row>
    <row r="2164">
      <c r="A2164" s="2" t="s">
        <v>69</v>
      </c>
      <c r="B2164" s="2" t="s">
        <v>38</v>
      </c>
      <c r="C2164" s="16" t="s">
        <v>525</v>
      </c>
      <c r="D2164" s="10">
        <v>12.300630105744924</v>
      </c>
      <c r="E2164" s="26">
        <v>1058.128869487552</v>
      </c>
      <c r="F2164" s="10">
        <v>1113.138839988592</v>
      </c>
    </row>
    <row r="2165">
      <c r="A2165" s="2" t="s">
        <v>22</v>
      </c>
      <c r="B2165" s="2" t="s">
        <v>69</v>
      </c>
      <c r="C2165" s="16" t="s">
        <v>525</v>
      </c>
      <c r="D2165" s="10">
        <v>8.869332125804572</v>
      </c>
      <c r="E2165" s="26">
        <v>1089.795959098687</v>
      </c>
      <c r="F2165" s="10">
        <v>1070.429499593297</v>
      </c>
    </row>
    <row r="2166">
      <c r="A2166" s="2" t="s">
        <v>151</v>
      </c>
      <c r="B2166" s="2" t="s">
        <v>22</v>
      </c>
      <c r="C2166" s="16" t="s">
        <v>477</v>
      </c>
      <c r="D2166" s="10">
        <v>12.657263347285117</v>
      </c>
      <c r="E2166" s="26">
        <v>1060.1880944960762</v>
      </c>
      <c r="F2166" s="10">
        <v>1098.6652912244915</v>
      </c>
    </row>
    <row r="2167">
      <c r="A2167" s="2" t="s">
        <v>92</v>
      </c>
      <c r="B2167" s="2" t="s">
        <v>151</v>
      </c>
      <c r="C2167" s="16" t="s">
        <v>477</v>
      </c>
      <c r="D2167" s="10">
        <v>11.054103186315967</v>
      </c>
      <c r="E2167" s="26">
        <v>1054.6926268394627</v>
      </c>
      <c r="F2167" s="10">
        <v>1072.8453578433614</v>
      </c>
    </row>
    <row r="2168">
      <c r="A2168" s="2" t="s">
        <v>69</v>
      </c>
      <c r="B2168" s="2" t="s">
        <v>92</v>
      </c>
      <c r="C2168" s="16" t="s">
        <v>525</v>
      </c>
      <c r="D2168" s="10">
        <v>10.465872104893384</v>
      </c>
      <c r="E2168" s="26">
        <v>1061.5601674674924</v>
      </c>
      <c r="F2168" s="10">
        <v>1065.7467300257788</v>
      </c>
    </row>
    <row r="2169">
      <c r="A2169" s="2" t="s">
        <v>125</v>
      </c>
      <c r="B2169" s="2" t="s">
        <v>69</v>
      </c>
      <c r="C2169" s="16" t="s">
        <v>433</v>
      </c>
      <c r="D2169" s="10">
        <v>-25.78545600053133</v>
      </c>
      <c r="E2169" s="26">
        <v>999.6023791577613</v>
      </c>
      <c r="F2169" s="10">
        <v>1072.0260395723858</v>
      </c>
    </row>
    <row r="2170">
      <c r="A2170" s="2" t="s">
        <v>38</v>
      </c>
      <c r="B2170" s="2" t="s">
        <v>69</v>
      </c>
      <c r="C2170" s="16" t="s">
        <v>514</v>
      </c>
      <c r="D2170" s="10">
        <v>7.122843532283563</v>
      </c>
      <c r="E2170" s="26">
        <v>1100.8382098828472</v>
      </c>
      <c r="F2170" s="10">
        <v>1097.8114955729172</v>
      </c>
    </row>
    <row r="2171">
      <c r="A2171" s="2" t="s">
        <v>373</v>
      </c>
      <c r="B2171" s="2" t="s">
        <v>38</v>
      </c>
      <c r="C2171" s="16" t="s">
        <v>432</v>
      </c>
      <c r="D2171" s="10">
        <v>20.45864822118825</v>
      </c>
      <c r="E2171" s="26">
        <v>988.8233832597163</v>
      </c>
      <c r="F2171" s="10">
        <v>1107.9610534151307</v>
      </c>
    </row>
    <row r="2172">
      <c r="A2172" s="2" t="s">
        <v>22</v>
      </c>
      <c r="B2172" s="2" t="s">
        <v>373</v>
      </c>
      <c r="C2172" s="16" t="s">
        <v>587</v>
      </c>
      <c r="D2172" s="10">
        <v>5.0940760285404725</v>
      </c>
      <c r="E2172" s="26">
        <v>1086.0080278772064</v>
      </c>
      <c r="F2172" s="10">
        <v>1009.2820314809045</v>
      </c>
    </row>
    <row r="2173">
      <c r="A2173" s="2" t="s">
        <v>123</v>
      </c>
      <c r="B2173" s="2" t="s">
        <v>22</v>
      </c>
      <c r="C2173" s="16" t="s">
        <v>528</v>
      </c>
      <c r="D2173" s="10">
        <v>19.018186412757625</v>
      </c>
      <c r="E2173" s="26">
        <v>977.790152782568</v>
      </c>
      <c r="F2173" s="10">
        <v>1091.1021039057468</v>
      </c>
    </row>
    <row r="2174">
      <c r="A2174" s="2" t="s">
        <v>92</v>
      </c>
      <c r="B2174" s="2" t="s">
        <v>123</v>
      </c>
      <c r="C2174" s="16" t="s">
        <v>536</v>
      </c>
      <c r="D2174" s="10">
        <v>6.105599759025011</v>
      </c>
      <c r="E2174" s="26">
        <v>1055.2808579208854</v>
      </c>
      <c r="F2174" s="10">
        <v>996.8083391953256</v>
      </c>
    </row>
    <row r="2175">
      <c r="A2175" s="2" t="s">
        <v>69</v>
      </c>
      <c r="B2175" s="2" t="s">
        <v>92</v>
      </c>
      <c r="C2175" s="16" t="s">
        <v>587</v>
      </c>
      <c r="D2175" s="10">
        <v>7.6139975379271405</v>
      </c>
      <c r="E2175" s="26">
        <v>1090.6886520406338</v>
      </c>
      <c r="F2175" s="10">
        <v>1061.3864576799106</v>
      </c>
    </row>
    <row r="2176">
      <c r="A2176" s="2" t="s">
        <v>38</v>
      </c>
      <c r="B2176" s="2" t="s">
        <v>69</v>
      </c>
      <c r="C2176" s="16" t="s">
        <v>587</v>
      </c>
      <c r="D2176" s="10">
        <v>10.310122302632037</v>
      </c>
      <c r="E2176" s="26">
        <v>1087.5024051939424</v>
      </c>
      <c r="F2176" s="10">
        <v>1098.302649578561</v>
      </c>
    </row>
    <row r="2177">
      <c r="A2177" s="2" t="s">
        <v>71</v>
      </c>
      <c r="B2177" s="2" t="s">
        <v>20</v>
      </c>
      <c r="C2177" s="16" t="s">
        <v>477</v>
      </c>
      <c r="D2177" s="10">
        <v>6.363038330889883</v>
      </c>
      <c r="E2177" s="26">
        <v>1093.659822837708</v>
      </c>
      <c r="F2177" s="10">
        <v>1038.8163154487504</v>
      </c>
    </row>
    <row r="2178">
      <c r="A2178" s="2" t="s">
        <v>30</v>
      </c>
      <c r="B2178" s="2" t="s">
        <v>20</v>
      </c>
      <c r="C2178" s="16" t="s">
        <v>554</v>
      </c>
      <c r="D2178" s="10">
        <v>8.793764945236521</v>
      </c>
      <c r="E2178" s="26">
        <v>1025.095569932701</v>
      </c>
      <c r="F2178" s="10">
        <v>1032.4532771178606</v>
      </c>
    </row>
    <row r="2179">
      <c r="A2179" s="2" t="s">
        <v>34</v>
      </c>
      <c r="B2179" s="2" t="s">
        <v>30</v>
      </c>
      <c r="C2179" s="16" t="s">
        <v>555</v>
      </c>
      <c r="D2179" s="10">
        <v>8.282687722101814</v>
      </c>
      <c r="E2179" s="26">
        <v>1051.5976478354594</v>
      </c>
      <c r="F2179" s="10">
        <v>1033.8893348779375</v>
      </c>
    </row>
    <row r="2180">
      <c r="A2180" s="2" t="s">
        <v>79</v>
      </c>
      <c r="B2180" s="2" t="s">
        <v>34</v>
      </c>
      <c r="C2180" s="16" t="s">
        <v>514</v>
      </c>
      <c r="D2180" s="10">
        <v>13.360398260838116</v>
      </c>
      <c r="E2180" s="26">
        <v>1014.7586562761621</v>
      </c>
      <c r="F2180" s="10">
        <v>1059.8803355575612</v>
      </c>
    </row>
    <row r="2181">
      <c r="A2181" s="2" t="s">
        <v>40</v>
      </c>
      <c r="B2181" s="2" t="s">
        <v>79</v>
      </c>
      <c r="C2181" s="16" t="s">
        <v>525</v>
      </c>
      <c r="D2181" s="10">
        <v>4.927499878930126</v>
      </c>
      <c r="E2181" s="26">
        <v>1123.45906783223</v>
      </c>
      <c r="F2181" s="10">
        <v>1028.1190545370002</v>
      </c>
    </row>
    <row r="2182">
      <c r="A2182" s="2" t="s">
        <v>35</v>
      </c>
      <c r="B2182" s="2" t="s">
        <v>40</v>
      </c>
      <c r="C2182" s="16" t="s">
        <v>525</v>
      </c>
      <c r="D2182" s="10">
        <v>11.462153645960719</v>
      </c>
      <c r="E2182" s="26">
        <v>1110.6793008122406</v>
      </c>
      <c r="F2182" s="10">
        <v>1128.38656771116</v>
      </c>
    </row>
    <row r="2183">
      <c r="A2183" s="2" t="s">
        <v>20</v>
      </c>
      <c r="B2183" s="2" t="s">
        <v>35</v>
      </c>
      <c r="C2183" s="16" t="s">
        <v>514</v>
      </c>
      <c r="D2183" s="10">
        <v>18.11286674634997</v>
      </c>
      <c r="E2183" s="26">
        <v>1023.659512172624</v>
      </c>
      <c r="F2183" s="10">
        <v>1122.1414544582012</v>
      </c>
    </row>
    <row r="2184">
      <c r="A2184" s="2" t="s">
        <v>171</v>
      </c>
      <c r="B2184" s="2" t="s">
        <v>20</v>
      </c>
      <c r="C2184" s="16" t="s">
        <v>514</v>
      </c>
      <c r="D2184" s="10">
        <v>10.028019969884078</v>
      </c>
      <c r="E2184" s="26">
        <v>1039.693848794572</v>
      </c>
      <c r="F2184" s="10">
        <v>1041.7723789189738</v>
      </c>
    </row>
    <row r="2185">
      <c r="A2185" s="2" t="s">
        <v>45</v>
      </c>
      <c r="B2185" s="2" t="s">
        <v>171</v>
      </c>
      <c r="C2185" s="16" t="s">
        <v>432</v>
      </c>
      <c r="D2185" s="10">
        <v>6.412499611823622</v>
      </c>
      <c r="E2185" s="26">
        <v>1114.5814604967113</v>
      </c>
      <c r="F2185" s="10">
        <v>1049.7218687644558</v>
      </c>
    </row>
    <row r="2186">
      <c r="A2186" s="2" t="s">
        <v>138</v>
      </c>
      <c r="B2186" s="2" t="s">
        <v>45</v>
      </c>
      <c r="C2186" s="16" t="s">
        <v>433</v>
      </c>
      <c r="D2186" s="10">
        <v>-25.41101548846973</v>
      </c>
      <c r="E2186" s="26">
        <v>1044.4057282338113</v>
      </c>
      <c r="F2186" s="10">
        <v>1120.993960108535</v>
      </c>
    </row>
    <row r="2187">
      <c r="A2187" s="2" t="s">
        <v>30</v>
      </c>
      <c r="B2187" s="2" t="s">
        <v>45</v>
      </c>
      <c r="C2187" s="16" t="s">
        <v>432</v>
      </c>
      <c r="D2187" s="10">
        <v>18.911243670129988</v>
      </c>
      <c r="E2187" s="26">
        <v>1025.6066471558356</v>
      </c>
      <c r="F2187" s="10">
        <v>1146.4049755970047</v>
      </c>
    </row>
    <row r="2188">
      <c r="A2188" s="2" t="s">
        <v>43</v>
      </c>
      <c r="B2188" s="2" t="s">
        <v>30</v>
      </c>
      <c r="C2188" s="16" t="s">
        <v>518</v>
      </c>
      <c r="D2188" s="10">
        <v>10.191809928360733</v>
      </c>
      <c r="E2188" s="26">
        <v>1047.7959299733366</v>
      </c>
      <c r="F2188" s="10">
        <v>1044.5178908259657</v>
      </c>
    </row>
    <row r="2189">
      <c r="A2189" s="2" t="s">
        <v>35</v>
      </c>
      <c r="B2189" s="2" t="s">
        <v>43</v>
      </c>
      <c r="C2189" s="16" t="s">
        <v>575</v>
      </c>
      <c r="D2189" s="10">
        <v>6.532037166315073</v>
      </c>
      <c r="E2189" s="26">
        <v>1104.0285877118513</v>
      </c>
      <c r="F2189" s="10">
        <v>1057.9877399016973</v>
      </c>
    </row>
    <row r="2190">
      <c r="A2190" s="2" t="s">
        <v>40</v>
      </c>
      <c r="B2190" s="2" t="s">
        <v>35</v>
      </c>
      <c r="C2190" s="16" t="s">
        <v>432</v>
      </c>
      <c r="D2190" s="10">
        <v>9.846319362237564</v>
      </c>
      <c r="E2190" s="26">
        <v>1116.9244140651995</v>
      </c>
      <c r="F2190" s="10">
        <v>1110.5606248781664</v>
      </c>
    </row>
    <row r="2191">
      <c r="A2191" s="2" t="s">
        <v>24</v>
      </c>
      <c r="B2191" s="2" t="s">
        <v>41</v>
      </c>
      <c r="C2191" s="16" t="s">
        <v>535</v>
      </c>
      <c r="D2191" s="10">
        <v>7.472393165461924</v>
      </c>
      <c r="E2191" s="26">
        <v>1141.3005858083422</v>
      </c>
      <c r="F2191" s="10">
        <v>1100.5762778938933</v>
      </c>
    </row>
    <row r="2192">
      <c r="A2192" s="2" t="s">
        <v>27</v>
      </c>
      <c r="B2192" s="2" t="s">
        <v>24</v>
      </c>
      <c r="C2192" s="16" t="s">
        <v>477</v>
      </c>
      <c r="D2192" s="10">
        <v>14.715529547379505</v>
      </c>
      <c r="E2192" s="26">
        <v>1086.0236897893287</v>
      </c>
      <c r="F2192" s="10">
        <v>1148.7729789738041</v>
      </c>
    </row>
    <row r="2193">
      <c r="A2193" s="2" t="s">
        <v>19</v>
      </c>
      <c r="B2193" s="2" t="s">
        <v>27</v>
      </c>
      <c r="C2193" s="16" t="s">
        <v>518</v>
      </c>
      <c r="D2193" s="10">
        <v>7.929984333970157</v>
      </c>
      <c r="E2193" s="26">
        <v>1139.7019193849212</v>
      </c>
      <c r="F2193" s="10">
        <v>1100.7392193367082</v>
      </c>
    </row>
    <row r="2194">
      <c r="A2194" s="2" t="s">
        <v>41</v>
      </c>
      <c r="B2194" s="2" t="s">
        <v>19</v>
      </c>
      <c r="C2194" s="16" t="s">
        <v>535</v>
      </c>
      <c r="D2194" s="10">
        <v>14.339033689666183</v>
      </c>
      <c r="E2194" s="26">
        <v>1093.1038847284315</v>
      </c>
      <c r="F2194" s="10">
        <v>1147.6319037188914</v>
      </c>
    </row>
    <row r="2195">
      <c r="A2195" s="2" t="s">
        <v>21</v>
      </c>
      <c r="B2195" s="2" t="s">
        <v>41</v>
      </c>
      <c r="C2195" s="16" t="s">
        <v>565</v>
      </c>
      <c r="D2195" s="10">
        <v>8.545650012289924</v>
      </c>
      <c r="E2195" s="26">
        <v>1138.562546387431</v>
      </c>
      <c r="F2195" s="10">
        <v>1107.4429184180976</v>
      </c>
    </row>
    <row r="2196">
      <c r="A2196" s="2" t="s">
        <v>76</v>
      </c>
      <c r="B2196" s="2" t="s">
        <v>21</v>
      </c>
      <c r="C2196" s="16" t="s">
        <v>509</v>
      </c>
      <c r="D2196" s="10">
        <v>19.04944482306978</v>
      </c>
      <c r="E2196" s="26">
        <v>1035.5647362219186</v>
      </c>
      <c r="F2196" s="10">
        <v>1147.108196399721</v>
      </c>
    </row>
    <row r="2197">
      <c r="A2197" s="2" t="s">
        <v>24</v>
      </c>
      <c r="B2197" s="2" t="s">
        <v>76</v>
      </c>
      <c r="C2197" s="16" t="s">
        <v>432</v>
      </c>
      <c r="D2197" s="10">
        <v>5.7244660579762305</v>
      </c>
      <c r="E2197" s="26">
        <v>1134.0574494264247</v>
      </c>
      <c r="F2197" s="10">
        <v>1054.6141810449883</v>
      </c>
    </row>
    <row r="2198">
      <c r="A2198" s="2" t="s">
        <v>103</v>
      </c>
      <c r="B2198" s="2" t="s">
        <v>24</v>
      </c>
      <c r="C2198" s="16" t="s">
        <v>433</v>
      </c>
      <c r="D2198" s="10">
        <v>-24.54616526103481</v>
      </c>
      <c r="E2198" s="26">
        <v>1053.6936708257244</v>
      </c>
      <c r="F2198" s="10">
        <v>1139.781915484401</v>
      </c>
    </row>
    <row r="2199">
      <c r="A2199" s="2" t="s">
        <v>41</v>
      </c>
      <c r="B2199" s="2" t="s">
        <v>24</v>
      </c>
      <c r="C2199" s="16" t="s">
        <v>526</v>
      </c>
      <c r="D2199" s="10">
        <v>13.079854568779309</v>
      </c>
      <c r="E2199" s="26">
        <v>1098.8972684058076</v>
      </c>
      <c r="F2199" s="10">
        <v>1164.3280807454357</v>
      </c>
    </row>
    <row r="2200">
      <c r="A2200" s="2" t="s">
        <v>21</v>
      </c>
      <c r="B2200" s="2" t="s">
        <v>41</v>
      </c>
      <c r="C2200" s="16" t="s">
        <v>433</v>
      </c>
      <c r="D2200" s="10">
        <v>-32.71881042257492</v>
      </c>
      <c r="E2200" s="26">
        <v>1128.0587515766513</v>
      </c>
      <c r="F2200" s="10">
        <v>1111.9771229745868</v>
      </c>
    </row>
    <row r="2201">
      <c r="A2201" s="2" t="s">
        <v>101</v>
      </c>
      <c r="B2201" s="2" t="s">
        <v>41</v>
      </c>
      <c r="C2201" s="16" t="s">
        <v>514</v>
      </c>
      <c r="D2201" s="10">
        <v>13.445046797672497</v>
      </c>
      <c r="E2201" s="26">
        <v>1074.5421177552619</v>
      </c>
      <c r="F2201" s="10">
        <v>1144.6959333971618</v>
      </c>
    </row>
    <row r="2202">
      <c r="A2202" s="2" t="s">
        <v>106</v>
      </c>
      <c r="B2202" s="2" t="s">
        <v>101</v>
      </c>
      <c r="C2202" s="16" t="s">
        <v>514</v>
      </c>
      <c r="D2202" s="10">
        <v>15.629279449707186</v>
      </c>
      <c r="E2202" s="26">
        <v>1016.6545793076583</v>
      </c>
      <c r="F2202" s="10">
        <v>1087.9871645529342</v>
      </c>
    </row>
    <row r="2203">
      <c r="A2203" s="2" t="s">
        <v>217</v>
      </c>
      <c r="B2203" s="2" t="s">
        <v>106</v>
      </c>
      <c r="C2203" s="16" t="s">
        <v>514</v>
      </c>
      <c r="D2203" s="10">
        <v>10.689124033068003</v>
      </c>
      <c r="E2203" s="26">
        <v>1021.0671986241287</v>
      </c>
      <c r="F2203" s="10">
        <v>1032.2838587573654</v>
      </c>
    </row>
    <row r="2204">
      <c r="A2204" s="2" t="s">
        <v>27</v>
      </c>
      <c r="B2204" s="2" t="s">
        <v>217</v>
      </c>
      <c r="C2204" s="16" t="s">
        <v>514</v>
      </c>
      <c r="D2204" s="10">
        <v>6.197251403815774</v>
      </c>
      <c r="E2204" s="26">
        <v>1092.809235002738</v>
      </c>
      <c r="F2204" s="10">
        <v>1031.7563226571965</v>
      </c>
    </row>
    <row r="2205">
      <c r="A2205" s="2" t="s">
        <v>19</v>
      </c>
      <c r="B2205" s="2" t="s">
        <v>27</v>
      </c>
      <c r="C2205" s="16" t="s">
        <v>432</v>
      </c>
      <c r="D2205" s="10">
        <v>8.069218123206044</v>
      </c>
      <c r="E2205" s="26">
        <v>1133.2928700292252</v>
      </c>
      <c r="F2205" s="10">
        <v>1099.0064864065537</v>
      </c>
    </row>
    <row r="2206">
      <c r="A2206" s="2" t="s">
        <v>76</v>
      </c>
      <c r="B2206" s="2" t="s">
        <v>19</v>
      </c>
      <c r="C2206" s="16" t="s">
        <v>433</v>
      </c>
      <c r="D2206" s="10">
        <v>-23.957737200214765</v>
      </c>
      <c r="E2206" s="26">
        <v>1048.889714987012</v>
      </c>
      <c r="F2206" s="10">
        <v>1141.3620881524314</v>
      </c>
    </row>
    <row r="2207">
      <c r="A2207" s="2" t="s">
        <v>100</v>
      </c>
      <c r="B2207" s="2" t="s">
        <v>151</v>
      </c>
      <c r="C2207" s="16" t="s">
        <v>565</v>
      </c>
      <c r="D2207" s="10">
        <v>8.6480694214976</v>
      </c>
      <c r="E2207" s="26">
        <v>1091.2150789252469</v>
      </c>
      <c r="F2207" s="10">
        <v>1061.7912546570453</v>
      </c>
    </row>
    <row r="2208">
      <c r="A2208" s="2" t="s">
        <v>123</v>
      </c>
      <c r="B2208" s="2" t="s">
        <v>100</v>
      </c>
      <c r="C2208" s="16" t="s">
        <v>518</v>
      </c>
      <c r="D2208" s="10">
        <v>19.651911220136448</v>
      </c>
      <c r="E2208" s="26">
        <v>990.7027394363007</v>
      </c>
      <c r="F2208" s="10">
        <v>1099.8631483467445</v>
      </c>
    </row>
    <row r="2209">
      <c r="A2209" s="2" t="s">
        <v>20</v>
      </c>
      <c r="B2209" s="2" t="s">
        <v>123</v>
      </c>
      <c r="C2209" s="16" t="s">
        <v>554</v>
      </c>
      <c r="D2209" s="10">
        <v>9.328382680523841</v>
      </c>
      <c r="E2209" s="26">
        <v>1031.74435894909</v>
      </c>
      <c r="F2209" s="10">
        <v>1010.3546506564371</v>
      </c>
    </row>
    <row r="2210">
      <c r="A2210" s="2" t="s">
        <v>373</v>
      </c>
      <c r="B2210" s="2" t="s">
        <v>20</v>
      </c>
      <c r="C2210" s="16" t="s">
        <v>433</v>
      </c>
      <c r="D2210" s="10">
        <v>-28.830727227930964</v>
      </c>
      <c r="E2210" s="26">
        <v>1004.187955452364</v>
      </c>
      <c r="F2210" s="10">
        <v>1041.0727416296136</v>
      </c>
    </row>
    <row r="2211">
      <c r="A2211" s="2" t="s">
        <v>69</v>
      </c>
      <c r="B2211" s="2" t="s">
        <v>20</v>
      </c>
      <c r="C2211" s="16" t="s">
        <v>433</v>
      </c>
      <c r="D2211" s="10">
        <v>-32.84869984026638</v>
      </c>
      <c r="E2211" s="26">
        <v>1087.992527275929</v>
      </c>
      <c r="F2211" s="10">
        <v>1069.9034688575446</v>
      </c>
    </row>
    <row r="2212">
      <c r="A2212" s="2" t="s">
        <v>151</v>
      </c>
      <c r="B2212" s="2" t="s">
        <v>20</v>
      </c>
      <c r="C2212" s="16" t="s">
        <v>554</v>
      </c>
      <c r="D2212" s="10">
        <v>10.169085273580984</v>
      </c>
      <c r="E2212" s="26">
        <v>1053.1431852355477</v>
      </c>
      <c r="F2212" s="10">
        <v>1102.752168697811</v>
      </c>
    </row>
    <row r="2213">
      <c r="A2213" s="2" t="s">
        <v>40</v>
      </c>
      <c r="B2213" s="2" t="s">
        <v>151</v>
      </c>
      <c r="C2213" s="16" t="s">
        <v>433</v>
      </c>
      <c r="D2213" s="10">
        <v>-35.43578959041715</v>
      </c>
      <c r="E2213" s="26">
        <v>1126.770733427437</v>
      </c>
      <c r="F2213" s="10">
        <v>1063.3122705091284</v>
      </c>
    </row>
    <row r="2214">
      <c r="A2214" s="2" t="s">
        <v>45</v>
      </c>
      <c r="B2214" s="2" t="s">
        <v>151</v>
      </c>
      <c r="C2214" s="16" t="s">
        <v>525</v>
      </c>
      <c r="D2214" s="10">
        <v>5.602530448692678</v>
      </c>
      <c r="E2214" s="26">
        <v>1127.4937319268747</v>
      </c>
      <c r="F2214" s="10">
        <v>1098.7480600995457</v>
      </c>
    </row>
    <row r="2215">
      <c r="A2215" s="2" t="s">
        <v>373</v>
      </c>
      <c r="B2215" s="2" t="s">
        <v>45</v>
      </c>
      <c r="C2215" s="16" t="s">
        <v>433</v>
      </c>
      <c r="D2215" s="10">
        <v>-17.837849205754022</v>
      </c>
      <c r="E2215" s="26">
        <v>975.357228224433</v>
      </c>
      <c r="F2215" s="10">
        <v>1133.0962623755674</v>
      </c>
    </row>
    <row r="2216">
      <c r="A2216" s="2" t="s">
        <v>69</v>
      </c>
      <c r="B2216" s="2" t="s">
        <v>45</v>
      </c>
      <c r="C2216" s="16" t="s">
        <v>587</v>
      </c>
      <c r="D2216" s="10">
        <v>15.622033689358751</v>
      </c>
      <c r="E2216" s="26">
        <v>1055.1438274356626</v>
      </c>
      <c r="F2216" s="10">
        <v>1150.9341115813215</v>
      </c>
    </row>
    <row r="2217">
      <c r="A2217" s="2" t="s">
        <v>43</v>
      </c>
      <c r="B2217" s="2" t="s">
        <v>69</v>
      </c>
      <c r="C2217" s="16" t="s">
        <v>433</v>
      </c>
      <c r="D2217" s="10">
        <v>-30.216008897656582</v>
      </c>
      <c r="E2217" s="26">
        <v>1051.4557027353821</v>
      </c>
      <c r="F2217" s="10">
        <v>1070.7658611250213</v>
      </c>
    </row>
    <row r="2218">
      <c r="A2218" s="2" t="s">
        <v>100</v>
      </c>
      <c r="B2218" s="2" t="s">
        <v>69</v>
      </c>
      <c r="C2218" s="16" t="s">
        <v>565</v>
      </c>
      <c r="D2218" s="10">
        <v>9.692795979531503</v>
      </c>
      <c r="E2218" s="26">
        <v>1080.211237126608</v>
      </c>
      <c r="F2218" s="10">
        <v>1100.9818700226779</v>
      </c>
    </row>
    <row r="2219">
      <c r="A2219" s="2" t="s">
        <v>151</v>
      </c>
      <c r="B2219" s="2" t="s">
        <v>100</v>
      </c>
      <c r="C2219" s="16" t="s">
        <v>528</v>
      </c>
      <c r="D2219" s="10">
        <v>9.169834100493794</v>
      </c>
      <c r="E2219" s="26">
        <v>1093.145529650853</v>
      </c>
      <c r="F2219" s="10">
        <v>1089.9040331061397</v>
      </c>
    </row>
    <row r="2220">
      <c r="A2220" s="2" t="s">
        <v>34</v>
      </c>
      <c r="B2220" s="2" t="s">
        <v>151</v>
      </c>
      <c r="C2220" s="16" t="s">
        <v>526</v>
      </c>
      <c r="D2220" s="10">
        <v>14.352642988296598</v>
      </c>
      <c r="E2220" s="26">
        <v>1046.5199372967231</v>
      </c>
      <c r="F2220" s="10">
        <v>1102.3153637513467</v>
      </c>
    </row>
    <row r="2221">
      <c r="A2221" s="2" t="s">
        <v>373</v>
      </c>
      <c r="B2221" s="2" t="s">
        <v>34</v>
      </c>
      <c r="C2221" s="16" t="s">
        <v>554</v>
      </c>
      <c r="D2221" s="10">
        <v>19.443447066134</v>
      </c>
      <c r="E2221" s="26">
        <v>957.519379018679</v>
      </c>
      <c r="F2221" s="10">
        <v>1060.8725802850197</v>
      </c>
    </row>
    <row r="2222">
      <c r="A2222" s="2" t="s">
        <v>40</v>
      </c>
      <c r="B2222" s="2" t="s">
        <v>373</v>
      </c>
      <c r="C2222" s="16" t="s">
        <v>433</v>
      </c>
      <c r="D2222" s="10">
        <v>-37.59460875349208</v>
      </c>
      <c r="E2222" s="26">
        <v>1091.3349438370199</v>
      </c>
      <c r="F2222" s="10">
        <v>976.9628260848131</v>
      </c>
    </row>
    <row r="2223">
      <c r="A2223" s="2" t="s">
        <v>41</v>
      </c>
      <c r="B2223" s="2" t="s">
        <v>69</v>
      </c>
      <c r="C2223" s="16" t="s">
        <v>432</v>
      </c>
      <c r="D2223" s="10">
        <v>7.739094254324252</v>
      </c>
      <c r="E2223" s="26">
        <v>1131.2508865994894</v>
      </c>
      <c r="F2223" s="10">
        <v>1091.2890740431462</v>
      </c>
    </row>
    <row r="2224">
      <c r="A2224" s="2" t="s">
        <v>123</v>
      </c>
      <c r="B2224" s="2" t="s">
        <v>41</v>
      </c>
      <c r="C2224" s="16" t="s">
        <v>433</v>
      </c>
      <c r="D2224" s="10">
        <v>-19.68297031939717</v>
      </c>
      <c r="E2224" s="26">
        <v>1001.0262679759132</v>
      </c>
      <c r="F2224" s="10">
        <v>1138.9899808538137</v>
      </c>
    </row>
    <row r="2225">
      <c r="A2225" s="2" t="s">
        <v>373</v>
      </c>
      <c r="B2225" s="2" t="s">
        <v>41</v>
      </c>
      <c r="C2225" s="16" t="s">
        <v>555</v>
      </c>
      <c r="D2225" s="10">
        <v>20.473002954293083</v>
      </c>
      <c r="E2225" s="26">
        <v>1014.5574348383052</v>
      </c>
      <c r="F2225" s="10">
        <v>1158.6729511732108</v>
      </c>
    </row>
    <row r="2226">
      <c r="A2226" s="2" t="s">
        <v>27</v>
      </c>
      <c r="B2226" s="2" t="s">
        <v>373</v>
      </c>
      <c r="C2226" s="16" t="s">
        <v>565</v>
      </c>
      <c r="D2226" s="10">
        <v>7.154692712420056</v>
      </c>
      <c r="E2226" s="26">
        <v>1090.9372682833475</v>
      </c>
      <c r="F2226" s="10">
        <v>1035.0304377925984</v>
      </c>
    </row>
    <row r="2227">
      <c r="A2227" s="2" t="s">
        <v>151</v>
      </c>
      <c r="B2227" s="2" t="s">
        <v>27</v>
      </c>
      <c r="C2227" s="16" t="s">
        <v>433</v>
      </c>
      <c r="D2227" s="10">
        <v>-30.903236876758292</v>
      </c>
      <c r="E2227" s="26">
        <v>1087.9627207630501</v>
      </c>
      <c r="F2227" s="10">
        <v>1098.0919609957677</v>
      </c>
    </row>
    <row r="2228">
      <c r="A2228" s="2" t="s">
        <v>69</v>
      </c>
      <c r="B2228" s="2" t="s">
        <v>27</v>
      </c>
      <c r="C2228" s="16" t="s">
        <v>536</v>
      </c>
      <c r="D2228" s="10">
        <v>10.914288112528723</v>
      </c>
      <c r="E2228" s="26">
        <v>1083.549979788822</v>
      </c>
      <c r="F2228" s="10">
        <v>1128.995197872526</v>
      </c>
    </row>
    <row r="2229">
      <c r="A2229" s="2" t="s">
        <v>106</v>
      </c>
      <c r="B2229" s="2" t="s">
        <v>69</v>
      </c>
      <c r="C2229" s="16" t="s">
        <v>554</v>
      </c>
      <c r="D2229" s="10">
        <v>16.64227128800783</v>
      </c>
      <c r="E2229" s="26">
        <v>1021.5947347242974</v>
      </c>
      <c r="F2229" s="10">
        <v>1094.4642679013507</v>
      </c>
    </row>
    <row r="2230">
      <c r="A2230" s="2" t="s">
        <v>373</v>
      </c>
      <c r="B2230" s="2" t="s">
        <v>106</v>
      </c>
      <c r="C2230" s="16" t="s">
        <v>433</v>
      </c>
      <c r="D2230" s="10">
        <v>-30.88618912743279</v>
      </c>
      <c r="E2230" s="26">
        <v>1027.8757450801781</v>
      </c>
      <c r="F2230" s="10">
        <v>1038.237006012305</v>
      </c>
    </row>
    <row r="2231">
      <c r="A2231" s="2" t="s">
        <v>278</v>
      </c>
      <c r="B2231" s="2" t="s">
        <v>106</v>
      </c>
      <c r="C2231" s="16" t="s">
        <v>433</v>
      </c>
      <c r="D2231" s="10">
        <v>-25.802515658653853</v>
      </c>
      <c r="E2231" s="26">
        <v>996.8901024065574</v>
      </c>
      <c r="F2231" s="10">
        <v>1069.1231951397378</v>
      </c>
    </row>
    <row r="2232">
      <c r="A2232" s="2" t="s">
        <v>69</v>
      </c>
      <c r="B2232" s="2" t="s">
        <v>106</v>
      </c>
      <c r="C2232" s="16" t="s">
        <v>554</v>
      </c>
      <c r="D2232" s="10">
        <v>7.142901690409976</v>
      </c>
      <c r="E2232" s="26">
        <v>1077.821996613343</v>
      </c>
      <c r="F2232" s="10">
        <v>1094.9257107983917</v>
      </c>
    </row>
    <row r="2233">
      <c r="A2233" s="2" t="s">
        <v>388</v>
      </c>
      <c r="B2233" s="2" t="s">
        <v>69</v>
      </c>
      <c r="C2233" s="16" t="s">
        <v>509</v>
      </c>
      <c r="D2233" s="10">
        <v>22.009894241898063</v>
      </c>
      <c r="E2233" s="26">
        <v>942.0159295636208</v>
      </c>
      <c r="F2233" s="10">
        <v>1084.9648983037528</v>
      </c>
    </row>
    <row r="2234">
      <c r="A2234" s="2" t="s">
        <v>151</v>
      </c>
      <c r="B2234" s="2" t="s">
        <v>388</v>
      </c>
      <c r="C2234" s="16" t="s">
        <v>447</v>
      </c>
      <c r="D2234" s="10">
        <v>4.65389098593955</v>
      </c>
      <c r="E2234" s="26">
        <v>1057.059483886292</v>
      </c>
      <c r="F2234" s="10">
        <v>964.0258238055189</v>
      </c>
    </row>
    <row r="2235">
      <c r="A2235" s="2" t="s">
        <v>103</v>
      </c>
      <c r="B2235" s="2" t="s">
        <v>151</v>
      </c>
      <c r="C2235" s="16" t="s">
        <v>587</v>
      </c>
      <c r="D2235" s="10">
        <v>11.984681661765487</v>
      </c>
      <c r="E2235" s="26">
        <v>1029.1475055646897</v>
      </c>
      <c r="F2235" s="10">
        <v>1061.7133748722315</v>
      </c>
    </row>
    <row r="2236">
      <c r="A2236" s="2" t="s">
        <v>208</v>
      </c>
      <c r="B2236" s="2" t="s">
        <v>100</v>
      </c>
      <c r="C2236" s="16" t="s">
        <v>432</v>
      </c>
      <c r="D2236" s="10">
        <v>15.52202894015416</v>
      </c>
      <c r="E2236" s="26">
        <v>1015.1767687674964</v>
      </c>
      <c r="F2236" s="10">
        <v>1080.734199005646</v>
      </c>
    </row>
    <row r="2237">
      <c r="A2237" s="2" t="s">
        <v>20</v>
      </c>
      <c r="B2237" s="2" t="s">
        <v>208</v>
      </c>
      <c r="C2237" s="16" t="s">
        <v>525</v>
      </c>
      <c r="D2237" s="10">
        <v>6.4430085630993</v>
      </c>
      <c r="E2237" s="26">
        <v>1092.5830834242302</v>
      </c>
      <c r="F2237" s="10">
        <v>1030.6987977076506</v>
      </c>
    </row>
    <row r="2238">
      <c r="A2238" s="2" t="s">
        <v>21</v>
      </c>
      <c r="B2238" s="2" t="s">
        <v>20</v>
      </c>
      <c r="C2238" s="16" t="s">
        <v>575</v>
      </c>
      <c r="D2238" s="10">
        <v>9.682882141150273</v>
      </c>
      <c r="E2238" s="26">
        <v>1095.3399411540763</v>
      </c>
      <c r="F2238" s="10">
        <v>1099.0260919873294</v>
      </c>
    </row>
    <row r="2239">
      <c r="A2239" s="2" t="s">
        <v>40</v>
      </c>
      <c r="B2239" s="2" t="s">
        <v>21</v>
      </c>
      <c r="C2239" s="16" t="s">
        <v>433</v>
      </c>
      <c r="D2239" s="10">
        <v>-27.632800525777824</v>
      </c>
      <c r="E2239" s="26">
        <v>1053.7403350835277</v>
      </c>
      <c r="F2239" s="10">
        <v>1105.0228232952265</v>
      </c>
    </row>
    <row r="2240">
      <c r="A2240" s="2" t="s">
        <v>43</v>
      </c>
      <c r="B2240" s="2" t="s">
        <v>21</v>
      </c>
      <c r="C2240" s="16" t="s">
        <v>535</v>
      </c>
      <c r="D2240" s="10">
        <v>17.732466584937548</v>
      </c>
      <c r="E2240" s="26">
        <v>1021.2396938377256</v>
      </c>
      <c r="F2240" s="10">
        <v>1132.6556238210044</v>
      </c>
    </row>
    <row r="2241">
      <c r="A2241" s="2" t="s">
        <v>217</v>
      </c>
      <c r="B2241" s="2" t="s">
        <v>43</v>
      </c>
      <c r="C2241" s="16" t="s">
        <v>433</v>
      </c>
      <c r="D2241" s="10">
        <v>-30.66040074844458</v>
      </c>
      <c r="E2241" s="26">
        <v>1025.5590712533808</v>
      </c>
      <c r="F2241" s="10">
        <v>1038.9721604226631</v>
      </c>
    </row>
    <row r="2242">
      <c r="A2242" s="2" t="s">
        <v>24</v>
      </c>
      <c r="B2242" s="2" t="s">
        <v>43</v>
      </c>
      <c r="C2242" s="16" t="s">
        <v>565</v>
      </c>
      <c r="D2242" s="10">
        <v>3.011831635045324</v>
      </c>
      <c r="E2242" s="26">
        <v>1151.2482261766565</v>
      </c>
      <c r="F2242" s="10">
        <v>1069.6325611711077</v>
      </c>
    </row>
    <row r="2243">
      <c r="A2243" s="2" t="s">
        <v>45</v>
      </c>
      <c r="B2243" s="2" t="s">
        <v>24</v>
      </c>
      <c r="C2243" s="16" t="s">
        <v>587</v>
      </c>
      <c r="D2243" s="10">
        <v>10.920404955447912</v>
      </c>
      <c r="E2243" s="26">
        <v>1135.3120778919629</v>
      </c>
      <c r="F2243" s="10">
        <v>1154.260057811702</v>
      </c>
    </row>
    <row r="2244">
      <c r="A2244" s="2" t="s">
        <v>101</v>
      </c>
      <c r="B2244" s="2" t="s">
        <v>45</v>
      </c>
      <c r="C2244" s="16" t="s">
        <v>432</v>
      </c>
      <c r="D2244" s="10">
        <v>16.262432257035428</v>
      </c>
      <c r="E2244" s="26">
        <v>1072.357885103227</v>
      </c>
      <c r="F2244" s="10">
        <v>1146.232482847411</v>
      </c>
    </row>
    <row r="2245">
      <c r="A2245" s="2" t="s">
        <v>34</v>
      </c>
      <c r="B2245" s="2" t="s">
        <v>101</v>
      </c>
      <c r="C2245" s="16" t="s">
        <v>433</v>
      </c>
      <c r="D2245" s="10">
        <v>-27.978596484464543</v>
      </c>
      <c r="E2245" s="26">
        <v>1041.4291332188857</v>
      </c>
      <c r="F2245" s="10">
        <v>1088.6203173602626</v>
      </c>
    </row>
    <row r="2246">
      <c r="A2246" s="2" t="s">
        <v>20</v>
      </c>
      <c r="B2246" s="2" t="s">
        <v>101</v>
      </c>
      <c r="C2246" s="16" t="s">
        <v>535</v>
      </c>
      <c r="D2246" s="10">
        <v>9.725827141490123</v>
      </c>
      <c r="E2246" s="26">
        <v>1089.3432098461792</v>
      </c>
      <c r="F2246" s="10">
        <v>1116.5989138447271</v>
      </c>
    </row>
    <row r="2247">
      <c r="A2247" s="2" t="s">
        <v>19</v>
      </c>
      <c r="B2247" s="2" t="s">
        <v>20</v>
      </c>
      <c r="C2247" s="16" t="s">
        <v>525</v>
      </c>
      <c r="D2247" s="10">
        <v>6.226311283185239</v>
      </c>
      <c r="E2247" s="26">
        <v>1165.3198253526461</v>
      </c>
      <c r="F2247" s="10">
        <v>1099.0690369876693</v>
      </c>
    </row>
    <row r="2248">
      <c r="A2248" s="2" t="s">
        <v>100</v>
      </c>
      <c r="B2248" s="2" t="s">
        <v>19</v>
      </c>
      <c r="C2248" s="16" t="s">
        <v>433</v>
      </c>
      <c r="D2248" s="10">
        <v>-22.66491341567121</v>
      </c>
      <c r="E2248" s="26">
        <v>1065.2121700654918</v>
      </c>
      <c r="F2248" s="10">
        <v>1171.5461366358313</v>
      </c>
    </row>
    <row r="2249">
      <c r="A2249" s="2" t="s">
        <v>40</v>
      </c>
      <c r="B2249" s="2" t="s">
        <v>19</v>
      </c>
      <c r="C2249" s="16" t="s">
        <v>518</v>
      </c>
      <c r="D2249" s="10">
        <v>23.811678686406555</v>
      </c>
      <c r="E2249" s="26">
        <v>1026.10753455775</v>
      </c>
      <c r="F2249" s="10">
        <v>1194.2110500515025</v>
      </c>
    </row>
    <row r="2250">
      <c r="A2250" s="2" t="s">
        <v>208</v>
      </c>
      <c r="B2250" s="2" t="s">
        <v>40</v>
      </c>
      <c r="C2250" s="16" t="s">
        <v>433</v>
      </c>
      <c r="D2250" s="10">
        <v>-29.725537834162626</v>
      </c>
      <c r="E2250" s="26">
        <v>1024.2557891445513</v>
      </c>
      <c r="F2250" s="10">
        <v>1049.9192132441565</v>
      </c>
    </row>
    <row r="2251">
      <c r="A2251" s="2" t="s">
        <v>21</v>
      </c>
      <c r="B2251" s="2" t="s">
        <v>40</v>
      </c>
      <c r="C2251" s="16" t="s">
        <v>536</v>
      </c>
      <c r="D2251" s="10">
        <v>4.669590846915268</v>
      </c>
      <c r="E2251" s="26">
        <v>1114.9231572360668</v>
      </c>
      <c r="F2251" s="10">
        <v>1079.6447510783191</v>
      </c>
    </row>
    <row r="2252">
      <c r="A2252" s="2" t="s">
        <v>141</v>
      </c>
      <c r="B2252" s="2" t="s">
        <v>73</v>
      </c>
      <c r="C2252" s="16" t="s">
        <v>529</v>
      </c>
      <c r="D2252" s="10">
        <v>5.245536444024397</v>
      </c>
      <c r="E2252" s="26">
        <v>1101.866886119279</v>
      </c>
      <c r="F2252" s="10">
        <v>1020.0193376802192</v>
      </c>
    </row>
    <row r="2253">
      <c r="A2253" s="2" t="s">
        <v>245</v>
      </c>
      <c r="B2253" s="2" t="s">
        <v>141</v>
      </c>
      <c r="C2253" s="16" t="s">
        <v>479</v>
      </c>
      <c r="D2253" s="10">
        <v>24.4829386313757</v>
      </c>
      <c r="E2253" s="26">
        <v>943.0027724489378</v>
      </c>
      <c r="F2253" s="10">
        <v>1107.1124225633034</v>
      </c>
    </row>
    <row r="2254">
      <c r="A2254" s="2" t="s">
        <v>10</v>
      </c>
      <c r="B2254" s="2" t="s">
        <v>245</v>
      </c>
      <c r="C2254" s="16" t="s">
        <v>551</v>
      </c>
      <c r="D2254" s="10">
        <v>7.5260275582361755</v>
      </c>
      <c r="E2254" s="26">
        <v>1000.0</v>
      </c>
      <c r="F2254" s="10">
        <v>967.4857110803135</v>
      </c>
    </row>
    <row r="2255">
      <c r="A2255" s="2" t="s">
        <v>67</v>
      </c>
      <c r="B2255" s="2" t="s">
        <v>10</v>
      </c>
      <c r="C2255" s="16" t="s">
        <v>432</v>
      </c>
      <c r="D2255" s="10">
        <v>9.979561687622782</v>
      </c>
      <c r="E2255" s="26">
        <v>1011.9448352003853</v>
      </c>
      <c r="F2255" s="10">
        <v>1007.5260275582361</v>
      </c>
    </row>
    <row r="2256">
      <c r="A2256" s="2" t="s">
        <v>86</v>
      </c>
      <c r="B2256" s="2" t="s">
        <v>67</v>
      </c>
      <c r="C2256" s="16" t="s">
        <v>433</v>
      </c>
      <c r="D2256" s="10">
        <v>-31.99770758592569</v>
      </c>
      <c r="E2256" s="26">
        <v>1027.2093423919875</v>
      </c>
      <c r="F2256" s="10">
        <v>1021.9243968880081</v>
      </c>
    </row>
    <row r="2257">
      <c r="A2257" s="2" t="s">
        <v>141</v>
      </c>
      <c r="B2257" s="2" t="s">
        <v>67</v>
      </c>
      <c r="C2257" s="16" t="s">
        <v>545</v>
      </c>
      <c r="D2257" s="10">
        <v>5.993984819667041</v>
      </c>
      <c r="E2257" s="26">
        <v>1082.6294839319278</v>
      </c>
      <c r="F2257" s="10">
        <v>1053.9221044739338</v>
      </c>
    </row>
    <row r="2258">
      <c r="A2258" s="2" t="s">
        <v>58</v>
      </c>
      <c r="B2258" s="2" t="s">
        <v>141</v>
      </c>
      <c r="C2258" s="16" t="s">
        <v>466</v>
      </c>
      <c r="D2258" s="10">
        <v>17.4119760780612</v>
      </c>
      <c r="E2258" s="26">
        <v>1000.0</v>
      </c>
      <c r="F2258" s="10">
        <v>1088.6234687515948</v>
      </c>
    </row>
    <row r="2259">
      <c r="A2259" s="2" t="s">
        <v>10</v>
      </c>
      <c r="B2259" s="2" t="s">
        <v>58</v>
      </c>
      <c r="C2259" s="16" t="s">
        <v>494</v>
      </c>
      <c r="D2259" s="10">
        <v>11.756746443284612</v>
      </c>
      <c r="E2259" s="26">
        <v>997.5464658706134</v>
      </c>
      <c r="F2259" s="10">
        <v>1017.4119760780612</v>
      </c>
    </row>
    <row r="2260">
      <c r="A2260" s="2" t="s">
        <v>73</v>
      </c>
      <c r="B2260" s="2" t="s">
        <v>10</v>
      </c>
      <c r="C2260" s="16" t="s">
        <v>433</v>
      </c>
      <c r="D2260" s="10">
        <v>-32.01042604382109</v>
      </c>
      <c r="E2260" s="26">
        <v>1014.7738012361949</v>
      </c>
      <c r="F2260" s="10">
        <v>1009.303212313898</v>
      </c>
    </row>
    <row r="2261">
      <c r="A2261" s="2" t="s">
        <v>54</v>
      </c>
      <c r="B2261" s="2" t="s">
        <v>10</v>
      </c>
      <c r="C2261" s="16" t="s">
        <v>533</v>
      </c>
      <c r="D2261" s="10">
        <v>10.323292253531415</v>
      </c>
      <c r="E2261" s="26">
        <v>1000.0</v>
      </c>
      <c r="F2261" s="10">
        <v>1041.3136383577191</v>
      </c>
    </row>
    <row r="2262">
      <c r="A2262" s="2" t="s">
        <v>141</v>
      </c>
      <c r="B2262" s="2" t="s">
        <v>54</v>
      </c>
      <c r="C2262" s="16" t="s">
        <v>516</v>
      </c>
      <c r="D2262" s="10">
        <v>6.310943509029547</v>
      </c>
      <c r="E2262" s="26">
        <v>1071.2114926735337</v>
      </c>
      <c r="F2262" s="10">
        <v>1010.3232922535315</v>
      </c>
    </row>
    <row r="2263">
      <c r="A2263" s="2" t="s">
        <v>67</v>
      </c>
      <c r="B2263" s="2" t="s">
        <v>141</v>
      </c>
      <c r="C2263" s="16" t="s">
        <v>553</v>
      </c>
      <c r="D2263" s="10">
        <v>12.220222555654905</v>
      </c>
      <c r="E2263" s="26">
        <v>1047.9281196542668</v>
      </c>
      <c r="F2263" s="10">
        <v>1077.522436182563</v>
      </c>
    </row>
    <row r="2264">
      <c r="A2264" s="2" t="s">
        <v>104</v>
      </c>
      <c r="B2264" s="2" t="s">
        <v>67</v>
      </c>
      <c r="C2264" s="16" t="s">
        <v>458</v>
      </c>
      <c r="D2264" s="10">
        <v>11.577380954666593</v>
      </c>
      <c r="E2264" s="26">
        <v>1040.779967242874</v>
      </c>
      <c r="F2264" s="10">
        <v>1060.1483422099218</v>
      </c>
    </row>
    <row r="2265">
      <c r="A2265" s="2" t="s">
        <v>245</v>
      </c>
      <c r="B2265" s="2" t="s">
        <v>104</v>
      </c>
      <c r="C2265" s="16" t="s">
        <v>455</v>
      </c>
      <c r="D2265" s="10">
        <v>17.99135172278903</v>
      </c>
      <c r="E2265" s="26">
        <v>959.9596835220774</v>
      </c>
      <c r="F2265" s="10">
        <v>1052.3573481975407</v>
      </c>
    </row>
    <row r="2266">
      <c r="A2266" s="2" t="s">
        <v>86</v>
      </c>
      <c r="B2266" s="2" t="s">
        <v>245</v>
      </c>
      <c r="C2266" s="16" t="s">
        <v>497</v>
      </c>
      <c r="D2266" s="10">
        <v>8.21628819200883</v>
      </c>
      <c r="E2266" s="26">
        <v>995.2116348060619</v>
      </c>
      <c r="F2266" s="10">
        <v>977.9510352448664</v>
      </c>
    </row>
    <row r="2267">
      <c r="A2267" s="2" t="s">
        <v>322</v>
      </c>
      <c r="B2267" s="2" t="s">
        <v>86</v>
      </c>
      <c r="C2267" s="16" t="s">
        <v>591</v>
      </c>
      <c r="D2267" s="10">
        <v>10.021126857276586</v>
      </c>
      <c r="E2267" s="26">
        <v>1000.0</v>
      </c>
      <c r="F2267" s="10">
        <v>1003.4279229980707</v>
      </c>
    </row>
    <row r="2268">
      <c r="A2268" s="2" t="s">
        <v>294</v>
      </c>
      <c r="B2268" s="2" t="s">
        <v>45</v>
      </c>
      <c r="C2268" s="16" t="s">
        <v>499</v>
      </c>
      <c r="D2268" s="10">
        <v>21.01146728639575</v>
      </c>
      <c r="E2268" s="26">
        <v>1000.0</v>
      </c>
      <c r="F2268" s="10">
        <v>1129.9700505903754</v>
      </c>
    </row>
    <row r="2269">
      <c r="A2269" s="2" t="s">
        <v>34</v>
      </c>
      <c r="B2269" s="2" t="s">
        <v>294</v>
      </c>
      <c r="C2269" s="16" t="s">
        <v>515</v>
      </c>
      <c r="D2269" s="10">
        <v>11.03460154102226</v>
      </c>
      <c r="E2269" s="26">
        <v>1013.4505367344211</v>
      </c>
      <c r="F2269" s="10">
        <v>1021.0114672863957</v>
      </c>
    </row>
    <row r="2270">
      <c r="A2270" s="2" t="s">
        <v>415</v>
      </c>
      <c r="B2270" s="2" t="s">
        <v>34</v>
      </c>
      <c r="C2270" s="16" t="s">
        <v>433</v>
      </c>
      <c r="D2270" s="10">
        <v>-29.81740283069025</v>
      </c>
      <c r="E2270" s="26">
        <v>1000.0</v>
      </c>
      <c r="F2270" s="10">
        <v>1024.4851382754434</v>
      </c>
    </row>
    <row r="2271">
      <c r="A2271" s="2" t="s">
        <v>317</v>
      </c>
      <c r="B2271" s="2" t="s">
        <v>34</v>
      </c>
      <c r="C2271" s="16" t="s">
        <v>433</v>
      </c>
      <c r="D2271" s="10">
        <v>-27.37494393562871</v>
      </c>
      <c r="E2271" s="26">
        <v>1000.0</v>
      </c>
      <c r="F2271" s="10">
        <v>1054.3025411061337</v>
      </c>
    </row>
    <row r="2272">
      <c r="A2272" s="2" t="s">
        <v>419</v>
      </c>
      <c r="B2272" s="2" t="s">
        <v>34</v>
      </c>
      <c r="C2272" s="16" t="s">
        <v>461</v>
      </c>
      <c r="D2272" s="10">
        <v>13.168799950597904</v>
      </c>
      <c r="E2272" s="26">
        <v>1000.0</v>
      </c>
      <c r="F2272" s="10">
        <v>1081.6774850417623</v>
      </c>
    </row>
    <row r="2273">
      <c r="A2273" s="2" t="s">
        <v>20</v>
      </c>
      <c r="B2273" s="2" t="s">
        <v>419</v>
      </c>
      <c r="C2273" s="16" t="s">
        <v>579</v>
      </c>
      <c r="D2273" s="10">
        <v>5.325434592081497</v>
      </c>
      <c r="E2273" s="26">
        <v>1092.842725704484</v>
      </c>
      <c r="F2273" s="10">
        <v>1013.1687999505979</v>
      </c>
    </row>
    <row r="2274">
      <c r="A2274" s="2" t="s">
        <v>340</v>
      </c>
      <c r="B2274" s="2" t="s">
        <v>20</v>
      </c>
      <c r="C2274" s="16" t="s">
        <v>433</v>
      </c>
      <c r="D2274" s="10">
        <v>-23.428693753160395</v>
      </c>
      <c r="E2274" s="26">
        <v>1000.0</v>
      </c>
      <c r="F2274" s="10">
        <v>1098.1681602965657</v>
      </c>
    </row>
    <row r="2275">
      <c r="A2275" s="2" t="s">
        <v>294</v>
      </c>
      <c r="B2275" s="2" t="s">
        <v>20</v>
      </c>
      <c r="C2275" s="16" t="s">
        <v>433</v>
      </c>
      <c r="D2275" s="10">
        <v>-22.167986060927515</v>
      </c>
      <c r="E2275" s="26">
        <v>1009.9768657453734</v>
      </c>
      <c r="F2275" s="10">
        <v>1121.596854049726</v>
      </c>
    </row>
    <row r="2276">
      <c r="A2276" s="2" t="s">
        <v>419</v>
      </c>
      <c r="B2276" s="2" t="s">
        <v>20</v>
      </c>
      <c r="C2276" s="16" t="s">
        <v>512</v>
      </c>
      <c r="D2276" s="10">
        <v>18.448798724338488</v>
      </c>
      <c r="E2276" s="26">
        <v>1007.8433653585164</v>
      </c>
      <c r="F2276" s="10">
        <v>1143.7648401106535</v>
      </c>
    </row>
    <row r="2277">
      <c r="A2277" s="2" t="s">
        <v>195</v>
      </c>
      <c r="B2277" s="2" t="s">
        <v>419</v>
      </c>
      <c r="C2277" s="16" t="s">
        <v>486</v>
      </c>
      <c r="D2277" s="10">
        <v>12.10166898505516</v>
      </c>
      <c r="E2277" s="26">
        <v>1000.0</v>
      </c>
      <c r="F2277" s="10">
        <v>1026.292164082855</v>
      </c>
    </row>
    <row r="2278">
      <c r="A2278" s="2" t="s">
        <v>415</v>
      </c>
      <c r="B2278" s="2" t="s">
        <v>195</v>
      </c>
      <c r="C2278" s="16" t="s">
        <v>433</v>
      </c>
      <c r="D2278" s="10">
        <v>-28.41797549477644</v>
      </c>
      <c r="E2278" s="26">
        <v>970.1825971693097</v>
      </c>
      <c r="F2278" s="10">
        <v>1012.1016689850552</v>
      </c>
    </row>
    <row r="2279">
      <c r="A2279" s="2" t="s">
        <v>64</v>
      </c>
      <c r="B2279" s="2" t="s">
        <v>137</v>
      </c>
      <c r="C2279" s="16" t="s">
        <v>433</v>
      </c>
      <c r="D2279" s="10">
        <v>-31.051494042892326</v>
      </c>
      <c r="E2279" s="26">
        <v>1029.6818078663912</v>
      </c>
      <c r="F2279" s="10">
        <v>1037.7835314910856</v>
      </c>
    </row>
    <row r="2280">
      <c r="A2280" s="2" t="s">
        <v>237</v>
      </c>
      <c r="B2280" s="2" t="s">
        <v>137</v>
      </c>
      <c r="C2280" s="16" t="s">
        <v>433</v>
      </c>
      <c r="D2280" s="10">
        <v>-23.282247761073084</v>
      </c>
      <c r="E2280" s="26">
        <v>969.0964558486197</v>
      </c>
      <c r="F2280" s="10">
        <v>1068.8350255339778</v>
      </c>
    </row>
    <row r="2281">
      <c r="A2281" s="2" t="s">
        <v>336</v>
      </c>
      <c r="B2281" s="2" t="s">
        <v>137</v>
      </c>
      <c r="C2281" s="16" t="s">
        <v>525</v>
      </c>
      <c r="D2281" s="10">
        <v>20.45404322701433</v>
      </c>
      <c r="E2281" s="26">
        <v>940.4633025788957</v>
      </c>
      <c r="F2281" s="10">
        <v>1092.1172732950508</v>
      </c>
    </row>
    <row r="2282">
      <c r="A2282" s="2" t="s">
        <v>314</v>
      </c>
      <c r="B2282" s="2" t="s">
        <v>336</v>
      </c>
      <c r="C2282" s="16" t="s">
        <v>499</v>
      </c>
      <c r="D2282" s="10">
        <v>7.276364034381518</v>
      </c>
      <c r="E2282" s="26">
        <v>1000.7521533152595</v>
      </c>
      <c r="F2282" s="10">
        <v>960.9173458059099</v>
      </c>
    </row>
    <row r="2283">
      <c r="A2283" s="2" t="s">
        <v>246</v>
      </c>
      <c r="B2283" s="2" t="s">
        <v>314</v>
      </c>
      <c r="C2283" s="16" t="s">
        <v>545</v>
      </c>
      <c r="D2283" s="10">
        <v>11.132112788602871</v>
      </c>
      <c r="E2283" s="26">
        <v>1000.0</v>
      </c>
      <c r="F2283" s="10">
        <v>1008.028517349641</v>
      </c>
    </row>
    <row r="2284">
      <c r="A2284" s="2" t="s">
        <v>186</v>
      </c>
      <c r="B2284" s="2" t="s">
        <v>246</v>
      </c>
      <c r="C2284" s="16" t="s">
        <v>433</v>
      </c>
      <c r="D2284" s="10">
        <v>-28.34804443741294</v>
      </c>
      <c r="E2284" s="26">
        <v>968.3681419480547</v>
      </c>
      <c r="F2284" s="10">
        <v>1011.1321127886029</v>
      </c>
    </row>
    <row r="2285">
      <c r="A2285" s="2" t="s">
        <v>214</v>
      </c>
      <c r="B2285" s="2" t="s">
        <v>246</v>
      </c>
      <c r="C2285" s="16" t="s">
        <v>527</v>
      </c>
      <c r="D2285" s="10">
        <v>14.22233054104482</v>
      </c>
      <c r="E2285" s="26">
        <v>970.7729365801177</v>
      </c>
      <c r="F2285" s="10">
        <v>1039.4801572260158</v>
      </c>
    </row>
    <row r="2286">
      <c r="A2286" s="2" t="s">
        <v>64</v>
      </c>
      <c r="B2286" s="2" t="s">
        <v>214</v>
      </c>
      <c r="C2286" s="16" t="s">
        <v>548</v>
      </c>
      <c r="D2286" s="10">
        <v>8.920800420073444</v>
      </c>
      <c r="E2286" s="26">
        <v>998.6303138234989</v>
      </c>
      <c r="F2286" s="10">
        <v>984.9952671211626</v>
      </c>
    </row>
    <row r="2287">
      <c r="A2287" s="2" t="s">
        <v>314</v>
      </c>
      <c r="B2287" s="2" t="s">
        <v>64</v>
      </c>
      <c r="C2287" s="16" t="s">
        <v>483</v>
      </c>
      <c r="D2287" s="10">
        <v>10.353801357987859</v>
      </c>
      <c r="E2287" s="26">
        <v>996.8964045610381</v>
      </c>
      <c r="F2287" s="10">
        <v>1007.5511142435723</v>
      </c>
    </row>
    <row r="2288">
      <c r="A2288" s="2" t="s">
        <v>372</v>
      </c>
      <c r="B2288" s="2" t="s">
        <v>314</v>
      </c>
      <c r="C2288" s="16" t="s">
        <v>433</v>
      </c>
      <c r="D2288" s="10">
        <v>-31.113375430713504</v>
      </c>
      <c r="E2288" s="26">
        <v>1000.0</v>
      </c>
      <c r="F2288" s="10">
        <v>1007.2502059190259</v>
      </c>
    </row>
    <row r="2289">
      <c r="A2289" s="2" t="s">
        <v>237</v>
      </c>
      <c r="B2289" s="2" t="s">
        <v>314</v>
      </c>
      <c r="C2289" s="16" t="s">
        <v>429</v>
      </c>
      <c r="D2289" s="10">
        <v>15.779191525375142</v>
      </c>
      <c r="E2289" s="26">
        <v>945.8142080875466</v>
      </c>
      <c r="F2289" s="10">
        <v>1038.3635813497394</v>
      </c>
    </row>
    <row r="2290">
      <c r="A2290" s="2" t="s">
        <v>137</v>
      </c>
      <c r="B2290" s="2" t="s">
        <v>237</v>
      </c>
      <c r="C2290" s="16" t="s">
        <v>545</v>
      </c>
      <c r="D2290" s="10">
        <v>4.74927016983608</v>
      </c>
      <c r="E2290" s="26">
        <v>1071.6632300680365</v>
      </c>
      <c r="F2290" s="10">
        <v>961.5933996129218</v>
      </c>
    </row>
    <row r="2291">
      <c r="A2291" s="2" t="s">
        <v>336</v>
      </c>
      <c r="B2291" s="2" t="s">
        <v>137</v>
      </c>
      <c r="C2291" s="16" t="s">
        <v>472</v>
      </c>
      <c r="D2291" s="10">
        <v>19.905675979418703</v>
      </c>
      <c r="E2291" s="26">
        <v>953.6409817715285</v>
      </c>
      <c r="F2291" s="10">
        <v>1076.4125002378726</v>
      </c>
    </row>
    <row r="2292">
      <c r="A2292" s="2" t="s">
        <v>214</v>
      </c>
      <c r="B2292" s="2" t="s">
        <v>336</v>
      </c>
      <c r="C2292" s="16" t="s">
        <v>516</v>
      </c>
      <c r="D2292" s="10">
        <v>9.810170658628273</v>
      </c>
      <c r="E2292" s="26">
        <v>976.0744667010891</v>
      </c>
      <c r="F2292" s="10">
        <v>973.5466577509471</v>
      </c>
    </row>
    <row r="2293">
      <c r="A2293" s="2" t="s">
        <v>220</v>
      </c>
      <c r="B2293" s="2" t="s">
        <v>125</v>
      </c>
      <c r="C2293" s="16" t="s">
        <v>433</v>
      </c>
      <c r="D2293" s="10">
        <v>-33.35905729733251</v>
      </c>
      <c r="E2293" s="26">
        <v>1000.0</v>
      </c>
      <c r="F2293" s="10">
        <v>973.81692315723</v>
      </c>
    </row>
    <row r="2294">
      <c r="A2294" s="2" t="s">
        <v>318</v>
      </c>
      <c r="B2294" s="2" t="s">
        <v>125</v>
      </c>
      <c r="C2294" s="16" t="s">
        <v>516</v>
      </c>
      <c r="D2294" s="10">
        <v>8.009418996330858</v>
      </c>
      <c r="E2294" s="26">
        <v>1000.0</v>
      </c>
      <c r="F2294" s="10">
        <v>1007.1759804545625</v>
      </c>
    </row>
    <row r="2295">
      <c r="A2295" s="2" t="s">
        <v>92</v>
      </c>
      <c r="B2295" s="2" t="s">
        <v>318</v>
      </c>
      <c r="C2295" s="16" t="s">
        <v>450</v>
      </c>
      <c r="D2295" s="10">
        <v>6.501129345403535</v>
      </c>
      <c r="E2295" s="26">
        <v>1053.7724601419834</v>
      </c>
      <c r="F2295" s="10">
        <v>1008.0094189963309</v>
      </c>
    </row>
    <row r="2296">
      <c r="A2296" s="2" t="s">
        <v>356</v>
      </c>
      <c r="B2296" s="2" t="s">
        <v>92</v>
      </c>
      <c r="C2296" s="16" t="s">
        <v>586</v>
      </c>
      <c r="D2296" s="10">
        <v>14.59671151260558</v>
      </c>
      <c r="E2296" s="26">
        <v>1000.0</v>
      </c>
      <c r="F2296" s="10">
        <v>1060.273589487387</v>
      </c>
    </row>
    <row r="2297">
      <c r="A2297" s="2" t="s">
        <v>22</v>
      </c>
      <c r="B2297" s="2" t="s">
        <v>356</v>
      </c>
      <c r="C2297" s="16" t="s">
        <v>564</v>
      </c>
      <c r="D2297" s="10">
        <v>6.204147436249795</v>
      </c>
      <c r="E2297" s="26">
        <v>1072.0839174929893</v>
      </c>
      <c r="F2297" s="10">
        <v>1014.5967115126056</v>
      </c>
    </row>
    <row r="2298">
      <c r="A2298" s="2" t="s">
        <v>85</v>
      </c>
      <c r="B2298" s="2" t="s">
        <v>22</v>
      </c>
      <c r="C2298" s="16" t="s">
        <v>433</v>
      </c>
      <c r="D2298" s="10">
        <v>-25.257318991060128</v>
      </c>
      <c r="E2298" s="26">
        <v>1000.0</v>
      </c>
      <c r="F2298" s="10">
        <v>1078.288064929239</v>
      </c>
    </row>
    <row r="2299">
      <c r="A2299" s="2" t="s">
        <v>321</v>
      </c>
      <c r="B2299" s="2" t="s">
        <v>22</v>
      </c>
      <c r="C2299" s="16" t="s">
        <v>496</v>
      </c>
      <c r="D2299" s="10">
        <v>16.351972726270386</v>
      </c>
      <c r="E2299" s="26">
        <v>1000.0</v>
      </c>
      <c r="F2299" s="10">
        <v>1103.5453839202992</v>
      </c>
    </row>
    <row r="2300">
      <c r="A2300" s="2" t="s">
        <v>311</v>
      </c>
      <c r="B2300" s="2" t="s">
        <v>321</v>
      </c>
      <c r="C2300" s="16" t="s">
        <v>438</v>
      </c>
      <c r="D2300" s="10">
        <v>15.440980850564648</v>
      </c>
      <c r="E2300" s="26">
        <v>952.601031360802</v>
      </c>
      <c r="F2300" s="10">
        <v>1016.3519727262704</v>
      </c>
    </row>
    <row r="2301">
      <c r="A2301" s="2" t="s">
        <v>122</v>
      </c>
      <c r="B2301" s="2" t="s">
        <v>311</v>
      </c>
      <c r="C2301" s="16" t="s">
        <v>495</v>
      </c>
      <c r="D2301" s="10">
        <v>7.495957313943389</v>
      </c>
      <c r="E2301" s="26">
        <v>1000.0</v>
      </c>
      <c r="F2301" s="10">
        <v>968.0420122113667</v>
      </c>
    </row>
    <row r="2302">
      <c r="A2302" s="2" t="s">
        <v>324</v>
      </c>
      <c r="B2302" s="2" t="s">
        <v>122</v>
      </c>
      <c r="C2302" s="16" t="s">
        <v>433</v>
      </c>
      <c r="D2302" s="10">
        <v>-27.335705746825585</v>
      </c>
      <c r="E2302" s="26">
        <v>952.7360531365127</v>
      </c>
      <c r="F2302" s="10">
        <v>1007.4959573139434</v>
      </c>
    </row>
    <row r="2303">
      <c r="A2303" s="2" t="s">
        <v>92</v>
      </c>
      <c r="B2303" s="2" t="s">
        <v>122</v>
      </c>
      <c r="C2303" s="16" t="s">
        <v>595</v>
      </c>
      <c r="D2303" s="10">
        <v>6.332153423283749</v>
      </c>
      <c r="E2303" s="26">
        <v>1045.6768779747813</v>
      </c>
      <c r="F2303" s="10">
        <v>1034.831663060769</v>
      </c>
    </row>
    <row r="2304">
      <c r="A2304" s="2" t="s">
        <v>220</v>
      </c>
      <c r="B2304" s="2" t="s">
        <v>92</v>
      </c>
      <c r="C2304" s="16" t="s">
        <v>564</v>
      </c>
      <c r="D2304" s="10">
        <v>16.72476259632498</v>
      </c>
      <c r="E2304" s="26">
        <v>966.6409427026675</v>
      </c>
      <c r="F2304" s="10">
        <v>1052.009031398065</v>
      </c>
    </row>
    <row r="2305">
      <c r="A2305" s="2" t="s">
        <v>125</v>
      </c>
      <c r="B2305" s="2" t="s">
        <v>220</v>
      </c>
      <c r="C2305" s="16" t="s">
        <v>595</v>
      </c>
      <c r="D2305" s="10">
        <v>8.595325020576334</v>
      </c>
      <c r="E2305" s="26">
        <v>999.1665614582316</v>
      </c>
      <c r="F2305" s="10">
        <v>983.3657052989926</v>
      </c>
    </row>
    <row r="2306">
      <c r="A2306" s="2" t="s">
        <v>318</v>
      </c>
      <c r="B2306" s="2" t="s">
        <v>125</v>
      </c>
      <c r="C2306" s="16" t="s">
        <v>463</v>
      </c>
      <c r="D2306" s="10">
        <v>10.137564448953636</v>
      </c>
      <c r="E2306" s="26">
        <v>1001.5082896509274</v>
      </c>
      <c r="F2306" s="10">
        <v>1007.7618864788079</v>
      </c>
    </row>
    <row r="2307">
      <c r="A2307" s="2" t="s">
        <v>311</v>
      </c>
      <c r="B2307" s="2" t="s">
        <v>318</v>
      </c>
      <c r="C2307" s="16" t="s">
        <v>473</v>
      </c>
      <c r="D2307" s="10">
        <v>13.681667574219858</v>
      </c>
      <c r="E2307" s="26">
        <v>960.5460548974232</v>
      </c>
      <c r="F2307" s="10">
        <v>1011.645854099881</v>
      </c>
    </row>
    <row r="2308">
      <c r="A2308" s="2" t="s">
        <v>79</v>
      </c>
      <c r="B2308" s="2" t="s">
        <v>200</v>
      </c>
      <c r="C2308" s="16" t="s">
        <v>462</v>
      </c>
      <c r="D2308" s="10">
        <v>7.719626144193423</v>
      </c>
      <c r="E2308" s="26">
        <v>1023.1915546580701</v>
      </c>
      <c r="F2308" s="10">
        <v>990.2635743753927</v>
      </c>
    </row>
    <row r="2309">
      <c r="A2309" s="2" t="s">
        <v>338</v>
      </c>
      <c r="B2309" s="2" t="s">
        <v>79</v>
      </c>
      <c r="C2309" s="16" t="s">
        <v>433</v>
      </c>
      <c r="D2309" s="10">
        <v>-26.28549794121766</v>
      </c>
      <c r="E2309" s="26">
        <v>964.1055703887916</v>
      </c>
      <c r="F2309" s="10">
        <v>1030.9111808022635</v>
      </c>
    </row>
    <row r="2310">
      <c r="A2310" s="2" t="s">
        <v>360</v>
      </c>
      <c r="B2310" s="2" t="s">
        <v>79</v>
      </c>
      <c r="C2310" s="16" t="s">
        <v>547</v>
      </c>
      <c r="D2310" s="10">
        <v>12.273747831252905</v>
      </c>
      <c r="E2310" s="26">
        <v>995.2498266711715</v>
      </c>
      <c r="F2310" s="10">
        <v>1057.1966787434812</v>
      </c>
    </row>
    <row r="2311">
      <c r="A2311" s="2" t="s">
        <v>71</v>
      </c>
      <c r="B2311" s="2" t="s">
        <v>360</v>
      </c>
      <c r="C2311" s="16" t="s">
        <v>557</v>
      </c>
      <c r="D2311" s="10">
        <v>5.2807622930156795</v>
      </c>
      <c r="E2311" s="26">
        <v>1100.0228611685977</v>
      </c>
      <c r="F2311" s="10">
        <v>1007.5235745024244</v>
      </c>
    </row>
    <row r="2312">
      <c r="A2312" s="2" t="s">
        <v>305</v>
      </c>
      <c r="B2312" s="2" t="s">
        <v>71</v>
      </c>
      <c r="C2312" s="16" t="s">
        <v>530</v>
      </c>
      <c r="D2312" s="10">
        <v>24.481333133117616</v>
      </c>
      <c r="E2312" s="26">
        <v>942.2871999611617</v>
      </c>
      <c r="F2312" s="10">
        <v>1105.3036234616134</v>
      </c>
    </row>
    <row r="2313">
      <c r="A2313" s="2" t="s">
        <v>30</v>
      </c>
      <c r="B2313" s="2" t="s">
        <v>305</v>
      </c>
      <c r="C2313" s="16" t="s">
        <v>574</v>
      </c>
      <c r="D2313" s="10">
        <v>5.574809847285253</v>
      </c>
      <c r="E2313" s="26">
        <v>1034.326080897605</v>
      </c>
      <c r="F2313" s="10">
        <v>966.7685330942794</v>
      </c>
    </row>
    <row r="2314">
      <c r="A2314" s="2" t="s">
        <v>391</v>
      </c>
      <c r="B2314" s="2" t="s">
        <v>30</v>
      </c>
      <c r="C2314" s="16" t="s">
        <v>433</v>
      </c>
      <c r="D2314" s="10">
        <v>-28.908095918424557</v>
      </c>
      <c r="E2314" s="26">
        <v>1003.9691588507113</v>
      </c>
      <c r="F2314" s="10">
        <v>1039.9008907448901</v>
      </c>
    </row>
    <row r="2315">
      <c r="A2315" s="2" t="s">
        <v>308</v>
      </c>
      <c r="B2315" s="2" t="s">
        <v>30</v>
      </c>
      <c r="C2315" s="16" t="s">
        <v>432</v>
      </c>
      <c r="D2315" s="10">
        <v>13.721269597107437</v>
      </c>
      <c r="E2315" s="26">
        <v>1000.0</v>
      </c>
      <c r="F2315" s="10">
        <v>1068.8089866633147</v>
      </c>
    </row>
    <row r="2316">
      <c r="A2316" s="2" t="s">
        <v>17</v>
      </c>
      <c r="B2316" s="2" t="s">
        <v>308</v>
      </c>
      <c r="C2316" s="16" t="s">
        <v>541</v>
      </c>
      <c r="D2316" s="10">
        <v>9.7252910198875</v>
      </c>
      <c r="E2316" s="26">
        <v>1024.2850614530928</v>
      </c>
      <c r="F2316" s="10">
        <v>1013.7212695971075</v>
      </c>
    </row>
    <row r="2317">
      <c r="A2317" s="2" t="s">
        <v>200</v>
      </c>
      <c r="B2317" s="2" t="s">
        <v>17</v>
      </c>
      <c r="C2317" s="16" t="s">
        <v>438</v>
      </c>
      <c r="D2317" s="10">
        <v>14.378584759491055</v>
      </c>
      <c r="E2317" s="26">
        <v>982.5439482311992</v>
      </c>
      <c r="F2317" s="10">
        <v>1034.0103524729802</v>
      </c>
    </row>
    <row r="2318">
      <c r="A2318" s="2" t="s">
        <v>159</v>
      </c>
      <c r="B2318" s="2" t="s">
        <v>200</v>
      </c>
      <c r="C2318" s="16" t="s">
        <v>461</v>
      </c>
      <c r="D2318" s="10">
        <v>10.264533889163522</v>
      </c>
      <c r="E2318" s="26">
        <v>1000.0</v>
      </c>
      <c r="F2318" s="10">
        <v>996.9225329906902</v>
      </c>
    </row>
    <row r="2319">
      <c r="A2319" s="2" t="s">
        <v>360</v>
      </c>
      <c r="B2319" s="2" t="s">
        <v>159</v>
      </c>
      <c r="C2319" s="16" t="s">
        <v>433</v>
      </c>
      <c r="D2319" s="10">
        <v>-31.057317616060768</v>
      </c>
      <c r="E2319" s="26">
        <v>1002.2428122094087</v>
      </c>
      <c r="F2319" s="10">
        <v>1010.2645338891635</v>
      </c>
    </row>
    <row r="2320">
      <c r="A2320" s="2" t="s">
        <v>305</v>
      </c>
      <c r="B2320" s="2" t="s">
        <v>159</v>
      </c>
      <c r="C2320" s="16" t="s">
        <v>502</v>
      </c>
      <c r="D2320" s="10">
        <v>14.968064927232163</v>
      </c>
      <c r="E2320" s="26">
        <v>961.1937232469942</v>
      </c>
      <c r="F2320" s="10">
        <v>1041.3218515052242</v>
      </c>
    </row>
    <row r="2321">
      <c r="A2321" s="2" t="s">
        <v>171</v>
      </c>
      <c r="B2321" s="2" t="s">
        <v>305</v>
      </c>
      <c r="C2321" s="16" t="s">
        <v>516</v>
      </c>
      <c r="D2321" s="10">
        <v>6.000207996648712</v>
      </c>
      <c r="E2321" s="26">
        <v>1043.3093691526321</v>
      </c>
      <c r="F2321" s="10">
        <v>976.1617881742263</v>
      </c>
    </row>
    <row r="2322">
      <c r="A2322" s="2" t="s">
        <v>331</v>
      </c>
      <c r="B2322" s="2" t="s">
        <v>123</v>
      </c>
      <c r="C2322" s="16" t="s">
        <v>433</v>
      </c>
      <c r="D2322" s="10">
        <v>-34.91163281645399</v>
      </c>
      <c r="E2322" s="26">
        <v>1034.6038301220017</v>
      </c>
      <c r="F2322" s="10">
        <v>981.343297656516</v>
      </c>
    </row>
    <row r="2323">
      <c r="A2323" s="2" t="s">
        <v>422</v>
      </c>
      <c r="B2323" s="2" t="s">
        <v>123</v>
      </c>
      <c r="C2323" s="16" t="s">
        <v>433</v>
      </c>
      <c r="D2323" s="10">
        <v>-30.447567799756577</v>
      </c>
      <c r="E2323" s="26">
        <v>1000.0</v>
      </c>
      <c r="F2323" s="10">
        <v>1016.25493047297</v>
      </c>
    </row>
    <row r="2324">
      <c r="A2324" s="2" t="s">
        <v>319</v>
      </c>
      <c r="B2324" s="2" t="s">
        <v>123</v>
      </c>
      <c r="C2324" s="16" t="s">
        <v>464</v>
      </c>
      <c r="D2324" s="10">
        <v>8.598550920272384</v>
      </c>
      <c r="E2324" s="26">
        <v>1000.0</v>
      </c>
      <c r="F2324" s="10">
        <v>1046.7024982727266</v>
      </c>
    </row>
    <row r="2325">
      <c r="A2325" s="2" t="s">
        <v>158</v>
      </c>
      <c r="B2325" s="2" t="s">
        <v>319</v>
      </c>
      <c r="C2325" s="16" t="s">
        <v>449</v>
      </c>
      <c r="D2325" s="10">
        <v>11.259174328540025</v>
      </c>
      <c r="E2325" s="26">
        <v>1000.0</v>
      </c>
      <c r="F2325" s="10">
        <v>1008.5985509202724</v>
      </c>
    </row>
    <row r="2326">
      <c r="A2326" s="2" t="s">
        <v>404</v>
      </c>
      <c r="B2326" s="2" t="s">
        <v>158</v>
      </c>
      <c r="C2326" s="16" t="s">
        <v>433</v>
      </c>
      <c r="D2326" s="10">
        <v>-30.82005703842987</v>
      </c>
      <c r="E2326" s="26">
        <v>1000.0</v>
      </c>
      <c r="F2326" s="10">
        <v>1011.25917432854</v>
      </c>
    </row>
    <row r="2327">
      <c r="A2327" s="2" t="s">
        <v>422</v>
      </c>
      <c r="B2327" s="2" t="s">
        <v>158</v>
      </c>
      <c r="C2327" s="16" t="s">
        <v>433</v>
      </c>
      <c r="D2327" s="10">
        <v>-25.776220217179393</v>
      </c>
      <c r="E2327" s="26">
        <v>969.5524322002434</v>
      </c>
      <c r="F2327" s="10">
        <v>1042.07923136697</v>
      </c>
    </row>
    <row r="2328">
      <c r="A2328" s="2" t="s">
        <v>331</v>
      </c>
      <c r="B2328" s="2" t="s">
        <v>158</v>
      </c>
      <c r="C2328" s="16" t="s">
        <v>545</v>
      </c>
      <c r="D2328" s="10">
        <v>11.837282419433643</v>
      </c>
      <c r="E2328" s="26">
        <v>999.6921973055477</v>
      </c>
      <c r="F2328" s="10">
        <v>1067.8554515841493</v>
      </c>
    </row>
    <row r="2329">
      <c r="A2329" s="2" t="s">
        <v>151</v>
      </c>
      <c r="B2329" s="2" t="s">
        <v>331</v>
      </c>
      <c r="C2329" s="16" t="s">
        <v>463</v>
      </c>
      <c r="D2329" s="10">
        <v>7.24579500147041</v>
      </c>
      <c r="E2329" s="26">
        <v>1049.728693210466</v>
      </c>
      <c r="F2329" s="10">
        <v>1011.5294797249812</v>
      </c>
    </row>
    <row r="2330">
      <c r="A2330" s="2" t="s">
        <v>319</v>
      </c>
      <c r="B2330" s="2" t="s">
        <v>151</v>
      </c>
      <c r="C2330" s="16" t="s">
        <v>433</v>
      </c>
      <c r="D2330" s="10">
        <v>-26.91447191381513</v>
      </c>
      <c r="E2330" s="26">
        <v>997.3393765917324</v>
      </c>
      <c r="F2330" s="10">
        <v>1056.9744882119364</v>
      </c>
    </row>
    <row r="2331">
      <c r="A2331" s="2" t="s">
        <v>319</v>
      </c>
      <c r="B2331" s="2" t="s">
        <v>151</v>
      </c>
      <c r="C2331" s="16" t="s">
        <v>448</v>
      </c>
      <c r="D2331" s="10">
        <v>17.433987238232493</v>
      </c>
      <c r="E2331" s="26">
        <v>970.4249046779173</v>
      </c>
      <c r="F2331" s="10">
        <v>1083.8889601257515</v>
      </c>
    </row>
    <row r="2332">
      <c r="A2332" s="2" t="s">
        <v>152</v>
      </c>
      <c r="B2332" s="2" t="s">
        <v>319</v>
      </c>
      <c r="C2332" s="16" t="s">
        <v>550</v>
      </c>
      <c r="D2332" s="10">
        <v>12.422035657244008</v>
      </c>
      <c r="E2332" s="26">
        <v>954.7133467099081</v>
      </c>
      <c r="F2332" s="10">
        <v>987.8588919161498</v>
      </c>
    </row>
    <row r="2333">
      <c r="A2333" s="2" t="s">
        <v>39</v>
      </c>
      <c r="B2333" s="2" t="s">
        <v>169</v>
      </c>
      <c r="C2333" s="16" t="s">
        <v>454</v>
      </c>
      <c r="D2333" s="10">
        <v>6.076269109201335</v>
      </c>
      <c r="E2333" s="26">
        <v>1063.6317497185662</v>
      </c>
      <c r="F2333" s="10">
        <v>1000.0</v>
      </c>
    </row>
    <row r="2334">
      <c r="A2334" s="2" t="s">
        <v>379</v>
      </c>
      <c r="B2334" s="2" t="s">
        <v>39</v>
      </c>
      <c r="C2334" s="16" t="s">
        <v>433</v>
      </c>
      <c r="D2334" s="10">
        <v>-20.928180291360796</v>
      </c>
      <c r="E2334" s="26">
        <v>944.9475519383598</v>
      </c>
      <c r="F2334" s="10">
        <v>1069.7080188277675</v>
      </c>
    </row>
    <row r="2335">
      <c r="A2335" s="2" t="s">
        <v>231</v>
      </c>
      <c r="B2335" s="2" t="s">
        <v>39</v>
      </c>
      <c r="C2335" s="16" t="s">
        <v>433</v>
      </c>
      <c r="D2335" s="10">
        <v>-18.695754761259032</v>
      </c>
      <c r="E2335" s="26">
        <v>942.1390370717706</v>
      </c>
      <c r="F2335" s="10">
        <v>1090.6361991191284</v>
      </c>
    </row>
    <row r="2336">
      <c r="A2336" s="2" t="s">
        <v>167</v>
      </c>
      <c r="B2336" s="2" t="s">
        <v>39</v>
      </c>
      <c r="C2336" s="16" t="s">
        <v>534</v>
      </c>
      <c r="D2336" s="10">
        <v>15.738654158144758</v>
      </c>
      <c r="E2336" s="26">
        <v>1000.0131893718805</v>
      </c>
      <c r="F2336" s="10">
        <v>1109.3319538803873</v>
      </c>
    </row>
    <row r="2337">
      <c r="A2337" s="2" t="s">
        <v>153</v>
      </c>
      <c r="B2337" s="2" t="s">
        <v>167</v>
      </c>
      <c r="C2337" s="16" t="s">
        <v>471</v>
      </c>
      <c r="D2337" s="10">
        <v>11.35884561513164</v>
      </c>
      <c r="E2337" s="26">
        <v>994.6792457957038</v>
      </c>
      <c r="F2337" s="10">
        <v>1015.7518435300252</v>
      </c>
    </row>
    <row r="2338">
      <c r="A2338" s="2" t="s">
        <v>169</v>
      </c>
      <c r="B2338" s="2" t="s">
        <v>153</v>
      </c>
      <c r="C2338" s="16" t="s">
        <v>433</v>
      </c>
      <c r="D2338" s="10">
        <v>-30.75683918304098</v>
      </c>
      <c r="E2338" s="26">
        <v>993.9237308907987</v>
      </c>
      <c r="F2338" s="10">
        <v>1006.0380914108354</v>
      </c>
    </row>
    <row r="2339">
      <c r="A2339" s="2" t="s">
        <v>231</v>
      </c>
      <c r="B2339" s="2" t="s">
        <v>153</v>
      </c>
      <c r="C2339" s="16" t="s">
        <v>435</v>
      </c>
      <c r="D2339" s="10">
        <v>18.642715475543472</v>
      </c>
      <c r="E2339" s="26">
        <v>923.4432823105116</v>
      </c>
      <c r="F2339" s="10">
        <v>1036.7949305938764</v>
      </c>
    </row>
    <row r="2340">
      <c r="A2340" s="2" t="s">
        <v>234</v>
      </c>
      <c r="B2340" s="2" t="s">
        <v>231</v>
      </c>
      <c r="C2340" s="16" t="s">
        <v>433</v>
      </c>
      <c r="D2340" s="10">
        <v>-35.15484065092977</v>
      </c>
      <c r="E2340" s="26">
        <v>1000.0</v>
      </c>
      <c r="F2340" s="10">
        <v>942.085997786055</v>
      </c>
    </row>
    <row r="2341">
      <c r="A2341" s="2" t="s">
        <v>179</v>
      </c>
      <c r="B2341" s="2" t="s">
        <v>231</v>
      </c>
      <c r="C2341" s="16" t="s">
        <v>433</v>
      </c>
      <c r="D2341" s="10">
        <v>-34.7484247468449</v>
      </c>
      <c r="E2341" s="26">
        <v>1027.4495458282959</v>
      </c>
      <c r="F2341" s="10">
        <v>977.2408384369849</v>
      </c>
    </row>
    <row r="2342">
      <c r="A2342" s="2" t="s">
        <v>149</v>
      </c>
      <c r="B2342" s="2" t="s">
        <v>231</v>
      </c>
      <c r="C2342" s="16" t="s">
        <v>542</v>
      </c>
      <c r="D2342" s="10">
        <v>7.8790380424768625</v>
      </c>
      <c r="E2342" s="26">
        <v>973.1818091548995</v>
      </c>
      <c r="F2342" s="10">
        <v>1011.9892631838297</v>
      </c>
    </row>
    <row r="2343">
      <c r="A2343" s="2" t="s">
        <v>167</v>
      </c>
      <c r="B2343" s="2" t="s">
        <v>149</v>
      </c>
      <c r="C2343" s="16" t="s">
        <v>476</v>
      </c>
      <c r="D2343" s="10">
        <v>8.990935971075706</v>
      </c>
      <c r="E2343" s="26">
        <v>1004.3929979148936</v>
      </c>
      <c r="F2343" s="10">
        <v>981.0608471973763</v>
      </c>
    </row>
    <row r="2344">
      <c r="A2344" s="2" t="s">
        <v>157</v>
      </c>
      <c r="B2344" s="2" t="s">
        <v>167</v>
      </c>
      <c r="C2344" s="16" t="s">
        <v>553</v>
      </c>
      <c r="D2344" s="10">
        <v>8.595476376042285</v>
      </c>
      <c r="E2344" s="26">
        <v>1034.4814384030392</v>
      </c>
      <c r="F2344" s="10">
        <v>1013.3839338859693</v>
      </c>
    </row>
    <row r="2345">
      <c r="A2345" s="2" t="s">
        <v>379</v>
      </c>
      <c r="B2345" s="2" t="s">
        <v>157</v>
      </c>
      <c r="C2345" s="16" t="s">
        <v>553</v>
      </c>
      <c r="D2345" s="10">
        <v>20.16967208530987</v>
      </c>
      <c r="E2345" s="26">
        <v>924.0193716469989</v>
      </c>
      <c r="F2345" s="10">
        <v>1043.0769147790816</v>
      </c>
    </row>
    <row r="2346">
      <c r="A2346" s="2" t="s">
        <v>39</v>
      </c>
      <c r="B2346" s="2" t="s">
        <v>379</v>
      </c>
      <c r="C2346" s="16" t="s">
        <v>523</v>
      </c>
      <c r="D2346" s="10">
        <v>3.2908149102302033</v>
      </c>
      <c r="E2346" s="26">
        <v>1093.5932997222426</v>
      </c>
      <c r="F2346" s="10">
        <v>944.1890437323087</v>
      </c>
    </row>
    <row r="2347">
      <c r="A2347" s="2" t="s">
        <v>169</v>
      </c>
      <c r="B2347" s="2" t="s">
        <v>39</v>
      </c>
      <c r="C2347" s="16" t="s">
        <v>433</v>
      </c>
      <c r="D2347" s="10">
        <v>-20.082870110382547</v>
      </c>
      <c r="E2347" s="26">
        <v>963.1668917077577</v>
      </c>
      <c r="F2347" s="10">
        <v>1096.8841146324728</v>
      </c>
    </row>
    <row r="2348">
      <c r="A2348" s="2" t="s">
        <v>41</v>
      </c>
      <c r="B2348" s="2" t="s">
        <v>42</v>
      </c>
      <c r="C2348" s="16" t="s">
        <v>433</v>
      </c>
      <c r="D2348" s="10">
        <v>-38.371018308649056</v>
      </c>
      <c r="E2348" s="26">
        <v>1138.1999482189176</v>
      </c>
      <c r="F2348" s="10">
        <v>1000.0</v>
      </c>
    </row>
    <row r="2349">
      <c r="A2349" s="2" t="s">
        <v>27</v>
      </c>
      <c r="B2349" s="2" t="s">
        <v>42</v>
      </c>
      <c r="C2349" s="16" t="s">
        <v>451</v>
      </c>
      <c r="D2349" s="10">
        <v>2.8673452509719475</v>
      </c>
      <c r="E2349" s="26">
        <v>1118.0809097599972</v>
      </c>
      <c r="F2349" s="10">
        <v>1038.3710183086491</v>
      </c>
    </row>
    <row r="2350">
      <c r="A2350" s="2" t="s">
        <v>66</v>
      </c>
      <c r="B2350" s="2" t="s">
        <v>27</v>
      </c>
      <c r="C2350" s="16" t="s">
        <v>433</v>
      </c>
      <c r="D2350" s="10">
        <v>-21.288194704119167</v>
      </c>
      <c r="E2350" s="26">
        <v>1000.0</v>
      </c>
      <c r="F2350" s="10">
        <v>1120.9482550109692</v>
      </c>
    </row>
    <row r="2351">
      <c r="A2351" s="2" t="s">
        <v>409</v>
      </c>
      <c r="B2351" s="2" t="s">
        <v>27</v>
      </c>
      <c r="C2351" s="16" t="s">
        <v>548</v>
      </c>
      <c r="D2351" s="10">
        <v>20.65543794508484</v>
      </c>
      <c r="E2351" s="26">
        <v>1000.0</v>
      </c>
      <c r="F2351" s="10">
        <v>1142.2364497150884</v>
      </c>
    </row>
    <row r="2352">
      <c r="A2352" s="2" t="s">
        <v>116</v>
      </c>
      <c r="B2352" s="2" t="s">
        <v>409</v>
      </c>
      <c r="C2352" s="16" t="s">
        <v>524</v>
      </c>
      <c r="D2352" s="10">
        <v>11.16277344972702</v>
      </c>
      <c r="E2352" s="26">
        <v>1000.0</v>
      </c>
      <c r="F2352" s="10">
        <v>1020.6554379450848</v>
      </c>
    </row>
    <row r="2353">
      <c r="A2353" s="2" t="s">
        <v>143</v>
      </c>
      <c r="B2353" s="2" t="s">
        <v>116</v>
      </c>
      <c r="C2353" s="16" t="s">
        <v>433</v>
      </c>
      <c r="D2353" s="10">
        <v>-30.82716904891973</v>
      </c>
      <c r="E2353" s="26">
        <v>1000.0</v>
      </c>
      <c r="F2353" s="10">
        <v>1011.1627734497271</v>
      </c>
    </row>
    <row r="2354">
      <c r="A2354" s="2" t="s">
        <v>358</v>
      </c>
      <c r="B2354" s="2" t="s">
        <v>116</v>
      </c>
      <c r="C2354" s="16" t="s">
        <v>433</v>
      </c>
      <c r="D2354" s="10">
        <v>-28.412116817461143</v>
      </c>
      <c r="E2354" s="26">
        <v>1000.0</v>
      </c>
      <c r="F2354" s="10">
        <v>1041.9899424986468</v>
      </c>
    </row>
    <row r="2355">
      <c r="A2355" s="2" t="s">
        <v>42</v>
      </c>
      <c r="B2355" s="2" t="s">
        <v>116</v>
      </c>
      <c r="C2355" s="16" t="s">
        <v>572</v>
      </c>
      <c r="D2355" s="10">
        <v>8.054316175022285</v>
      </c>
      <c r="E2355" s="26">
        <v>1035.5036730576771</v>
      </c>
      <c r="F2355" s="10">
        <v>1070.4020593161079</v>
      </c>
    </row>
    <row r="2356">
      <c r="A2356" s="2" t="s">
        <v>27</v>
      </c>
      <c r="B2356" s="2" t="s">
        <v>42</v>
      </c>
      <c r="C2356" s="16" t="s">
        <v>591</v>
      </c>
      <c r="D2356" s="10">
        <v>5.280360871422211</v>
      </c>
      <c r="E2356" s="26">
        <v>1121.5810117700037</v>
      </c>
      <c r="F2356" s="10">
        <v>1043.5579892326994</v>
      </c>
    </row>
    <row r="2357">
      <c r="A2357" s="2" t="s">
        <v>66</v>
      </c>
      <c r="B2357" s="2" t="s">
        <v>27</v>
      </c>
      <c r="C2357" s="16" t="s">
        <v>446</v>
      </c>
      <c r="D2357" s="10">
        <v>22.809443145970693</v>
      </c>
      <c r="E2357" s="26">
        <v>978.7118052958808</v>
      </c>
      <c r="F2357" s="10">
        <v>1126.8613726414258</v>
      </c>
    </row>
    <row r="2358">
      <c r="A2358" s="2" t="s">
        <v>41</v>
      </c>
      <c r="B2358" s="2" t="s">
        <v>66</v>
      </c>
      <c r="C2358" s="16" t="s">
        <v>495</v>
      </c>
      <c r="D2358" s="10">
        <v>4.2146090716885</v>
      </c>
      <c r="E2358" s="26">
        <v>1099.8289299102685</v>
      </c>
      <c r="F2358" s="10">
        <v>1001.5212484418515</v>
      </c>
    </row>
    <row r="2359">
      <c r="A2359" s="2" t="s">
        <v>409</v>
      </c>
      <c r="B2359" s="2" t="s">
        <v>41</v>
      </c>
      <c r="C2359" s="16" t="s">
        <v>433</v>
      </c>
      <c r="D2359" s="10">
        <v>-23.76508542318778</v>
      </c>
      <c r="E2359" s="26">
        <v>1009.4926644953578</v>
      </c>
      <c r="F2359" s="10">
        <v>1104.043538981957</v>
      </c>
    </row>
    <row r="2360">
      <c r="A2360" s="2" t="s">
        <v>42</v>
      </c>
      <c r="B2360" s="2" t="s">
        <v>41</v>
      </c>
      <c r="C2360" s="16" t="s">
        <v>479</v>
      </c>
      <c r="D2360" s="10">
        <v>15.56760805403613</v>
      </c>
      <c r="E2360" s="26">
        <v>1038.2776283612773</v>
      </c>
      <c r="F2360" s="10">
        <v>1127.8086244051449</v>
      </c>
    </row>
    <row r="2361">
      <c r="A2361" s="2" t="s">
        <v>106</v>
      </c>
      <c r="B2361" s="2" t="s">
        <v>42</v>
      </c>
      <c r="C2361" s="16" t="s">
        <v>497</v>
      </c>
      <c r="D2361" s="10">
        <v>7.183608121235602</v>
      </c>
      <c r="E2361" s="26">
        <v>1087.7828091079818</v>
      </c>
      <c r="F2361" s="10">
        <v>1053.8452364153134</v>
      </c>
    </row>
    <row r="2362">
      <c r="A2362" s="2" t="s">
        <v>20</v>
      </c>
      <c r="B2362" s="2" t="s">
        <v>67</v>
      </c>
      <c r="C2362" s="16" t="s">
        <v>532</v>
      </c>
      <c r="D2362" s="10">
        <v>6.02430773263916</v>
      </c>
      <c r="E2362" s="26">
        <v>1125.316041386315</v>
      </c>
      <c r="F2362" s="10">
        <v>1048.570961255255</v>
      </c>
    </row>
    <row r="2363">
      <c r="A2363" s="2" t="s">
        <v>245</v>
      </c>
      <c r="B2363" s="2" t="s">
        <v>20</v>
      </c>
      <c r="C2363" s="16" t="s">
        <v>433</v>
      </c>
      <c r="D2363" s="10">
        <v>-17.48193048491961</v>
      </c>
      <c r="E2363" s="26">
        <v>969.7347470528575</v>
      </c>
      <c r="F2363" s="10">
        <v>1131.340349118954</v>
      </c>
    </row>
    <row r="2364">
      <c r="A2364" s="2" t="s">
        <v>73</v>
      </c>
      <c r="B2364" s="2" t="s">
        <v>20</v>
      </c>
      <c r="C2364" s="16" t="s">
        <v>440</v>
      </c>
      <c r="D2364" s="10">
        <v>22.80302099425459</v>
      </c>
      <c r="E2364" s="26">
        <v>982.7633751923738</v>
      </c>
      <c r="F2364" s="10">
        <v>1148.8222796038735</v>
      </c>
    </row>
    <row r="2365">
      <c r="A2365" s="2" t="s">
        <v>43</v>
      </c>
      <c r="B2365" s="2" t="s">
        <v>73</v>
      </c>
      <c r="C2365" s="16" t="s">
        <v>490</v>
      </c>
      <c r="D2365" s="10">
        <v>6.340280405702424</v>
      </c>
      <c r="E2365" s="26">
        <v>1066.6207295360623</v>
      </c>
      <c r="F2365" s="10">
        <v>1005.5663961866285</v>
      </c>
    </row>
    <row r="2366">
      <c r="A2366" s="2" t="s">
        <v>54</v>
      </c>
      <c r="B2366" s="2" t="s">
        <v>43</v>
      </c>
      <c r="C2366" s="16" t="s">
        <v>433</v>
      </c>
      <c r="D2366" s="10">
        <v>-26.095470195771064</v>
      </c>
      <c r="E2366" s="26">
        <v>1004.0123487445019</v>
      </c>
      <c r="F2366" s="10">
        <v>1072.9610099417646</v>
      </c>
    </row>
    <row r="2367">
      <c r="A2367" s="2" t="s">
        <v>58</v>
      </c>
      <c r="B2367" s="2" t="s">
        <v>43</v>
      </c>
      <c r="C2367" s="16" t="s">
        <v>547</v>
      </c>
      <c r="D2367" s="10">
        <v>15.342221456235471</v>
      </c>
      <c r="E2367" s="26">
        <v>1005.6552296347766</v>
      </c>
      <c r="F2367" s="10">
        <v>1099.0564801375356</v>
      </c>
    </row>
    <row r="2368">
      <c r="A2368" s="2" t="s">
        <v>20</v>
      </c>
      <c r="B2368" s="2" t="s">
        <v>58</v>
      </c>
      <c r="C2368" s="16" t="s">
        <v>541</v>
      </c>
      <c r="D2368" s="10">
        <v>4.828519646096895</v>
      </c>
      <c r="E2368" s="26">
        <v>1126.0192586096189</v>
      </c>
      <c r="F2368" s="10">
        <v>1020.9974510910121</v>
      </c>
    </row>
    <row r="2369">
      <c r="A2369" s="2" t="s">
        <v>67</v>
      </c>
      <c r="B2369" s="2" t="s">
        <v>20</v>
      </c>
      <c r="C2369" s="16" t="s">
        <v>471</v>
      </c>
      <c r="D2369" s="10">
        <v>17.097196399106352</v>
      </c>
      <c r="E2369" s="26">
        <v>1042.546653522616</v>
      </c>
      <c r="F2369" s="10">
        <v>1130.8477782557159</v>
      </c>
    </row>
    <row r="2370">
      <c r="A2370" s="2" t="s">
        <v>34</v>
      </c>
      <c r="B2370" s="2" t="s">
        <v>67</v>
      </c>
      <c r="C2370" s="16" t="s">
        <v>453</v>
      </c>
      <c r="D2370" s="10">
        <v>9.899925262448058</v>
      </c>
      <c r="E2370" s="26">
        <v>1068.5086850911644</v>
      </c>
      <c r="F2370" s="10">
        <v>1059.6438499217222</v>
      </c>
    </row>
    <row r="2371">
      <c r="A2371" s="2" t="s">
        <v>245</v>
      </c>
      <c r="B2371" s="2" t="s">
        <v>34</v>
      </c>
      <c r="C2371" s="16" t="s">
        <v>556</v>
      </c>
      <c r="D2371" s="10">
        <v>20.50618842267245</v>
      </c>
      <c r="E2371" s="26">
        <v>952.2528165679379</v>
      </c>
      <c r="F2371" s="10">
        <v>1078.4086103536124</v>
      </c>
    </row>
    <row r="2372">
      <c r="A2372" s="2" t="s">
        <v>45</v>
      </c>
      <c r="B2372" s="2" t="s">
        <v>245</v>
      </c>
      <c r="C2372" s="16" t="s">
        <v>488</v>
      </c>
      <c r="D2372" s="10">
        <v>3.511552121402158</v>
      </c>
      <c r="E2372" s="26">
        <v>1108.9585833039796</v>
      </c>
      <c r="F2372" s="10">
        <v>972.7590049906104</v>
      </c>
    </row>
    <row r="2373">
      <c r="A2373" s="2" t="s">
        <v>322</v>
      </c>
      <c r="B2373" s="2" t="s">
        <v>45</v>
      </c>
      <c r="C2373" s="16" t="s">
        <v>433</v>
      </c>
      <c r="D2373" s="10">
        <v>-23.02896897174591</v>
      </c>
      <c r="E2373" s="26">
        <v>1010.0211268572766</v>
      </c>
      <c r="F2373" s="10">
        <v>1112.4701354253818</v>
      </c>
    </row>
    <row r="2374">
      <c r="A2374" s="2" t="s">
        <v>73</v>
      </c>
      <c r="B2374" s="2" t="s">
        <v>45</v>
      </c>
      <c r="C2374" s="16" t="s">
        <v>535</v>
      </c>
      <c r="D2374" s="10">
        <v>20.26518183976208</v>
      </c>
      <c r="E2374" s="26">
        <v>999.2261157809261</v>
      </c>
      <c r="F2374" s="10">
        <v>1135.4991043971277</v>
      </c>
    </row>
    <row r="2375">
      <c r="A2375" s="2" t="s">
        <v>195</v>
      </c>
      <c r="B2375" s="2" t="s">
        <v>73</v>
      </c>
      <c r="C2375" s="16" t="s">
        <v>433</v>
      </c>
      <c r="D2375" s="10">
        <v>-33.036509290936806</v>
      </c>
      <c r="E2375" s="26">
        <v>1040.5196444798316</v>
      </c>
      <c r="F2375" s="10">
        <v>1019.4912976206881</v>
      </c>
    </row>
    <row r="2376">
      <c r="A2376" s="2" t="s">
        <v>20</v>
      </c>
      <c r="B2376" s="2" t="s">
        <v>73</v>
      </c>
      <c r="C2376" s="16" t="s">
        <v>480</v>
      </c>
      <c r="D2376" s="10">
        <v>3.7435485953559526</v>
      </c>
      <c r="E2376" s="26">
        <v>1113.7505818566096</v>
      </c>
      <c r="F2376" s="10">
        <v>1052.5278069116248</v>
      </c>
    </row>
    <row r="2377">
      <c r="A2377" s="2" t="s">
        <v>421</v>
      </c>
      <c r="B2377" s="2" t="s">
        <v>419</v>
      </c>
      <c r="C2377" s="16" t="s">
        <v>567</v>
      </c>
      <c r="D2377" s="10">
        <v>23.211791345350306</v>
      </c>
      <c r="E2377" s="26">
        <v>856.7160104996154</v>
      </c>
      <c r="F2377" s="10">
        <v>1014.1904950977997</v>
      </c>
    </row>
    <row r="2378">
      <c r="A2378" s="2" t="s">
        <v>294</v>
      </c>
      <c r="B2378" s="2" t="s">
        <v>421</v>
      </c>
      <c r="C2378" s="16" t="s">
        <v>512</v>
      </c>
      <c r="D2378" s="10">
        <v>4.145002148846141</v>
      </c>
      <c r="E2378" s="26">
        <v>987.8088796844459</v>
      </c>
      <c r="F2378" s="10">
        <v>879.9278018449658</v>
      </c>
    </row>
    <row r="2379">
      <c r="A2379" s="2" t="s">
        <v>104</v>
      </c>
      <c r="B2379" s="2" t="s">
        <v>294</v>
      </c>
      <c r="C2379" s="16" t="s">
        <v>505</v>
      </c>
      <c r="D2379" s="10">
        <v>7.587365491238896</v>
      </c>
      <c r="E2379" s="26">
        <v>1034.3659964747517</v>
      </c>
      <c r="F2379" s="10">
        <v>991.953881833292</v>
      </c>
    </row>
    <row r="2380">
      <c r="A2380" s="2" t="s">
        <v>415</v>
      </c>
      <c r="B2380" s="2" t="s">
        <v>104</v>
      </c>
      <c r="C2380" s="16" t="s">
        <v>484</v>
      </c>
      <c r="D2380" s="10">
        <v>18.223302043060638</v>
      </c>
      <c r="E2380" s="26">
        <v>941.7646216745333</v>
      </c>
      <c r="F2380" s="10">
        <v>1041.9533619659906</v>
      </c>
    </row>
    <row r="2381">
      <c r="A2381" s="2" t="s">
        <v>10</v>
      </c>
      <c r="B2381" s="2" t="s">
        <v>415</v>
      </c>
      <c r="C2381" s="16" t="s">
        <v>532</v>
      </c>
      <c r="D2381" s="10">
        <v>6.292235160791008</v>
      </c>
      <c r="E2381" s="26">
        <v>1030.9903461041877</v>
      </c>
      <c r="F2381" s="10">
        <v>959.987923717594</v>
      </c>
    </row>
    <row r="2382">
      <c r="A2382" s="2" t="s">
        <v>317</v>
      </c>
      <c r="B2382" s="2" t="s">
        <v>10</v>
      </c>
      <c r="C2382" s="16" t="s">
        <v>433</v>
      </c>
      <c r="D2382" s="10">
        <v>-26.47504917439596</v>
      </c>
      <c r="E2382" s="26">
        <v>972.6250560643713</v>
      </c>
      <c r="F2382" s="10">
        <v>1037.2825812649787</v>
      </c>
    </row>
    <row r="2383">
      <c r="A2383" s="2" t="s">
        <v>294</v>
      </c>
      <c r="B2383" s="2" t="s">
        <v>10</v>
      </c>
      <c r="C2383" s="16" t="s">
        <v>530</v>
      </c>
      <c r="D2383" s="10">
        <v>14.663988827592593</v>
      </c>
      <c r="E2383" s="26">
        <v>984.3665163420532</v>
      </c>
      <c r="F2383" s="10">
        <v>1063.7576304393747</v>
      </c>
    </row>
    <row r="2384">
      <c r="A2384" s="2" t="s">
        <v>104</v>
      </c>
      <c r="B2384" s="2" t="s">
        <v>294</v>
      </c>
      <c r="C2384" s="16" t="s">
        <v>473</v>
      </c>
      <c r="D2384" s="10">
        <v>8.062877589649247</v>
      </c>
      <c r="E2384" s="26">
        <v>1023.7300599229299</v>
      </c>
      <c r="F2384" s="10">
        <v>999.0305051696457</v>
      </c>
    </row>
    <row r="2385">
      <c r="A2385" s="2" t="s">
        <v>419</v>
      </c>
      <c r="B2385" s="2" t="s">
        <v>104</v>
      </c>
      <c r="C2385" s="16" t="s">
        <v>433</v>
      </c>
      <c r="D2385" s="10">
        <v>-28.509138274285366</v>
      </c>
      <c r="E2385" s="26">
        <v>990.9787037524494</v>
      </c>
      <c r="F2385" s="10">
        <v>1031.792937512579</v>
      </c>
    </row>
    <row r="2386">
      <c r="A2386" s="2" t="s">
        <v>415</v>
      </c>
      <c r="B2386" s="2" t="s">
        <v>104</v>
      </c>
      <c r="C2386" s="16" t="s">
        <v>566</v>
      </c>
      <c r="D2386" s="10">
        <v>16.92933645027398</v>
      </c>
      <c r="E2386" s="26">
        <v>953.695688556803</v>
      </c>
      <c r="F2386" s="10">
        <v>1060.3020757868644</v>
      </c>
    </row>
    <row r="2387">
      <c r="A2387" s="2" t="s">
        <v>86</v>
      </c>
      <c r="B2387" s="2" t="s">
        <v>415</v>
      </c>
      <c r="C2387" s="16" t="s">
        <v>494</v>
      </c>
      <c r="D2387" s="10">
        <v>8.783160246741735</v>
      </c>
      <c r="E2387" s="26">
        <v>993.4067961407941</v>
      </c>
      <c r="F2387" s="10">
        <v>970.6250250070769</v>
      </c>
    </row>
    <row r="2388">
      <c r="A2388" s="2" t="s">
        <v>340</v>
      </c>
      <c r="B2388" s="2" t="s">
        <v>86</v>
      </c>
      <c r="C2388" s="16" t="s">
        <v>433</v>
      </c>
      <c r="D2388" s="10">
        <v>-29.72903605951196</v>
      </c>
      <c r="E2388" s="26">
        <v>976.5713062468396</v>
      </c>
      <c r="F2388" s="10">
        <v>1002.1899563875359</v>
      </c>
    </row>
    <row r="2389">
      <c r="A2389" s="2" t="s">
        <v>294</v>
      </c>
      <c r="B2389" s="2" t="s">
        <v>86</v>
      </c>
      <c r="C2389" s="16" t="s">
        <v>566</v>
      </c>
      <c r="D2389" s="10">
        <v>10.602160696281917</v>
      </c>
      <c r="E2389" s="26">
        <v>990.9676275799965</v>
      </c>
      <c r="F2389" s="10">
        <v>1031.918992447048</v>
      </c>
    </row>
    <row r="2390">
      <c r="A2390" s="2" t="s">
        <v>315</v>
      </c>
      <c r="B2390" s="2" t="s">
        <v>294</v>
      </c>
      <c r="C2390" s="16" t="s">
        <v>464</v>
      </c>
      <c r="D2390" s="10">
        <v>15.68162582627009</v>
      </c>
      <c r="E2390" s="26">
        <v>925.077619504256</v>
      </c>
      <c r="F2390" s="10">
        <v>1001.5697882762784</v>
      </c>
    </row>
    <row r="2391">
      <c r="A2391" s="2" t="s">
        <v>311</v>
      </c>
      <c r="B2391" s="2" t="s">
        <v>186</v>
      </c>
      <c r="C2391" s="16" t="s">
        <v>573</v>
      </c>
      <c r="D2391" s="10">
        <v>7.235543648966171</v>
      </c>
      <c r="E2391" s="26">
        <v>974.2277224716431</v>
      </c>
      <c r="F2391" s="10">
        <v>940.0200975106418</v>
      </c>
    </row>
    <row r="2392">
      <c r="A2392" s="2" t="s">
        <v>214</v>
      </c>
      <c r="B2392" s="2" t="s">
        <v>311</v>
      </c>
      <c r="C2392" s="16" t="s">
        <v>551</v>
      </c>
      <c r="D2392" s="10">
        <v>9.330973976338026</v>
      </c>
      <c r="E2392" s="26">
        <v>985.8846373597174</v>
      </c>
      <c r="F2392" s="10">
        <v>981.4632661206093</v>
      </c>
    </row>
    <row r="2393">
      <c r="A2393" s="2" t="s">
        <v>22</v>
      </c>
      <c r="B2393" s="2" t="s">
        <v>214</v>
      </c>
      <c r="C2393" s="16" t="s">
        <v>502</v>
      </c>
      <c r="D2393" s="10">
        <v>5.330898143613101</v>
      </c>
      <c r="E2393" s="26">
        <v>1087.1934111940288</v>
      </c>
      <c r="F2393" s="10">
        <v>995.2156113360554</v>
      </c>
    </row>
    <row r="2394">
      <c r="A2394" s="2" t="s">
        <v>137</v>
      </c>
      <c r="B2394" s="2" t="s">
        <v>22</v>
      </c>
      <c r="C2394" s="16" t="s">
        <v>433</v>
      </c>
      <c r="D2394" s="10">
        <v>-28.901144682179215</v>
      </c>
      <c r="E2394" s="26">
        <v>1056.5068242584537</v>
      </c>
      <c r="F2394" s="10">
        <v>1092.524309337642</v>
      </c>
    </row>
    <row r="2395">
      <c r="A2395" s="2" t="s">
        <v>314</v>
      </c>
      <c r="B2395" s="2" t="s">
        <v>22</v>
      </c>
      <c r="C2395" s="16" t="s">
        <v>433</v>
      </c>
      <c r="D2395" s="10">
        <v>-23.36597163694002</v>
      </c>
      <c r="E2395" s="26">
        <v>1022.5843898243643</v>
      </c>
      <c r="F2395" s="10">
        <v>1121.4254540198212</v>
      </c>
    </row>
    <row r="2396">
      <c r="A2396" s="2" t="s">
        <v>349</v>
      </c>
      <c r="B2396" s="2" t="s">
        <v>22</v>
      </c>
      <c r="C2396" s="16" t="s">
        <v>438</v>
      </c>
      <c r="D2396" s="10">
        <v>25.63932628048843</v>
      </c>
      <c r="E2396" s="26">
        <v>944.9211227553395</v>
      </c>
      <c r="F2396" s="10">
        <v>1144.7914256567612</v>
      </c>
    </row>
    <row r="2397">
      <c r="A2397" s="2" t="s">
        <v>92</v>
      </c>
      <c r="B2397" s="2" t="s">
        <v>349</v>
      </c>
      <c r="C2397" s="16" t="s">
        <v>514</v>
      </c>
      <c r="D2397" s="10">
        <v>6.013742192117304</v>
      </c>
      <c r="E2397" s="26">
        <v>1035.2842688017402</v>
      </c>
      <c r="F2397" s="10">
        <v>970.5604490358279</v>
      </c>
    </row>
    <row r="2398">
      <c r="A2398" s="2" t="s">
        <v>186</v>
      </c>
      <c r="B2398" s="2" t="s">
        <v>92</v>
      </c>
      <c r="C2398" s="16" t="s">
        <v>466</v>
      </c>
      <c r="D2398" s="10">
        <v>19.26487936965254</v>
      </c>
      <c r="E2398" s="26">
        <v>932.7845538616756</v>
      </c>
      <c r="F2398" s="10">
        <v>1041.2980109938574</v>
      </c>
    </row>
    <row r="2399">
      <c r="A2399" s="2" t="s">
        <v>125</v>
      </c>
      <c r="B2399" s="2" t="s">
        <v>186</v>
      </c>
      <c r="C2399" s="16" t="s">
        <v>539</v>
      </c>
      <c r="D2399" s="10">
        <v>7.873034328167394</v>
      </c>
      <c r="E2399" s="26">
        <v>997.6243220298543</v>
      </c>
      <c r="F2399" s="10">
        <v>952.0494332313282</v>
      </c>
    </row>
    <row r="2400">
      <c r="A2400" s="2" t="s">
        <v>214</v>
      </c>
      <c r="B2400" s="2" t="s">
        <v>125</v>
      </c>
      <c r="C2400" s="16" t="s">
        <v>502</v>
      </c>
      <c r="D2400" s="10">
        <v>11.569816514532473</v>
      </c>
      <c r="E2400" s="26">
        <v>989.8847131924423</v>
      </c>
      <c r="F2400" s="10">
        <v>1005.4973563580218</v>
      </c>
    </row>
    <row r="2401">
      <c r="A2401" s="2" t="s">
        <v>324</v>
      </c>
      <c r="B2401" s="2" t="s">
        <v>214</v>
      </c>
      <c r="C2401" s="16" t="s">
        <v>547</v>
      </c>
      <c r="D2401" s="10">
        <v>15.664457443473324</v>
      </c>
      <c r="E2401" s="26">
        <v>925.4003473896871</v>
      </c>
      <c r="F2401" s="10">
        <v>1001.4545297069748</v>
      </c>
    </row>
    <row r="2402">
      <c r="A2402" s="2" t="s">
        <v>137</v>
      </c>
      <c r="B2402" s="2" t="s">
        <v>324</v>
      </c>
      <c r="C2402" s="16" t="s">
        <v>565</v>
      </c>
      <c r="D2402" s="10">
        <v>5.700018237447283</v>
      </c>
      <c r="E2402" s="26">
        <v>1027.6056795762745</v>
      </c>
      <c r="F2402" s="10">
        <v>941.0648048331605</v>
      </c>
    </row>
    <row r="2403">
      <c r="A2403" s="2" t="s">
        <v>125</v>
      </c>
      <c r="B2403" s="2" t="s">
        <v>137</v>
      </c>
      <c r="C2403" s="16" t="s">
        <v>587</v>
      </c>
      <c r="D2403" s="10">
        <v>12.536862701047351</v>
      </c>
      <c r="E2403" s="26">
        <v>993.9275398434893</v>
      </c>
      <c r="F2403" s="10">
        <v>1033.3056978137217</v>
      </c>
    </row>
    <row r="2404">
      <c r="A2404" s="2" t="s">
        <v>314</v>
      </c>
      <c r="B2404" s="2" t="s">
        <v>125</v>
      </c>
      <c r="C2404" s="16" t="s">
        <v>511</v>
      </c>
      <c r="D2404" s="10">
        <v>10.251654084759435</v>
      </c>
      <c r="E2404" s="26">
        <v>999.2184181874243</v>
      </c>
      <c r="F2404" s="10">
        <v>1006.4644025445366</v>
      </c>
    </row>
    <row r="2405">
      <c r="A2405" s="2" t="s">
        <v>92</v>
      </c>
      <c r="B2405" s="2" t="s">
        <v>314</v>
      </c>
      <c r="C2405" s="16" t="s">
        <v>509</v>
      </c>
      <c r="D2405" s="10">
        <v>8.736664389928933</v>
      </c>
      <c r="E2405" s="26">
        <v>1022.0331316242048</v>
      </c>
      <c r="F2405" s="10">
        <v>1009.4700722721836</v>
      </c>
    </row>
    <row r="2406">
      <c r="A2406" s="2" t="s">
        <v>356</v>
      </c>
      <c r="B2406" s="2" t="s">
        <v>64</v>
      </c>
      <c r="C2406" s="16" t="s">
        <v>433</v>
      </c>
      <c r="D2406" s="10">
        <v>-32.39714639006907</v>
      </c>
      <c r="E2406" s="26">
        <v>1008.3925640763557</v>
      </c>
      <c r="F2406" s="10">
        <v>997.1973128855846</v>
      </c>
    </row>
    <row r="2407">
      <c r="A2407" s="2" t="s">
        <v>220</v>
      </c>
      <c r="B2407" s="2" t="s">
        <v>64</v>
      </c>
      <c r="C2407" s="16" t="s">
        <v>507</v>
      </c>
      <c r="D2407" s="10">
        <v>12.976535345872923</v>
      </c>
      <c r="E2407" s="26">
        <v>974.7703802784163</v>
      </c>
      <c r="F2407" s="10">
        <v>1029.5944592756537</v>
      </c>
    </row>
    <row r="2408">
      <c r="A2408" s="2" t="s">
        <v>237</v>
      </c>
      <c r="B2408" s="2" t="s">
        <v>220</v>
      </c>
      <c r="C2408" s="16" t="s">
        <v>501</v>
      </c>
      <c r="D2408" s="10">
        <v>12.844497363633923</v>
      </c>
      <c r="E2408" s="26">
        <v>956.8441294430858</v>
      </c>
      <c r="F2408" s="10">
        <v>987.7469156242892</v>
      </c>
    </row>
    <row r="2409">
      <c r="A2409" s="2" t="s">
        <v>321</v>
      </c>
      <c r="B2409" s="2" t="s">
        <v>237</v>
      </c>
      <c r="C2409" s="16" t="s">
        <v>449</v>
      </c>
      <c r="D2409" s="10">
        <v>8.608468122690505</v>
      </c>
      <c r="E2409" s="26">
        <v>1000.9109918757058</v>
      </c>
      <c r="F2409" s="10">
        <v>969.6886268067196</v>
      </c>
    </row>
    <row r="2410">
      <c r="A2410" s="2" t="s">
        <v>336</v>
      </c>
      <c r="B2410" s="2" t="s">
        <v>321</v>
      </c>
      <c r="C2410" s="16" t="s">
        <v>433</v>
      </c>
      <c r="D2410" s="10">
        <v>-28.096653776207507</v>
      </c>
      <c r="E2410" s="26">
        <v>963.7364870923188</v>
      </c>
      <c r="F2410" s="10">
        <v>1009.5194599983963</v>
      </c>
    </row>
    <row r="2411">
      <c r="A2411" s="2" t="s">
        <v>64</v>
      </c>
      <c r="B2411" s="2" t="s">
        <v>321</v>
      </c>
      <c r="C2411" s="16" t="s">
        <v>438</v>
      </c>
      <c r="D2411" s="10">
        <v>9.501931505845238</v>
      </c>
      <c r="E2411" s="26">
        <v>1016.6179239297808</v>
      </c>
      <c r="F2411" s="10">
        <v>1037.6161137746037</v>
      </c>
    </row>
    <row r="2412">
      <c r="A2412" s="2" t="s">
        <v>85</v>
      </c>
      <c r="B2412" s="2" t="s">
        <v>64</v>
      </c>
      <c r="C2412" s="16" t="s">
        <v>596</v>
      </c>
      <c r="D2412" s="10">
        <v>13.493276942317415</v>
      </c>
      <c r="E2412" s="26">
        <v>974.7426810089398</v>
      </c>
      <c r="F2412" s="10">
        <v>1026.119855435626</v>
      </c>
    </row>
    <row r="2413">
      <c r="A2413" s="2" t="s">
        <v>246</v>
      </c>
      <c r="B2413" s="2" t="s">
        <v>85</v>
      </c>
      <c r="C2413" s="16" t="s">
        <v>433</v>
      </c>
      <c r="D2413" s="10">
        <v>-34.00898425567206</v>
      </c>
      <c r="E2413" s="26">
        <v>1025.257826684971</v>
      </c>
      <c r="F2413" s="10">
        <v>988.2359579512572</v>
      </c>
    </row>
    <row r="2414">
      <c r="A2414" s="2" t="s">
        <v>237</v>
      </c>
      <c r="B2414" s="2" t="s">
        <v>85</v>
      </c>
      <c r="C2414" s="16" t="s">
        <v>548</v>
      </c>
      <c r="D2414" s="10">
        <v>12.555821454810001</v>
      </c>
      <c r="E2414" s="26">
        <v>961.0801586840291</v>
      </c>
      <c r="F2414" s="10">
        <v>1022.2449422069293</v>
      </c>
    </row>
    <row r="2415">
      <c r="A2415" s="2" t="s">
        <v>122</v>
      </c>
      <c r="B2415" s="2" t="s">
        <v>237</v>
      </c>
      <c r="C2415" s="16" t="s">
        <v>505</v>
      </c>
      <c r="D2415" s="10">
        <v>6.909180561954295</v>
      </c>
      <c r="E2415" s="26">
        <v>1028.4995096374853</v>
      </c>
      <c r="F2415" s="10">
        <v>973.6359801388392</v>
      </c>
    </row>
    <row r="2416">
      <c r="A2416" s="2" t="s">
        <v>372</v>
      </c>
      <c r="B2416" s="2" t="s">
        <v>122</v>
      </c>
      <c r="C2416" s="16" t="s">
        <v>433</v>
      </c>
      <c r="D2416" s="10">
        <v>-26.31057203977177</v>
      </c>
      <c r="E2416" s="26">
        <v>968.8866245692865</v>
      </c>
      <c r="F2416" s="10">
        <v>1035.4086901994394</v>
      </c>
    </row>
    <row r="2417">
      <c r="A2417" s="2" t="s">
        <v>64</v>
      </c>
      <c r="B2417" s="2" t="s">
        <v>122</v>
      </c>
      <c r="C2417" s="16" t="s">
        <v>492</v>
      </c>
      <c r="D2417" s="10">
        <v>11.670975137440463</v>
      </c>
      <c r="E2417" s="26">
        <v>1012.6265784933087</v>
      </c>
      <c r="F2417" s="10">
        <v>1061.7192622392113</v>
      </c>
    </row>
    <row r="2418">
      <c r="A2418" s="2" t="s">
        <v>318</v>
      </c>
      <c r="B2418" s="2" t="s">
        <v>64</v>
      </c>
      <c r="C2418" s="16" t="s">
        <v>540</v>
      </c>
      <c r="D2418" s="10">
        <v>11.589732253815459</v>
      </c>
      <c r="E2418" s="26">
        <v>997.9641865256611</v>
      </c>
      <c r="F2418" s="10">
        <v>1024.2975536307492</v>
      </c>
    </row>
    <row r="2419">
      <c r="A2419" s="2" t="s">
        <v>246</v>
      </c>
      <c r="B2419" s="2" t="s">
        <v>318</v>
      </c>
      <c r="C2419" s="16" t="s">
        <v>516</v>
      </c>
      <c r="D2419" s="10">
        <v>11.325181449119532</v>
      </c>
      <c r="E2419" s="26">
        <v>991.2488424292989</v>
      </c>
      <c r="F2419" s="10">
        <v>1009.5539187794767</v>
      </c>
    </row>
    <row r="2420">
      <c r="A2420" s="2" t="s">
        <v>220</v>
      </c>
      <c r="B2420" s="2" t="s">
        <v>246</v>
      </c>
      <c r="C2420" s="16" t="s">
        <v>487</v>
      </c>
      <c r="D2420" s="10">
        <v>12.243136170168569</v>
      </c>
      <c r="E2420" s="26">
        <v>974.9024182606553</v>
      </c>
      <c r="F2420" s="10">
        <v>1002.5740238784184</v>
      </c>
    </row>
    <row r="2421">
      <c r="A2421" s="2" t="s">
        <v>69</v>
      </c>
      <c r="B2421" s="2" t="s">
        <v>338</v>
      </c>
      <c r="C2421" s="16" t="s">
        <v>544</v>
      </c>
      <c r="D2421" s="10">
        <v>3.4325302160962985</v>
      </c>
      <c r="E2421" s="26">
        <v>1062.9550040618547</v>
      </c>
      <c r="F2421" s="10">
        <v>937.820072447574</v>
      </c>
    </row>
    <row r="2422">
      <c r="A2422" s="2" t="s">
        <v>200</v>
      </c>
      <c r="B2422" s="2" t="s">
        <v>69</v>
      </c>
      <c r="C2422" s="16" t="s">
        <v>433</v>
      </c>
      <c r="D2422" s="10">
        <v>-25.126608811751538</v>
      </c>
      <c r="E2422" s="26">
        <v>986.6579991015267</v>
      </c>
      <c r="F2422" s="10">
        <v>1066.387534277951</v>
      </c>
    </row>
    <row r="2423">
      <c r="A2423" s="2" t="s">
        <v>305</v>
      </c>
      <c r="B2423" s="2" t="s">
        <v>69</v>
      </c>
      <c r="C2423" s="16" t="s">
        <v>551</v>
      </c>
      <c r="D2423" s="10">
        <v>18.31935300925028</v>
      </c>
      <c r="E2423" s="26">
        <v>970.1615801775777</v>
      </c>
      <c r="F2423" s="10">
        <v>1091.5141430897027</v>
      </c>
    </row>
    <row r="2424">
      <c r="A2424" s="2" t="s">
        <v>123</v>
      </c>
      <c r="B2424" s="2" t="s">
        <v>305</v>
      </c>
      <c r="C2424" s="16" t="s">
        <v>427</v>
      </c>
      <c r="D2424" s="10">
        <v>7.53999378400772</v>
      </c>
      <c r="E2424" s="26">
        <v>1038.1039473524543</v>
      </c>
      <c r="F2424" s="10">
        <v>988.480933186828</v>
      </c>
    </row>
    <row r="2425">
      <c r="A2425" s="2" t="s">
        <v>360</v>
      </c>
      <c r="B2425" s="2" t="s">
        <v>123</v>
      </c>
      <c r="C2425" s="16" t="s">
        <v>433</v>
      </c>
      <c r="D2425" s="10">
        <v>-25.602890299497865</v>
      </c>
      <c r="E2425" s="26">
        <v>971.1854945933479</v>
      </c>
      <c r="F2425" s="10">
        <v>1045.643941136462</v>
      </c>
    </row>
    <row r="2426">
      <c r="A2426" s="2" t="s">
        <v>338</v>
      </c>
      <c r="B2426" s="2" t="s">
        <v>123</v>
      </c>
      <c r="C2426" s="16" t="s">
        <v>438</v>
      </c>
      <c r="D2426" s="10">
        <v>20.62589740812579</v>
      </c>
      <c r="E2426" s="26">
        <v>934.3875422314778</v>
      </c>
      <c r="F2426" s="10">
        <v>1071.2468314359598</v>
      </c>
    </row>
    <row r="2427">
      <c r="A2427" s="2" t="s">
        <v>152</v>
      </c>
      <c r="B2427" s="2" t="s">
        <v>338</v>
      </c>
      <c r="C2427" s="16" t="s">
        <v>519</v>
      </c>
      <c r="D2427" s="10">
        <v>9.216089858559286</v>
      </c>
      <c r="E2427" s="26">
        <v>967.1353823671521</v>
      </c>
      <c r="F2427" s="10">
        <v>955.0134396396036</v>
      </c>
    </row>
    <row r="2428">
      <c r="A2428" s="2" t="s">
        <v>308</v>
      </c>
      <c r="B2428" s="2" t="s">
        <v>152</v>
      </c>
      <c r="C2428" s="16" t="s">
        <v>433</v>
      </c>
      <c r="D2428" s="10">
        <v>-33.4489234911229</v>
      </c>
      <c r="E2428" s="26">
        <v>1003.9959785772201</v>
      </c>
      <c r="F2428" s="10">
        <v>976.3514722257114</v>
      </c>
    </row>
    <row r="2429">
      <c r="A2429" s="2" t="s">
        <v>305</v>
      </c>
      <c r="B2429" s="2" t="s">
        <v>152</v>
      </c>
      <c r="C2429" s="16" t="s">
        <v>433</v>
      </c>
      <c r="D2429" s="10">
        <v>-29.47432540066714</v>
      </c>
      <c r="E2429" s="26">
        <v>980.9409394028203</v>
      </c>
      <c r="F2429" s="10">
        <v>1009.8003957168343</v>
      </c>
    </row>
    <row r="2430">
      <c r="A2430" s="2" t="s">
        <v>200</v>
      </c>
      <c r="B2430" s="2" t="s">
        <v>152</v>
      </c>
      <c r="C2430" s="16" t="s">
        <v>586</v>
      </c>
      <c r="D2430" s="10">
        <v>12.09993667603807</v>
      </c>
      <c r="E2430" s="26">
        <v>961.5313902897751</v>
      </c>
      <c r="F2430" s="10">
        <v>1039.2747211175015</v>
      </c>
    </row>
    <row r="2431">
      <c r="A2431" s="2" t="s">
        <v>151</v>
      </c>
      <c r="B2431" s="2" t="s">
        <v>200</v>
      </c>
      <c r="C2431" s="16" t="s">
        <v>492</v>
      </c>
      <c r="D2431" s="10">
        <v>4.945101280625459</v>
      </c>
      <c r="E2431" s="26">
        <v>1066.4549728875188</v>
      </c>
      <c r="F2431" s="10">
        <v>973.6313269658132</v>
      </c>
    </row>
    <row r="2432">
      <c r="A2432" s="2" t="s">
        <v>391</v>
      </c>
      <c r="B2432" s="2" t="s">
        <v>151</v>
      </c>
      <c r="C2432" s="16" t="s">
        <v>433</v>
      </c>
      <c r="D2432" s="10">
        <v>-23.598965775720426</v>
      </c>
      <c r="E2432" s="26">
        <v>975.0610629322867</v>
      </c>
      <c r="F2432" s="10">
        <v>1071.4000741681443</v>
      </c>
    </row>
    <row r="2433">
      <c r="A2433" s="2" t="s">
        <v>79</v>
      </c>
      <c r="B2433" s="2" t="s">
        <v>331</v>
      </c>
      <c r="C2433" s="16" t="s">
        <v>549</v>
      </c>
      <c r="D2433" s="10">
        <v>7.155159511933152</v>
      </c>
      <c r="E2433" s="26">
        <v>1044.9229309122284</v>
      </c>
      <c r="F2433" s="10">
        <v>1004.2836847235108</v>
      </c>
    </row>
    <row r="2434">
      <c r="A2434" s="2" t="s">
        <v>319</v>
      </c>
      <c r="B2434" s="2" t="s">
        <v>79</v>
      </c>
      <c r="C2434" s="16" t="s">
        <v>567</v>
      </c>
      <c r="D2434" s="10">
        <v>15.667832537767234</v>
      </c>
      <c r="E2434" s="26">
        <v>975.4368562589058</v>
      </c>
      <c r="F2434" s="10">
        <v>1052.0780904241615</v>
      </c>
    </row>
    <row r="2435">
      <c r="A2435" s="2" t="s">
        <v>171</v>
      </c>
      <c r="B2435" s="2" t="s">
        <v>319</v>
      </c>
      <c r="C2435" s="16" t="s">
        <v>557</v>
      </c>
      <c r="D2435" s="10">
        <v>6.867311787140237</v>
      </c>
      <c r="E2435" s="26">
        <v>1049.3095771492808</v>
      </c>
      <c r="F2435" s="10">
        <v>991.104688796673</v>
      </c>
    </row>
    <row r="2436">
      <c r="A2436" s="2" t="s">
        <v>404</v>
      </c>
      <c r="B2436" s="2" t="s">
        <v>171</v>
      </c>
      <c r="C2436" s="16" t="s">
        <v>447</v>
      </c>
      <c r="D2436" s="10">
        <v>16.969539429953066</v>
      </c>
      <c r="E2436" s="26">
        <v>969.1799429615701</v>
      </c>
      <c r="F2436" s="10">
        <v>1056.176888936421</v>
      </c>
    </row>
    <row r="2437">
      <c r="A2437" s="2" t="s">
        <v>17</v>
      </c>
      <c r="B2437" s="2" t="s">
        <v>404</v>
      </c>
      <c r="C2437" s="16" t="s">
        <v>449</v>
      </c>
      <c r="D2437" s="10">
        <v>8.473510937846463</v>
      </c>
      <c r="E2437" s="26">
        <v>1019.6317677134892</v>
      </c>
      <c r="F2437" s="10">
        <v>986.1494823915232</v>
      </c>
    </row>
    <row r="2438">
      <c r="A2438" s="2" t="s">
        <v>422</v>
      </c>
      <c r="B2438" s="2" t="s">
        <v>17</v>
      </c>
      <c r="C2438" s="16" t="s">
        <v>433</v>
      </c>
      <c r="D2438" s="10">
        <v>-24.70734923732807</v>
      </c>
      <c r="E2438" s="26">
        <v>943.7762119830641</v>
      </c>
      <c r="F2438" s="10">
        <v>1028.1052786513358</v>
      </c>
    </row>
    <row r="2439">
      <c r="A2439" s="2" t="s">
        <v>331</v>
      </c>
      <c r="B2439" s="2" t="s">
        <v>17</v>
      </c>
      <c r="C2439" s="16" t="s">
        <v>433</v>
      </c>
      <c r="D2439" s="10">
        <v>-27.256268244785016</v>
      </c>
      <c r="E2439" s="26">
        <v>997.1285252115775</v>
      </c>
      <c r="F2439" s="10">
        <v>1052.8126278886639</v>
      </c>
    </row>
    <row r="2440">
      <c r="A2440" s="2" t="s">
        <v>387</v>
      </c>
      <c r="B2440" s="2" t="s">
        <v>17</v>
      </c>
      <c r="C2440" s="16" t="s">
        <v>433</v>
      </c>
      <c r="D2440" s="10">
        <v>-31.369734075783896</v>
      </c>
      <c r="E2440" s="26">
        <v>1000.0</v>
      </c>
      <c r="F2440" s="10">
        <v>1080.0688961334488</v>
      </c>
    </row>
    <row r="2441">
      <c r="A2441" s="2" t="s">
        <v>319</v>
      </c>
      <c r="B2441" s="2" t="s">
        <v>17</v>
      </c>
      <c r="C2441" s="16" t="s">
        <v>433</v>
      </c>
      <c r="D2441" s="10">
        <v>-31.0465323571404</v>
      </c>
      <c r="E2441" s="26">
        <v>984.2373770095328</v>
      </c>
      <c r="F2441" s="10">
        <v>1111.4386302092328</v>
      </c>
    </row>
    <row r="2442">
      <c r="A2442" s="2" t="s">
        <v>404</v>
      </c>
      <c r="B2442" s="2" t="s">
        <v>17</v>
      </c>
      <c r="C2442" s="16" t="s">
        <v>433</v>
      </c>
      <c r="D2442" s="10">
        <v>-30.08004437021626</v>
      </c>
      <c r="E2442" s="26">
        <v>977.6759714536767</v>
      </c>
      <c r="F2442" s="10">
        <v>1142.4851625663732</v>
      </c>
    </row>
    <row r="2443">
      <c r="A2443" s="2" t="s">
        <v>422</v>
      </c>
      <c r="B2443" s="2" t="s">
        <v>17</v>
      </c>
      <c r="C2443" s="16" t="s">
        <v>433</v>
      </c>
      <c r="D2443" s="10">
        <v>-19.97562067604535</v>
      </c>
      <c r="E2443" s="26">
        <v>919.0688627457359</v>
      </c>
      <c r="F2443" s="10">
        <v>1172.5652069365894</v>
      </c>
    </row>
    <row r="2444">
      <c r="A2444" s="2" t="s">
        <v>41</v>
      </c>
      <c r="B2444" s="2" t="s">
        <v>169</v>
      </c>
      <c r="C2444" s="16" t="s">
        <v>427</v>
      </c>
      <c r="D2444" s="10">
        <v>3.0626824984351955</v>
      </c>
      <c r="E2444" s="26">
        <v>1112.2410163511088</v>
      </c>
      <c r="F2444" s="10">
        <v>943.0840215973751</v>
      </c>
    </row>
    <row r="2445">
      <c r="A2445" s="2" t="s">
        <v>231</v>
      </c>
      <c r="B2445" s="2" t="s">
        <v>41</v>
      </c>
      <c r="C2445" s="16" t="s">
        <v>433</v>
      </c>
      <c r="D2445" s="10">
        <v>-22.20813800036565</v>
      </c>
      <c r="E2445" s="26">
        <v>1004.1102251413529</v>
      </c>
      <c r="F2445" s="10">
        <v>1115.303698849544</v>
      </c>
    </row>
    <row r="2446">
      <c r="A2446" s="2" t="s">
        <v>379</v>
      </c>
      <c r="B2446" s="2" t="s">
        <v>41</v>
      </c>
      <c r="C2446" s="16" t="s">
        <v>433</v>
      </c>
      <c r="D2446" s="10">
        <v>-14.376034723202418</v>
      </c>
      <c r="E2446" s="26">
        <v>940.8982288220785</v>
      </c>
      <c r="F2446" s="10">
        <v>1137.5118368499095</v>
      </c>
    </row>
    <row r="2447">
      <c r="A2447" s="2" t="s">
        <v>254</v>
      </c>
      <c r="B2447" s="2" t="s">
        <v>41</v>
      </c>
      <c r="C2447" s="16" t="s">
        <v>433</v>
      </c>
      <c r="D2447" s="10">
        <v>-22.974922287247775</v>
      </c>
      <c r="E2447" s="26">
        <v>1000.0</v>
      </c>
      <c r="F2447" s="10">
        <v>1151.8878715731119</v>
      </c>
    </row>
    <row r="2448">
      <c r="A2448" s="2" t="s">
        <v>169</v>
      </c>
      <c r="B2448" s="2" t="s">
        <v>41</v>
      </c>
      <c r="C2448" s="16" t="s">
        <v>439</v>
      </c>
      <c r="D2448" s="10">
        <v>27.97173578079031</v>
      </c>
      <c r="E2448" s="26">
        <v>940.0213390989398</v>
      </c>
      <c r="F2448" s="10">
        <v>1174.8627938603597</v>
      </c>
    </row>
    <row r="2449">
      <c r="A2449" s="2" t="s">
        <v>388</v>
      </c>
      <c r="B2449" s="2" t="s">
        <v>169</v>
      </c>
      <c r="C2449" s="16" t="s">
        <v>433</v>
      </c>
      <c r="D2449" s="10">
        <v>-31.01363529805032</v>
      </c>
      <c r="E2449" s="26">
        <v>959.3719328195795</v>
      </c>
      <c r="F2449" s="10">
        <v>967.9930748797302</v>
      </c>
    </row>
    <row r="2450">
      <c r="A2450" s="2" t="s">
        <v>106</v>
      </c>
      <c r="B2450" s="2" t="s">
        <v>169</v>
      </c>
      <c r="C2450" s="16" t="s">
        <v>574</v>
      </c>
      <c r="D2450" s="10">
        <v>1.3628723394233468</v>
      </c>
      <c r="E2450" s="26">
        <v>1094.9664172292175</v>
      </c>
      <c r="F2450" s="10">
        <v>999.0067101777805</v>
      </c>
    </row>
    <row r="2451">
      <c r="A2451" s="2" t="s">
        <v>270</v>
      </c>
      <c r="B2451" s="2" t="s">
        <v>106</v>
      </c>
      <c r="C2451" s="16" t="s">
        <v>571</v>
      </c>
      <c r="D2451" s="10">
        <v>21.53732022274077</v>
      </c>
      <c r="E2451" s="26">
        <v>957.5811746511791</v>
      </c>
      <c r="F2451" s="10">
        <v>1096.329289568641</v>
      </c>
    </row>
    <row r="2452">
      <c r="A2452" s="2" t="s">
        <v>76</v>
      </c>
      <c r="B2452" s="2" t="s">
        <v>270</v>
      </c>
      <c r="C2452" s="16" t="s">
        <v>551</v>
      </c>
      <c r="D2452" s="10">
        <v>6.761203126119937</v>
      </c>
      <c r="E2452" s="26">
        <v>1024.9319777867972</v>
      </c>
      <c r="F2452" s="10">
        <v>979.1184948739199</v>
      </c>
    </row>
    <row r="2453">
      <c r="A2453" s="2" t="s">
        <v>379</v>
      </c>
      <c r="B2453" s="2" t="s">
        <v>76</v>
      </c>
      <c r="C2453" s="16" t="s">
        <v>450</v>
      </c>
      <c r="D2453" s="10">
        <v>18.232493937436</v>
      </c>
      <c r="E2453" s="26">
        <v>926.5221940988761</v>
      </c>
      <c r="F2453" s="10">
        <v>1031.6931809129171</v>
      </c>
    </row>
    <row r="2454">
      <c r="A2454" s="2" t="s">
        <v>27</v>
      </c>
      <c r="B2454" s="2" t="s">
        <v>379</v>
      </c>
      <c r="C2454" s="16" t="s">
        <v>516</v>
      </c>
      <c r="D2454" s="10">
        <v>2.6649296692033393</v>
      </c>
      <c r="E2454" s="26">
        <v>1104.051929495455</v>
      </c>
      <c r="F2454" s="10">
        <v>944.754688036312</v>
      </c>
    </row>
    <row r="2455">
      <c r="A2455" s="2" t="s">
        <v>231</v>
      </c>
      <c r="B2455" s="2" t="s">
        <v>27</v>
      </c>
      <c r="C2455" s="16" t="s">
        <v>572</v>
      </c>
      <c r="D2455" s="10">
        <v>20.761637481437962</v>
      </c>
      <c r="E2455" s="26">
        <v>981.9020871409872</v>
      </c>
      <c r="F2455" s="10">
        <v>1106.7168591646582</v>
      </c>
    </row>
    <row r="2456">
      <c r="A2456" s="2" t="s">
        <v>116</v>
      </c>
      <c r="B2456" s="2" t="s">
        <v>231</v>
      </c>
      <c r="C2456" s="16" t="s">
        <v>433</v>
      </c>
      <c r="D2456" s="10">
        <v>-35.24556822581053</v>
      </c>
      <c r="E2456" s="26">
        <v>1062.3477431410856</v>
      </c>
      <c r="F2456" s="10">
        <v>1002.6637246224251</v>
      </c>
    </row>
    <row r="2457">
      <c r="A2457" s="2" t="s">
        <v>41</v>
      </c>
      <c r="B2457" s="2" t="s">
        <v>231</v>
      </c>
      <c r="C2457" s="16" t="s">
        <v>501</v>
      </c>
      <c r="D2457" s="10">
        <v>1.7649678105970992</v>
      </c>
      <c r="E2457" s="26">
        <v>1146.8910580795696</v>
      </c>
      <c r="F2457" s="10">
        <v>1037.9092928482355</v>
      </c>
    </row>
    <row r="2458">
      <c r="A2458" s="2" t="s">
        <v>379</v>
      </c>
      <c r="B2458" s="2" t="s">
        <v>41</v>
      </c>
      <c r="C2458" s="16" t="s">
        <v>433</v>
      </c>
      <c r="D2458" s="10">
        <v>-13.541938371692822</v>
      </c>
      <c r="E2458" s="26">
        <v>942.0897583671086</v>
      </c>
      <c r="F2458" s="10">
        <v>1148.6560258901666</v>
      </c>
    </row>
    <row r="2459">
      <c r="A2459" s="2" t="s">
        <v>153</v>
      </c>
      <c r="B2459" s="2" t="s">
        <v>66</v>
      </c>
      <c r="C2459" s="16" t="s">
        <v>433</v>
      </c>
      <c r="D2459" s="10">
        <v>-33.024913246617835</v>
      </c>
      <c r="E2459" s="26">
        <v>1018.152215118333</v>
      </c>
      <c r="F2459" s="10">
        <v>997.306639370163</v>
      </c>
    </row>
    <row r="2460">
      <c r="A2460" s="2" t="s">
        <v>39</v>
      </c>
      <c r="B2460" s="2" t="s">
        <v>66</v>
      </c>
      <c r="C2460" s="16" t="s">
        <v>494</v>
      </c>
      <c r="D2460" s="10">
        <v>2.500093897511806</v>
      </c>
      <c r="E2460" s="26">
        <v>1116.9669847428554</v>
      </c>
      <c r="F2460" s="10">
        <v>1030.3315526167808</v>
      </c>
    </row>
    <row r="2461">
      <c r="A2461" s="2" t="s">
        <v>42</v>
      </c>
      <c r="B2461" s="2" t="s">
        <v>39</v>
      </c>
      <c r="C2461" s="16" t="s">
        <v>465</v>
      </c>
      <c r="D2461" s="10">
        <v>15.665749690805889</v>
      </c>
      <c r="E2461" s="26">
        <v>1046.6616282940777</v>
      </c>
      <c r="F2461" s="10">
        <v>1119.4670786403672</v>
      </c>
    </row>
    <row r="2462">
      <c r="A2462" s="2" t="s">
        <v>179</v>
      </c>
      <c r="B2462" s="2" t="s">
        <v>42</v>
      </c>
      <c r="C2462" s="16" t="s">
        <v>567</v>
      </c>
      <c r="D2462" s="10">
        <v>15.038863042294894</v>
      </c>
      <c r="E2462" s="26">
        <v>992.701121081451</v>
      </c>
      <c r="F2462" s="10">
        <v>1062.3273779848835</v>
      </c>
    </row>
    <row r="2463">
      <c r="A2463" s="2" t="s">
        <v>358</v>
      </c>
      <c r="B2463" s="2" t="s">
        <v>179</v>
      </c>
      <c r="C2463" s="16" t="s">
        <v>553</v>
      </c>
      <c r="D2463" s="10">
        <v>12.74614205523153</v>
      </c>
      <c r="E2463" s="26">
        <v>971.5878831825388</v>
      </c>
      <c r="F2463" s="10">
        <v>1007.7399841237459</v>
      </c>
    </row>
    <row r="2464">
      <c r="A2464" s="2" t="s">
        <v>157</v>
      </c>
      <c r="B2464" s="2" t="s">
        <v>358</v>
      </c>
      <c r="C2464" s="16" t="s">
        <v>462</v>
      </c>
      <c r="D2464" s="10">
        <v>7.388742745830055</v>
      </c>
      <c r="E2464" s="26">
        <v>1022.9072426937718</v>
      </c>
      <c r="F2464" s="10">
        <v>984.3340252377703</v>
      </c>
    </row>
    <row r="2465">
      <c r="A2465" s="2" t="s">
        <v>66</v>
      </c>
      <c r="B2465" s="2" t="s">
        <v>157</v>
      </c>
      <c r="C2465" s="16" t="s">
        <v>572</v>
      </c>
      <c r="D2465" s="10">
        <v>10.227782852914812</v>
      </c>
      <c r="E2465" s="26">
        <v>1027.831458719269</v>
      </c>
      <c r="F2465" s="10">
        <v>1030.2959854396017</v>
      </c>
    </row>
    <row r="2466">
      <c r="A2466" s="2" t="s">
        <v>39</v>
      </c>
      <c r="B2466" s="2" t="s">
        <v>66</v>
      </c>
      <c r="C2466" s="16" t="s">
        <v>565</v>
      </c>
      <c r="D2466" s="10">
        <v>6.656720556565717</v>
      </c>
      <c r="E2466" s="26">
        <v>1103.8013289495614</v>
      </c>
      <c r="F2466" s="10">
        <v>1038.0592415721837</v>
      </c>
    </row>
    <row r="2467">
      <c r="A2467" s="2" t="s">
        <v>409</v>
      </c>
      <c r="B2467" s="2" t="s">
        <v>39</v>
      </c>
      <c r="C2467" s="16" t="s">
        <v>433</v>
      </c>
      <c r="D2467" s="10">
        <v>-20.931013183762786</v>
      </c>
      <c r="E2467" s="26">
        <v>985.72757907217</v>
      </c>
      <c r="F2467" s="10">
        <v>1110.458049506127</v>
      </c>
    </row>
    <row r="2468">
      <c r="A2468" s="2" t="s">
        <v>42</v>
      </c>
      <c r="B2468" s="2" t="s">
        <v>39</v>
      </c>
      <c r="C2468" s="16" t="s">
        <v>525</v>
      </c>
      <c r="D2468" s="10">
        <v>15.093485048850201</v>
      </c>
      <c r="E2468" s="26">
        <v>1047.2885149425886</v>
      </c>
      <c r="F2468" s="10">
        <v>1131.38906268989</v>
      </c>
    </row>
    <row r="2469">
      <c r="A2469" s="2" t="s">
        <v>153</v>
      </c>
      <c r="B2469" s="2" t="s">
        <v>42</v>
      </c>
      <c r="C2469" s="16" t="s">
        <v>518</v>
      </c>
      <c r="D2469" s="10">
        <v>16.70050200684386</v>
      </c>
      <c r="E2469" s="26">
        <v>985.1273018717151</v>
      </c>
      <c r="F2469" s="10">
        <v>1062.3819999914388</v>
      </c>
    </row>
    <row r="2470">
      <c r="A2470" s="2" t="s">
        <v>66</v>
      </c>
      <c r="B2470" s="2" t="s">
        <v>153</v>
      </c>
      <c r="C2470" s="16" t="s">
        <v>574</v>
      </c>
      <c r="D2470" s="10">
        <v>7.645666332061514</v>
      </c>
      <c r="E2470" s="26">
        <v>1031.402521015618</v>
      </c>
      <c r="F2470" s="10">
        <v>1001.8278038785589</v>
      </c>
    </row>
    <row r="2471">
      <c r="A2471" s="2" t="s">
        <v>179</v>
      </c>
      <c r="B2471" s="2" t="s">
        <v>66</v>
      </c>
      <c r="C2471" s="16" t="s">
        <v>514</v>
      </c>
      <c r="D2471" s="10">
        <v>13.271434802592168</v>
      </c>
      <c r="E2471" s="26">
        <v>994.9938420685144</v>
      </c>
      <c r="F2471" s="10">
        <v>1039.0481873476795</v>
      </c>
    </row>
    <row r="2472">
      <c r="A2472" s="2" t="s">
        <v>143</v>
      </c>
      <c r="B2472" s="2" t="s">
        <v>179</v>
      </c>
      <c r="C2472" s="16" t="s">
        <v>582</v>
      </c>
      <c r="D2472" s="10">
        <v>12.976419456174652</v>
      </c>
      <c r="E2472" s="26">
        <v>969.1728309510803</v>
      </c>
      <c r="F2472" s="10">
        <v>1008.2652768711065</v>
      </c>
    </row>
    <row r="2473">
      <c r="A2473" s="2" t="s">
        <v>157</v>
      </c>
      <c r="B2473" s="2" t="s">
        <v>143</v>
      </c>
      <c r="C2473" s="16" t="s">
        <v>454</v>
      </c>
      <c r="D2473" s="10">
        <v>7.459622214367359</v>
      </c>
      <c r="E2473" s="26">
        <v>1020.068202586687</v>
      </c>
      <c r="F2473" s="10">
        <v>982.149250407255</v>
      </c>
    </row>
    <row r="2474">
      <c r="A2474" s="2" t="s">
        <v>42</v>
      </c>
      <c r="B2474" s="2" t="s">
        <v>157</v>
      </c>
      <c r="C2474" s="16" t="s">
        <v>489</v>
      </c>
      <c r="D2474" s="10">
        <v>9.618309442614368</v>
      </c>
      <c r="E2474" s="26">
        <v>1045.681497984595</v>
      </c>
      <c r="F2474" s="10">
        <v>1027.5278248010543</v>
      </c>
    </row>
    <row r="2475">
      <c r="A2475" s="2" t="s">
        <v>294</v>
      </c>
      <c r="B2475" s="2" t="s">
        <v>67</v>
      </c>
      <c r="C2475" s="16" t="s">
        <v>433</v>
      </c>
      <c r="D2475" s="10">
        <v>-26.545555728765088</v>
      </c>
      <c r="E2475" s="26">
        <v>985.8881624500083</v>
      </c>
      <c r="F2475" s="10">
        <v>1049.7439246592742</v>
      </c>
    </row>
    <row r="2476">
      <c r="A2476" s="2" t="s">
        <v>415</v>
      </c>
      <c r="B2476" s="2" t="s">
        <v>67</v>
      </c>
      <c r="C2476" s="16" t="s">
        <v>433</v>
      </c>
      <c r="D2476" s="10">
        <v>-21.901591404829464</v>
      </c>
      <c r="E2476" s="26">
        <v>961.8418647603352</v>
      </c>
      <c r="F2476" s="10">
        <v>1076.2894803880392</v>
      </c>
    </row>
    <row r="2477">
      <c r="A2477" s="2" t="s">
        <v>419</v>
      </c>
      <c r="B2477" s="2" t="s">
        <v>67</v>
      </c>
      <c r="C2477" s="16" t="s">
        <v>433</v>
      </c>
      <c r="D2477" s="10">
        <v>-24.867527667495644</v>
      </c>
      <c r="E2477" s="26">
        <v>962.469565478164</v>
      </c>
      <c r="F2477" s="10">
        <v>1098.1910717928688</v>
      </c>
    </row>
    <row r="2478">
      <c r="A2478" s="2" t="s">
        <v>317</v>
      </c>
      <c r="B2478" s="2" t="s">
        <v>67</v>
      </c>
      <c r="C2478" s="16" t="s">
        <v>561</v>
      </c>
      <c r="D2478" s="10">
        <v>21.21158868803309</v>
      </c>
      <c r="E2478" s="26">
        <v>946.1500068899753</v>
      </c>
      <c r="F2478" s="10">
        <v>1123.0585994603643</v>
      </c>
    </row>
    <row r="2479">
      <c r="A2479" s="2" t="s">
        <v>73</v>
      </c>
      <c r="B2479" s="2" t="s">
        <v>317</v>
      </c>
      <c r="C2479" s="16" t="s">
        <v>450</v>
      </c>
      <c r="D2479" s="10">
        <v>4.724673083437823</v>
      </c>
      <c r="E2479" s="26">
        <v>1048.7842583162687</v>
      </c>
      <c r="F2479" s="10">
        <v>967.3615955780084</v>
      </c>
    </row>
    <row r="2480">
      <c r="A2480" s="2" t="s">
        <v>415</v>
      </c>
      <c r="B2480" s="2" t="s">
        <v>73</v>
      </c>
      <c r="C2480" s="16" t="s">
        <v>433</v>
      </c>
      <c r="D2480" s="10">
        <v>-21.984434389102038</v>
      </c>
      <c r="E2480" s="26">
        <v>939.9402733555057</v>
      </c>
      <c r="F2480" s="10">
        <v>1053.5089313997066</v>
      </c>
    </row>
    <row r="2481">
      <c r="A2481" s="2" t="s">
        <v>294</v>
      </c>
      <c r="B2481" s="2" t="s">
        <v>73</v>
      </c>
      <c r="C2481" s="16" t="s">
        <v>572</v>
      </c>
      <c r="D2481" s="10">
        <v>18.20441995548046</v>
      </c>
      <c r="E2481" s="26">
        <v>959.3426067212432</v>
      </c>
      <c r="F2481" s="10">
        <v>1075.4933657888087</v>
      </c>
    </row>
    <row r="2482">
      <c r="A2482" s="2" t="s">
        <v>322</v>
      </c>
      <c r="B2482" s="2" t="s">
        <v>294</v>
      </c>
      <c r="C2482" s="16" t="s">
        <v>543</v>
      </c>
      <c r="D2482" s="10">
        <v>9.58894500564663</v>
      </c>
      <c r="E2482" s="26">
        <v>986.9921578855307</v>
      </c>
      <c r="F2482" s="10">
        <v>977.5470266767237</v>
      </c>
    </row>
    <row r="2483">
      <c r="A2483" s="2" t="s">
        <v>340</v>
      </c>
      <c r="B2483" s="2" t="s">
        <v>322</v>
      </c>
      <c r="C2483" s="16" t="s">
        <v>562</v>
      </c>
      <c r="D2483" s="10">
        <v>13.545623495435908</v>
      </c>
      <c r="E2483" s="26">
        <v>946.8422701873277</v>
      </c>
      <c r="F2483" s="10">
        <v>996.5811028911774</v>
      </c>
    </row>
    <row r="2484">
      <c r="A2484" s="2" t="s">
        <v>58</v>
      </c>
      <c r="B2484" s="2" t="s">
        <v>340</v>
      </c>
      <c r="C2484" s="16" t="s">
        <v>494</v>
      </c>
      <c r="D2484" s="10">
        <v>6.886153602012989</v>
      </c>
      <c r="E2484" s="26">
        <v>1016.1689314449152</v>
      </c>
      <c r="F2484" s="10">
        <v>960.3878936827637</v>
      </c>
    </row>
    <row r="2485">
      <c r="A2485" s="2" t="s">
        <v>419</v>
      </c>
      <c r="B2485" s="2" t="s">
        <v>58</v>
      </c>
      <c r="C2485" s="16" t="s">
        <v>433</v>
      </c>
      <c r="D2485" s="10">
        <v>-24.60441567900173</v>
      </c>
      <c r="E2485" s="26">
        <v>937.6020378106683</v>
      </c>
      <c r="F2485" s="10">
        <v>1023.0550850469282</v>
      </c>
    </row>
    <row r="2486">
      <c r="A2486" s="2" t="s">
        <v>45</v>
      </c>
      <c r="B2486" s="2" t="s">
        <v>10</v>
      </c>
      <c r="C2486" s="16" t="s">
        <v>433</v>
      </c>
      <c r="D2486" s="10">
        <v>-35.568276710366085</v>
      </c>
      <c r="E2486" s="26">
        <v>1115.2339225573655</v>
      </c>
      <c r="F2486" s="10">
        <v>1049.0936416117822</v>
      </c>
    </row>
    <row r="2487">
      <c r="A2487" s="2" t="s">
        <v>34</v>
      </c>
      <c r="B2487" s="2" t="s">
        <v>10</v>
      </c>
      <c r="C2487" s="16" t="s">
        <v>487</v>
      </c>
      <c r="D2487" s="10">
        <v>9.800277227504989</v>
      </c>
      <c r="E2487" s="26">
        <v>1057.90242193094</v>
      </c>
      <c r="F2487" s="10">
        <v>1084.6619183221483</v>
      </c>
    </row>
    <row r="2488">
      <c r="A2488" s="2" t="s">
        <v>141</v>
      </c>
      <c r="B2488" s="2" t="s">
        <v>34</v>
      </c>
      <c r="C2488" s="16" t="s">
        <v>476</v>
      </c>
      <c r="D2488" s="10">
        <v>10.711221119318372</v>
      </c>
      <c r="E2488" s="26">
        <v>1065.302213626908</v>
      </c>
      <c r="F2488" s="10">
        <v>1067.7026991584448</v>
      </c>
    </row>
    <row r="2489">
      <c r="A2489" s="2" t="s">
        <v>20</v>
      </c>
      <c r="B2489" s="2" t="s">
        <v>141</v>
      </c>
      <c r="C2489" s="16" t="s">
        <v>506</v>
      </c>
      <c r="D2489" s="10">
        <v>6.777044770610516</v>
      </c>
      <c r="E2489" s="26">
        <v>1117.4941304519657</v>
      </c>
      <c r="F2489" s="10">
        <v>1076.0134347462263</v>
      </c>
    </row>
    <row r="2490">
      <c r="A2490" s="2" t="s">
        <v>104</v>
      </c>
      <c r="B2490" s="2" t="s">
        <v>20</v>
      </c>
      <c r="C2490" s="16" t="s">
        <v>549</v>
      </c>
      <c r="D2490" s="10">
        <v>16.352186463342687</v>
      </c>
      <c r="E2490" s="26">
        <v>1043.3727393365903</v>
      </c>
      <c r="F2490" s="10">
        <v>1124.2711752225762</v>
      </c>
    </row>
    <row r="2491">
      <c r="A2491" s="2" t="s">
        <v>20</v>
      </c>
      <c r="B2491" s="2" t="s">
        <v>104</v>
      </c>
      <c r="C2491" s="16" t="s">
        <v>583</v>
      </c>
      <c r="D2491" s="10">
        <v>6.942247470284503</v>
      </c>
      <c r="E2491" s="26">
        <v>1107.9189887592336</v>
      </c>
      <c r="F2491" s="10">
        <v>1059.7249257999329</v>
      </c>
    </row>
    <row r="2492">
      <c r="A2492" s="2" t="s">
        <v>10</v>
      </c>
      <c r="B2492" s="2" t="s">
        <v>20</v>
      </c>
      <c r="C2492" s="16" t="s">
        <v>564</v>
      </c>
      <c r="D2492" s="10">
        <v>12.760815980877876</v>
      </c>
      <c r="E2492" s="26">
        <v>1074.8616410946433</v>
      </c>
      <c r="F2492" s="10">
        <v>1114.8612362295182</v>
      </c>
    </row>
    <row r="2493">
      <c r="A2493" s="2" t="s">
        <v>34</v>
      </c>
      <c r="B2493" s="2" t="s">
        <v>10</v>
      </c>
      <c r="C2493" s="16" t="s">
        <v>563</v>
      </c>
      <c r="D2493" s="10">
        <v>11.897090133675999</v>
      </c>
      <c r="E2493" s="26">
        <v>1056.9914780391266</v>
      </c>
      <c r="F2493" s="10">
        <v>1087.6224570755212</v>
      </c>
    </row>
    <row r="2494">
      <c r="A2494" s="2" t="s">
        <v>141</v>
      </c>
      <c r="B2494" s="2" t="s">
        <v>34</v>
      </c>
      <c r="C2494" s="16" t="s">
        <v>524</v>
      </c>
      <c r="D2494" s="10">
        <v>9.620536770651572</v>
      </c>
      <c r="E2494" s="26">
        <v>1069.2363899756158</v>
      </c>
      <c r="F2494" s="10">
        <v>1068.8885681728025</v>
      </c>
    </row>
    <row r="2495">
      <c r="A2495" s="2" t="s">
        <v>43</v>
      </c>
      <c r="B2495" s="2" t="s">
        <v>141</v>
      </c>
      <c r="C2495" s="16" t="s">
        <v>505</v>
      </c>
      <c r="D2495" s="10">
        <v>9.936991124864024</v>
      </c>
      <c r="E2495" s="26">
        <v>1083.7142586813002</v>
      </c>
      <c r="F2495" s="10">
        <v>1078.8569267462674</v>
      </c>
    </row>
    <row r="2496">
      <c r="A2496" s="2" t="s">
        <v>104</v>
      </c>
      <c r="B2496" s="2" t="s">
        <v>43</v>
      </c>
      <c r="C2496" s="16" t="s">
        <v>499</v>
      </c>
      <c r="D2496" s="10">
        <v>12.943117126574204</v>
      </c>
      <c r="E2496" s="26">
        <v>1052.7826783296482</v>
      </c>
      <c r="F2496" s="10">
        <v>1093.651249806164</v>
      </c>
    </row>
    <row r="2497">
      <c r="A2497" s="2" t="s">
        <v>20</v>
      </c>
      <c r="B2497" s="2" t="s">
        <v>104</v>
      </c>
      <c r="C2497" s="16" t="s">
        <v>543</v>
      </c>
      <c r="D2497" s="10">
        <v>7.8977460754197955</v>
      </c>
      <c r="E2497" s="26">
        <v>1102.1004202486404</v>
      </c>
      <c r="F2497" s="10">
        <v>1065.7257954562226</v>
      </c>
    </row>
    <row r="2498">
      <c r="A2498" s="2" t="s">
        <v>10</v>
      </c>
      <c r="B2498" s="2" t="s">
        <v>20</v>
      </c>
      <c r="C2498" s="16" t="s">
        <v>489</v>
      </c>
      <c r="D2498" s="10">
        <v>13.428996374096975</v>
      </c>
      <c r="E2498" s="26">
        <v>1075.7253669418453</v>
      </c>
      <c r="F2498" s="10">
        <v>1109.99816632406</v>
      </c>
    </row>
    <row r="2499">
      <c r="A2499" s="2" t="s">
        <v>40</v>
      </c>
      <c r="B2499" s="2" t="s">
        <v>10</v>
      </c>
      <c r="C2499" s="16" t="s">
        <v>460</v>
      </c>
      <c r="D2499" s="10">
        <v>10.646685315694402</v>
      </c>
      <c r="E2499" s="26">
        <v>1074.9751602314038</v>
      </c>
      <c r="F2499" s="10">
        <v>1089.1543633159422</v>
      </c>
    </row>
    <row r="2500">
      <c r="A2500" s="2" t="s">
        <v>141</v>
      </c>
      <c r="B2500" s="2" t="s">
        <v>40</v>
      </c>
      <c r="C2500" s="16" t="s">
        <v>433</v>
      </c>
      <c r="D2500" s="10">
        <v>-30.41386760806954</v>
      </c>
      <c r="E2500" s="26">
        <v>1068.9199356214035</v>
      </c>
      <c r="F2500" s="10">
        <v>1085.6218455470982</v>
      </c>
    </row>
    <row r="2501">
      <c r="A2501" s="2" t="s">
        <v>10</v>
      </c>
      <c r="B2501" s="2" t="s">
        <v>40</v>
      </c>
      <c r="C2501" s="16" t="s">
        <v>525</v>
      </c>
      <c r="D2501" s="10">
        <v>10.719362197388225</v>
      </c>
      <c r="E2501" s="26">
        <v>1078.5076780002478</v>
      </c>
      <c r="F2501" s="10">
        <v>1116.0357131551677</v>
      </c>
    </row>
    <row r="2502">
      <c r="A2502" s="2" t="s">
        <v>214</v>
      </c>
      <c r="B2502" s="2" t="s">
        <v>122</v>
      </c>
      <c r="C2502" s="16" t="s">
        <v>526</v>
      </c>
      <c r="D2502" s="10">
        <v>15.089148340839685</v>
      </c>
      <c r="E2502" s="26">
        <v>985.7900722635014</v>
      </c>
      <c r="F2502" s="10">
        <v>1050.0482871017707</v>
      </c>
    </row>
    <row r="2503">
      <c r="A2503" s="2" t="s">
        <v>318</v>
      </c>
      <c r="B2503" s="2" t="s">
        <v>214</v>
      </c>
      <c r="C2503" s="16" t="s">
        <v>433</v>
      </c>
      <c r="D2503" s="10">
        <v>-31.44369325947128</v>
      </c>
      <c r="E2503" s="26">
        <v>998.2287373303571</v>
      </c>
      <c r="F2503" s="10">
        <v>1000.8792206043411</v>
      </c>
    </row>
    <row r="2504">
      <c r="A2504" s="2" t="s">
        <v>356</v>
      </c>
      <c r="B2504" s="2" t="s">
        <v>214</v>
      </c>
      <c r="C2504" s="16" t="s">
        <v>572</v>
      </c>
      <c r="D2504" s="10">
        <v>12.307770804977759</v>
      </c>
      <c r="E2504" s="26">
        <v>975.9954176862866</v>
      </c>
      <c r="F2504" s="10">
        <v>1032.3229138638123</v>
      </c>
    </row>
    <row r="2505">
      <c r="A2505" s="2" t="s">
        <v>314</v>
      </c>
      <c r="B2505" s="2" t="s">
        <v>356</v>
      </c>
      <c r="C2505" s="16" t="s">
        <v>433</v>
      </c>
      <c r="D2505" s="10">
        <v>-32.47917733648388</v>
      </c>
      <c r="E2505" s="26">
        <v>1000.7334078822547</v>
      </c>
      <c r="F2505" s="10">
        <v>988.3031884912643</v>
      </c>
    </row>
    <row r="2506">
      <c r="A2506" s="2" t="s">
        <v>349</v>
      </c>
      <c r="B2506" s="2" t="s">
        <v>356</v>
      </c>
      <c r="C2506" s="16" t="s">
        <v>450</v>
      </c>
      <c r="D2506" s="10">
        <v>11.621037108652915</v>
      </c>
      <c r="E2506" s="26">
        <v>964.5467068437106</v>
      </c>
      <c r="F2506" s="10">
        <v>1020.7823658277482</v>
      </c>
    </row>
    <row r="2507">
      <c r="A2507" s="2" t="s">
        <v>85</v>
      </c>
      <c r="B2507" s="2" t="s">
        <v>349</v>
      </c>
      <c r="C2507" s="16" t="s">
        <v>537</v>
      </c>
      <c r="D2507" s="10">
        <v>7.453117690324471</v>
      </c>
      <c r="E2507" s="26">
        <v>1009.6891207521193</v>
      </c>
      <c r="F2507" s="10">
        <v>976.1677439523635</v>
      </c>
    </row>
    <row r="2508">
      <c r="A2508" s="2" t="s">
        <v>186</v>
      </c>
      <c r="B2508" s="2" t="s">
        <v>85</v>
      </c>
      <c r="C2508" s="16" t="s">
        <v>461</v>
      </c>
      <c r="D2508" s="10">
        <v>16.373271298089367</v>
      </c>
      <c r="E2508" s="26">
        <v>944.1763989031607</v>
      </c>
      <c r="F2508" s="10">
        <v>1017.1422384424438</v>
      </c>
    </row>
    <row r="2509">
      <c r="A2509" s="2" t="s">
        <v>321</v>
      </c>
      <c r="B2509" s="2" t="s">
        <v>186</v>
      </c>
      <c r="C2509" s="16" t="s">
        <v>433</v>
      </c>
      <c r="D2509" s="10">
        <v>-35.6377416559042</v>
      </c>
      <c r="E2509" s="26">
        <v>1028.1141822687584</v>
      </c>
      <c r="F2509" s="10">
        <v>960.54967020125</v>
      </c>
    </row>
    <row r="2510">
      <c r="A2510" s="2" t="s">
        <v>220</v>
      </c>
      <c r="B2510" s="2" t="s">
        <v>186</v>
      </c>
      <c r="C2510" s="16" t="s">
        <v>590</v>
      </c>
      <c r="D2510" s="10">
        <v>7.634261472444204</v>
      </c>
      <c r="E2510" s="26">
        <v>987.145554430824</v>
      </c>
      <c r="F2510" s="10">
        <v>996.1874118571542</v>
      </c>
    </row>
    <row r="2511">
      <c r="A2511" s="2" t="s">
        <v>137</v>
      </c>
      <c r="B2511" s="2" t="s">
        <v>220</v>
      </c>
      <c r="C2511" s="16" t="s">
        <v>450</v>
      </c>
      <c r="D2511" s="10">
        <v>7.659433018237691</v>
      </c>
      <c r="E2511" s="26">
        <v>1020.7688351126744</v>
      </c>
      <c r="F2511" s="10">
        <v>994.7798159032682</v>
      </c>
    </row>
    <row r="2512">
      <c r="A2512" s="2" t="s">
        <v>122</v>
      </c>
      <c r="B2512" s="2" t="s">
        <v>137</v>
      </c>
      <c r="C2512" s="16" t="s">
        <v>514</v>
      </c>
      <c r="D2512" s="10">
        <v>9.429465228592397</v>
      </c>
      <c r="E2512" s="26">
        <v>1034.959138760931</v>
      </c>
      <c r="F2512" s="10">
        <v>1028.428268130912</v>
      </c>
    </row>
    <row r="2513">
      <c r="A2513" s="2" t="s">
        <v>314</v>
      </c>
      <c r="B2513" s="2" t="s">
        <v>122</v>
      </c>
      <c r="C2513" s="16" t="s">
        <v>461</v>
      </c>
      <c r="D2513" s="10">
        <v>16.658184913794326</v>
      </c>
      <c r="E2513" s="26">
        <v>968.2542305457708</v>
      </c>
      <c r="F2513" s="10">
        <v>1044.3886039895233</v>
      </c>
    </row>
    <row r="2514">
      <c r="A2514" s="2" t="s">
        <v>318</v>
      </c>
      <c r="B2514" s="2" t="s">
        <v>314</v>
      </c>
      <c r="C2514" s="16" t="s">
        <v>450</v>
      </c>
      <c r="D2514" s="10">
        <v>10.700515995754314</v>
      </c>
      <c r="E2514" s="26">
        <v>966.7850440708859</v>
      </c>
      <c r="F2514" s="10">
        <v>984.9124154595652</v>
      </c>
    </row>
    <row r="2515">
      <c r="A2515" s="2" t="s">
        <v>349</v>
      </c>
      <c r="B2515" s="2" t="s">
        <v>318</v>
      </c>
      <c r="C2515" s="16" t="s">
        <v>564</v>
      </c>
      <c r="D2515" s="10">
        <v>10.334263273523751</v>
      </c>
      <c r="E2515" s="26">
        <v>968.7146262620389</v>
      </c>
      <c r="F2515" s="10">
        <v>977.4855600666401</v>
      </c>
    </row>
    <row r="2516">
      <c r="A2516" s="2" t="s">
        <v>356</v>
      </c>
      <c r="B2516" s="2" t="s">
        <v>349</v>
      </c>
      <c r="C2516" s="16" t="s">
        <v>433</v>
      </c>
      <c r="D2516" s="10">
        <v>-33.59909824108499</v>
      </c>
      <c r="E2516" s="26">
        <v>1009.1613287190953</v>
      </c>
      <c r="F2516" s="10">
        <v>979.0488895355627</v>
      </c>
    </row>
    <row r="2517">
      <c r="A2517" s="2" t="s">
        <v>237</v>
      </c>
      <c r="B2517" s="2" t="s">
        <v>125</v>
      </c>
      <c r="C2517" s="16" t="s">
        <v>436</v>
      </c>
      <c r="D2517" s="10">
        <v>12.42072539267699</v>
      </c>
      <c r="E2517" s="26">
        <v>966.7267995768849</v>
      </c>
      <c r="F2517" s="10">
        <v>996.2127484597772</v>
      </c>
    </row>
    <row r="2518">
      <c r="A2518" s="2" t="s">
        <v>92</v>
      </c>
      <c r="B2518" s="2" t="s">
        <v>237</v>
      </c>
      <c r="C2518" s="16" t="s">
        <v>471</v>
      </c>
      <c r="D2518" s="10">
        <v>6.61560993958302</v>
      </c>
      <c r="E2518" s="26">
        <v>1030.7697960141338</v>
      </c>
      <c r="F2518" s="10">
        <v>979.1475249695619</v>
      </c>
    </row>
    <row r="2519">
      <c r="A2519" s="2" t="s">
        <v>64</v>
      </c>
      <c r="B2519" s="2" t="s">
        <v>92</v>
      </c>
      <c r="C2519" s="16" t="s">
        <v>486</v>
      </c>
      <c r="D2519" s="10">
        <v>11.97559452490338</v>
      </c>
      <c r="E2519" s="26">
        <v>1012.7078213769337</v>
      </c>
      <c r="F2519" s="10">
        <v>1037.3854059537168</v>
      </c>
    </row>
    <row r="2520">
      <c r="A2520" s="2" t="s">
        <v>311</v>
      </c>
      <c r="B2520" s="2" t="s">
        <v>64</v>
      </c>
      <c r="C2520" s="16" t="s">
        <v>433</v>
      </c>
      <c r="D2520" s="10">
        <v>-27.524747004093996</v>
      </c>
      <c r="E2520" s="26">
        <v>972.1322921442713</v>
      </c>
      <c r="F2520" s="10">
        <v>1024.6834159018372</v>
      </c>
    </row>
    <row r="2521">
      <c r="A2521" s="2" t="s">
        <v>22</v>
      </c>
      <c r="B2521" s="2" t="s">
        <v>64</v>
      </c>
      <c r="C2521" s="16" t="s">
        <v>516</v>
      </c>
      <c r="D2521" s="10">
        <v>3.1615244591055354</v>
      </c>
      <c r="E2521" s="26">
        <v>1119.1520993762729</v>
      </c>
      <c r="F2521" s="10">
        <v>1052.2081629059312</v>
      </c>
    </row>
    <row r="2522">
      <c r="A2522" s="2" t="s">
        <v>246</v>
      </c>
      <c r="B2522" s="2" t="s">
        <v>22</v>
      </c>
      <c r="C2522" s="16" t="s">
        <v>433</v>
      </c>
      <c r="D2522" s="10">
        <v>-20.246418418365714</v>
      </c>
      <c r="E2522" s="26">
        <v>990.3308877082497</v>
      </c>
      <c r="F2522" s="10">
        <v>1122.3136238353784</v>
      </c>
    </row>
    <row r="2523">
      <c r="A2523" s="2" t="s">
        <v>336</v>
      </c>
      <c r="B2523" s="2" t="s">
        <v>22</v>
      </c>
      <c r="C2523" s="16" t="s">
        <v>541</v>
      </c>
      <c r="D2523" s="10">
        <v>27.48653837431206</v>
      </c>
      <c r="E2523" s="26">
        <v>935.6398333161113</v>
      </c>
      <c r="F2523" s="10">
        <v>1142.560042253744</v>
      </c>
    </row>
    <row r="2524">
      <c r="A2524" s="2" t="s">
        <v>125</v>
      </c>
      <c r="B2524" s="2" t="s">
        <v>336</v>
      </c>
      <c r="C2524" s="16" t="s">
        <v>490</v>
      </c>
      <c r="D2524" s="10">
        <v>8.641931622582257</v>
      </c>
      <c r="E2524" s="26">
        <v>983.7920230671002</v>
      </c>
      <c r="F2524" s="10">
        <v>963.1263716904234</v>
      </c>
    </row>
    <row r="2525">
      <c r="A2525" s="2" t="s">
        <v>64</v>
      </c>
      <c r="B2525" s="2" t="s">
        <v>125</v>
      </c>
      <c r="C2525" s="16" t="s">
        <v>487</v>
      </c>
      <c r="D2525" s="10">
        <v>6.723659809508408</v>
      </c>
      <c r="E2525" s="26">
        <v>1049.0466384468257</v>
      </c>
      <c r="F2525" s="10">
        <v>992.4339546896825</v>
      </c>
    </row>
    <row r="2526">
      <c r="A2526" s="2" t="s">
        <v>92</v>
      </c>
      <c r="B2526" s="2" t="s">
        <v>64</v>
      </c>
      <c r="C2526" s="16" t="s">
        <v>433</v>
      </c>
      <c r="D2526" s="10">
        <v>-29.35532757976302</v>
      </c>
      <c r="E2526" s="26">
        <v>1025.4098114288133</v>
      </c>
      <c r="F2526" s="10">
        <v>1055.770298256334</v>
      </c>
    </row>
    <row r="2527">
      <c r="A2527" s="2" t="s">
        <v>125</v>
      </c>
      <c r="B2527" s="2" t="s">
        <v>64</v>
      </c>
      <c r="C2527" s="16" t="s">
        <v>518</v>
      </c>
      <c r="D2527" s="10">
        <v>16.87391193302772</v>
      </c>
      <c r="E2527" s="26">
        <v>985.710294880174</v>
      </c>
      <c r="F2527" s="10">
        <v>1085.125625836097</v>
      </c>
    </row>
    <row r="2528">
      <c r="A2528" s="2" t="s">
        <v>237</v>
      </c>
      <c r="B2528" s="2" t="s">
        <v>125</v>
      </c>
      <c r="C2528" s="16" t="s">
        <v>550</v>
      </c>
      <c r="D2528" s="10">
        <v>12.175064579911018</v>
      </c>
      <c r="E2528" s="26">
        <v>972.5319150299789</v>
      </c>
      <c r="F2528" s="10">
        <v>1002.5842068132017</v>
      </c>
    </row>
    <row r="2529">
      <c r="A2529" s="2" t="s">
        <v>22</v>
      </c>
      <c r="B2529" s="2" t="s">
        <v>237</v>
      </c>
      <c r="C2529" s="16" t="s">
        <v>505</v>
      </c>
      <c r="D2529" s="10">
        <v>3.7748476843805228</v>
      </c>
      <c r="E2529" s="26">
        <v>1115.073503879432</v>
      </c>
      <c r="F2529" s="10">
        <v>984.7069796098899</v>
      </c>
    </row>
    <row r="2530">
      <c r="A2530" s="2" t="s">
        <v>246</v>
      </c>
      <c r="B2530" s="2" t="s">
        <v>22</v>
      </c>
      <c r="C2530" s="16" t="s">
        <v>572</v>
      </c>
      <c r="D2530" s="10">
        <v>23.01381741081782</v>
      </c>
      <c r="E2530" s="26">
        <v>970.084469289884</v>
      </c>
      <c r="F2530" s="10">
        <v>1118.8483515638127</v>
      </c>
    </row>
    <row r="2531">
      <c r="A2531" s="2" t="s">
        <v>324</v>
      </c>
      <c r="B2531" s="2" t="s">
        <v>246</v>
      </c>
      <c r="C2531" s="16" t="s">
        <v>486</v>
      </c>
      <c r="D2531" s="10">
        <v>14.698604136827608</v>
      </c>
      <c r="E2531" s="26">
        <v>935.3647865957132</v>
      </c>
      <c r="F2531" s="10">
        <v>993.0982867007018</v>
      </c>
    </row>
    <row r="2532">
      <c r="A2532" s="2" t="s">
        <v>64</v>
      </c>
      <c r="B2532" s="2" t="s">
        <v>324</v>
      </c>
      <c r="C2532" s="16" t="s">
        <v>505</v>
      </c>
      <c r="D2532" s="10">
        <v>4.177222691971562</v>
      </c>
      <c r="E2532" s="26">
        <v>1068.2517139030692</v>
      </c>
      <c r="F2532" s="10">
        <v>950.0633907325408</v>
      </c>
    </row>
    <row r="2533">
      <c r="A2533" s="2" t="s">
        <v>200</v>
      </c>
      <c r="B2533" s="2" t="s">
        <v>331</v>
      </c>
      <c r="C2533" s="16" t="s">
        <v>506</v>
      </c>
      <c r="D2533" s="10">
        <v>9.49486324462134</v>
      </c>
      <c r="E2533" s="26">
        <v>968.6862256851877</v>
      </c>
      <c r="F2533" s="10">
        <v>969.8722569667925</v>
      </c>
    </row>
    <row r="2534">
      <c r="A2534" s="2" t="s">
        <v>319</v>
      </c>
      <c r="B2534" s="2" t="s">
        <v>200</v>
      </c>
      <c r="C2534" s="16" t="s">
        <v>433</v>
      </c>
      <c r="D2534" s="10">
        <v>-29.778072071326246</v>
      </c>
      <c r="E2534" s="26">
        <v>953.1908446523923</v>
      </c>
      <c r="F2534" s="10">
        <v>978.181088929809</v>
      </c>
    </row>
    <row r="2535">
      <c r="A2535" s="2" t="s">
        <v>404</v>
      </c>
      <c r="B2535" s="2" t="s">
        <v>200</v>
      </c>
      <c r="C2535" s="16" t="s">
        <v>433</v>
      </c>
      <c r="D2535" s="10">
        <v>-26.851102994334678</v>
      </c>
      <c r="E2535" s="26">
        <v>947.5959270834604</v>
      </c>
      <c r="F2535" s="10">
        <v>1007.9591610011353</v>
      </c>
    </row>
    <row r="2536">
      <c r="A2536" s="2" t="s">
        <v>331</v>
      </c>
      <c r="B2536" s="2" t="s">
        <v>200</v>
      </c>
      <c r="C2536" s="16" t="s">
        <v>450</v>
      </c>
      <c r="D2536" s="10">
        <v>11.304484828228107</v>
      </c>
      <c r="E2536" s="26">
        <v>960.3773937221712</v>
      </c>
      <c r="F2536" s="10">
        <v>1034.81026399547</v>
      </c>
    </row>
    <row r="2537">
      <c r="A2537" s="2" t="s">
        <v>308</v>
      </c>
      <c r="B2537" s="2" t="s">
        <v>331</v>
      </c>
      <c r="C2537" s="16" t="s">
        <v>562</v>
      </c>
      <c r="D2537" s="10">
        <v>9.758310275294935</v>
      </c>
      <c r="E2537" s="26">
        <v>970.5470550860972</v>
      </c>
      <c r="F2537" s="10">
        <v>971.6818785503992</v>
      </c>
    </row>
    <row r="2538">
      <c r="A2538" s="2" t="s">
        <v>422</v>
      </c>
      <c r="B2538" s="2" t="s">
        <v>308</v>
      </c>
      <c r="C2538" s="16" t="s">
        <v>433</v>
      </c>
      <c r="D2538" s="10">
        <v>-24.991822389340502</v>
      </c>
      <c r="E2538" s="26">
        <v>899.0932420696906</v>
      </c>
      <c r="F2538" s="10">
        <v>980.3053653613922</v>
      </c>
    </row>
    <row r="2539">
      <c r="A2539" s="2" t="s">
        <v>319</v>
      </c>
      <c r="B2539" s="2" t="s">
        <v>308</v>
      </c>
      <c r="C2539" s="16" t="s">
        <v>437</v>
      </c>
      <c r="D2539" s="10">
        <v>15.314330547671654</v>
      </c>
      <c r="E2539" s="26">
        <v>923.4127725810661</v>
      </c>
      <c r="F2539" s="10">
        <v>1005.2971877507327</v>
      </c>
    </row>
    <row r="2540">
      <c r="A2540" s="2" t="s">
        <v>305</v>
      </c>
      <c r="B2540" s="2" t="s">
        <v>319</v>
      </c>
      <c r="C2540" s="16" t="s">
        <v>433</v>
      </c>
      <c r="D2540" s="10">
        <v>-32.49964383393731</v>
      </c>
      <c r="E2540" s="26">
        <v>951.4666140021532</v>
      </c>
      <c r="F2540" s="10">
        <v>938.7271031287378</v>
      </c>
    </row>
    <row r="2541">
      <c r="A2541" s="2" t="s">
        <v>338</v>
      </c>
      <c r="B2541" s="2" t="s">
        <v>319</v>
      </c>
      <c r="C2541" s="16" t="s">
        <v>487</v>
      </c>
      <c r="D2541" s="10">
        <v>9.687851939339811</v>
      </c>
      <c r="E2541" s="26">
        <v>945.7973497810443</v>
      </c>
      <c r="F2541" s="10">
        <v>971.2267469626751</v>
      </c>
    </row>
    <row r="2542">
      <c r="A2542" s="2" t="s">
        <v>422</v>
      </c>
      <c r="B2542" s="2" t="s">
        <v>338</v>
      </c>
      <c r="C2542" s="16" t="s">
        <v>433</v>
      </c>
      <c r="D2542" s="10">
        <v>-24.976194089617145</v>
      </c>
      <c r="E2542" s="26">
        <v>874.1014196803501</v>
      </c>
      <c r="F2542" s="10">
        <v>955.4852017203842</v>
      </c>
    </row>
    <row r="2543">
      <c r="A2543" s="2" t="s">
        <v>331</v>
      </c>
      <c r="B2543" s="2" t="s">
        <v>338</v>
      </c>
      <c r="C2543" s="16" t="s">
        <v>518</v>
      </c>
      <c r="D2543" s="10">
        <v>9.354518075666023</v>
      </c>
      <c r="E2543" s="26">
        <v>961.9235682751042</v>
      </c>
      <c r="F2543" s="10">
        <v>980.4613958100014</v>
      </c>
    </row>
    <row r="2544">
      <c r="A2544" s="2" t="s">
        <v>305</v>
      </c>
      <c r="B2544" s="2" t="s">
        <v>331</v>
      </c>
      <c r="C2544" s="16" t="s">
        <v>524</v>
      </c>
      <c r="D2544" s="10">
        <v>13.73071038968915</v>
      </c>
      <c r="E2544" s="26">
        <v>918.9669701682159</v>
      </c>
      <c r="F2544" s="10">
        <v>971.2780863507702</v>
      </c>
    </row>
    <row r="2545">
      <c r="A2545" s="2" t="s">
        <v>387</v>
      </c>
      <c r="B2545" s="2" t="s">
        <v>305</v>
      </c>
      <c r="C2545" s="16" t="s">
        <v>433</v>
      </c>
      <c r="D2545" s="10">
        <v>-33.9453956342138</v>
      </c>
      <c r="E2545" s="26">
        <v>968.6302659242161</v>
      </c>
      <c r="F2545" s="10">
        <v>932.6976805579051</v>
      </c>
    </row>
    <row r="2546">
      <c r="A2546" s="2" t="s">
        <v>30</v>
      </c>
      <c r="B2546" s="2" t="s">
        <v>151</v>
      </c>
      <c r="C2546" s="16" t="s">
        <v>450</v>
      </c>
      <c r="D2546" s="10">
        <v>12.423105264467562</v>
      </c>
      <c r="E2546" s="26">
        <v>1055.0877170662072</v>
      </c>
      <c r="F2546" s="10">
        <v>1094.9990399438648</v>
      </c>
    </row>
    <row r="2547">
      <c r="A2547" s="2" t="s">
        <v>158</v>
      </c>
      <c r="B2547" s="2" t="s">
        <v>30</v>
      </c>
      <c r="C2547" s="16" t="s">
        <v>525</v>
      </c>
      <c r="D2547" s="10">
        <v>10.997179899413009</v>
      </c>
      <c r="E2547" s="26">
        <v>1056.0181691647156</v>
      </c>
      <c r="F2547" s="10">
        <v>1067.510822330675</v>
      </c>
    </row>
    <row r="2548">
      <c r="A2548" s="2" t="s">
        <v>171</v>
      </c>
      <c r="B2548" s="2" t="s">
        <v>158</v>
      </c>
      <c r="C2548" s="16" t="s">
        <v>479</v>
      </c>
      <c r="D2548" s="10">
        <v>12.178164053511475</v>
      </c>
      <c r="E2548" s="26">
        <v>1039.2073495064678</v>
      </c>
      <c r="F2548" s="10">
        <v>1067.0153490641285</v>
      </c>
    </row>
    <row r="2549">
      <c r="A2549" s="2" t="s">
        <v>69</v>
      </c>
      <c r="B2549" s="2" t="s">
        <v>171</v>
      </c>
      <c r="C2549" s="16" t="s">
        <v>523</v>
      </c>
      <c r="D2549" s="10">
        <v>8.896388646235362</v>
      </c>
      <c r="E2549" s="26">
        <v>1073.1947900804523</v>
      </c>
      <c r="F2549" s="10">
        <v>1051.3855135599792</v>
      </c>
    </row>
    <row r="2550">
      <c r="A2550" s="2" t="s">
        <v>71</v>
      </c>
      <c r="B2550" s="2" t="s">
        <v>69</v>
      </c>
      <c r="C2550" s="16" t="s">
        <v>433</v>
      </c>
      <c r="D2550" s="10">
        <v>-31.541598788427414</v>
      </c>
      <c r="E2550" s="26">
        <v>1080.822290328496</v>
      </c>
      <c r="F2550" s="10">
        <v>1082.0911787266878</v>
      </c>
    </row>
    <row r="2551">
      <c r="A2551" s="2" t="s">
        <v>79</v>
      </c>
      <c r="B2551" s="2" t="s">
        <v>69</v>
      </c>
      <c r="C2551" s="16" t="s">
        <v>578</v>
      </c>
      <c r="D2551" s="10">
        <v>13.676044096693067</v>
      </c>
      <c r="E2551" s="26">
        <v>1036.4102578863942</v>
      </c>
      <c r="F2551" s="10">
        <v>1113.632777515115</v>
      </c>
    </row>
    <row r="2552">
      <c r="A2552" s="2" t="s">
        <v>373</v>
      </c>
      <c r="B2552" s="2" t="s">
        <v>79</v>
      </c>
      <c r="C2552" s="16" t="s">
        <v>433</v>
      </c>
      <c r="D2552" s="10">
        <v>-27.478156395699152</v>
      </c>
      <c r="E2552" s="26">
        <v>996.9895559527454</v>
      </c>
      <c r="F2552" s="10">
        <v>1050.0863019830872</v>
      </c>
    </row>
    <row r="2553">
      <c r="A2553" s="2" t="s">
        <v>151</v>
      </c>
      <c r="B2553" s="2" t="s">
        <v>79</v>
      </c>
      <c r="C2553" s="16" t="s">
        <v>573</v>
      </c>
      <c r="D2553" s="10">
        <v>6.542185788988812</v>
      </c>
      <c r="E2553" s="26">
        <v>1082.575934679397</v>
      </c>
      <c r="F2553" s="10">
        <v>1077.5644583787864</v>
      </c>
    </row>
    <row r="2554">
      <c r="A2554" s="2" t="s">
        <v>71</v>
      </c>
      <c r="B2554" s="2" t="s">
        <v>151</v>
      </c>
      <c r="C2554" s="16" t="s">
        <v>510</v>
      </c>
      <c r="D2554" s="10">
        <v>12.761582282993178</v>
      </c>
      <c r="E2554" s="26">
        <v>1049.2806915400686</v>
      </c>
      <c r="F2554" s="10">
        <v>1089.1181204683858</v>
      </c>
    </row>
    <row r="2555">
      <c r="A2555" s="2" t="s">
        <v>158</v>
      </c>
      <c r="B2555" s="2" t="s">
        <v>71</v>
      </c>
      <c r="C2555" s="16" t="s">
        <v>544</v>
      </c>
      <c r="D2555" s="10">
        <v>10.277887067028978</v>
      </c>
      <c r="E2555" s="26">
        <v>1054.837185010617</v>
      </c>
      <c r="F2555" s="10">
        <v>1062.0422738230618</v>
      </c>
    </row>
    <row r="2556">
      <c r="A2556" s="2" t="s">
        <v>159</v>
      </c>
      <c r="B2556" s="2" t="s">
        <v>158</v>
      </c>
      <c r="C2556" s="16" t="s">
        <v>572</v>
      </c>
      <c r="D2556" s="10">
        <v>13.007018049332473</v>
      </c>
      <c r="E2556" s="26">
        <v>1026.353786577992</v>
      </c>
      <c r="F2556" s="10">
        <v>1065.1150720776461</v>
      </c>
    </row>
    <row r="2557">
      <c r="A2557" s="2" t="s">
        <v>123</v>
      </c>
      <c r="B2557" s="2" t="s">
        <v>159</v>
      </c>
      <c r="C2557" s="16" t="s">
        <v>433</v>
      </c>
      <c r="D2557" s="10">
        <v>-32.40146817926097</v>
      </c>
      <c r="E2557" s="26">
        <v>1050.620934027834</v>
      </c>
      <c r="F2557" s="10">
        <v>1039.3608046273243</v>
      </c>
    </row>
    <row r="2558">
      <c r="A2558" s="2" t="s">
        <v>69</v>
      </c>
      <c r="B2558" s="2" t="s">
        <v>159</v>
      </c>
      <c r="C2558" s="16" t="s">
        <v>532</v>
      </c>
      <c r="D2558" s="10">
        <v>5.933951593570988</v>
      </c>
      <c r="E2558" s="26">
        <v>1099.9567334184221</v>
      </c>
      <c r="F2558" s="10">
        <v>1071.7622728065853</v>
      </c>
    </row>
    <row r="2559">
      <c r="A2559" s="2" t="s">
        <v>30</v>
      </c>
      <c r="B2559" s="2" t="s">
        <v>69</v>
      </c>
      <c r="C2559" s="16" t="s">
        <v>537</v>
      </c>
      <c r="D2559" s="10">
        <v>13.462023391682145</v>
      </c>
      <c r="E2559" s="26">
        <v>1056.513642431262</v>
      </c>
      <c r="F2559" s="10">
        <v>1105.8906850119931</v>
      </c>
    </row>
    <row r="2560">
      <c r="A2560" s="2" t="s">
        <v>152</v>
      </c>
      <c r="B2560" s="2" t="s">
        <v>30</v>
      </c>
      <c r="C2560" s="16" t="s">
        <v>582</v>
      </c>
      <c r="D2560" s="10">
        <v>13.281995684147816</v>
      </c>
      <c r="E2560" s="26">
        <v>1027.1747844414633</v>
      </c>
      <c r="F2560" s="10">
        <v>1069.9756658229442</v>
      </c>
    </row>
    <row r="2561">
      <c r="A2561" s="2" t="s">
        <v>17</v>
      </c>
      <c r="B2561" s="2" t="s">
        <v>152</v>
      </c>
      <c r="C2561" s="16" t="s">
        <v>468</v>
      </c>
      <c r="D2561" s="10">
        <v>3.0029816007955</v>
      </c>
      <c r="E2561" s="26">
        <v>1192.5408276126348</v>
      </c>
      <c r="F2561" s="10">
        <v>1040.4567801256112</v>
      </c>
    </row>
    <row r="2562">
      <c r="A2562" s="2" t="s">
        <v>231</v>
      </c>
      <c r="B2562" s="2" t="s">
        <v>66</v>
      </c>
      <c r="C2562" s="16" t="s">
        <v>433</v>
      </c>
      <c r="D2562" s="10">
        <v>-32.341891401085704</v>
      </c>
      <c r="E2562" s="26">
        <v>1036.1443250376385</v>
      </c>
      <c r="F2562" s="10">
        <v>1025.7767525450874</v>
      </c>
    </row>
    <row r="2563">
      <c r="A2563" s="2" t="s">
        <v>379</v>
      </c>
      <c r="B2563" s="2" t="s">
        <v>66</v>
      </c>
      <c r="C2563" s="16" t="s">
        <v>433</v>
      </c>
      <c r="D2563" s="10">
        <v>-20.473990478519106</v>
      </c>
      <c r="E2563" s="26">
        <v>928.5478199954158</v>
      </c>
      <c r="F2563" s="10">
        <v>1058.118643946173</v>
      </c>
    </row>
    <row r="2564">
      <c r="A2564" s="2" t="s">
        <v>169</v>
      </c>
      <c r="B2564" s="2" t="s">
        <v>66</v>
      </c>
      <c r="C2564" s="16" t="s">
        <v>520</v>
      </c>
      <c r="D2564" s="10">
        <v>13.311204279026338</v>
      </c>
      <c r="E2564" s="26">
        <v>997.6438378383572</v>
      </c>
      <c r="F2564" s="10">
        <v>1078.592634424692</v>
      </c>
    </row>
    <row r="2565">
      <c r="A2565" s="2" t="s">
        <v>42</v>
      </c>
      <c r="B2565" s="2" t="s">
        <v>169</v>
      </c>
      <c r="C2565" s="16" t="s">
        <v>562</v>
      </c>
      <c r="D2565" s="10">
        <v>6.882869976268991</v>
      </c>
      <c r="E2565" s="26">
        <v>1055.2998074272093</v>
      </c>
      <c r="F2565" s="10">
        <v>1010.9550421173835</v>
      </c>
    </row>
    <row r="2566">
      <c r="A2566" s="2" t="s">
        <v>231</v>
      </c>
      <c r="B2566" s="2" t="s">
        <v>42</v>
      </c>
      <c r="C2566" s="16" t="s">
        <v>433</v>
      </c>
      <c r="D2566" s="10">
        <v>-27.023409180251683</v>
      </c>
      <c r="E2566" s="26">
        <v>1003.8024336365528</v>
      </c>
      <c r="F2566" s="10">
        <v>1062.1826774034782</v>
      </c>
    </row>
    <row r="2567">
      <c r="A2567" s="2" t="s">
        <v>379</v>
      </c>
      <c r="B2567" s="2" t="s">
        <v>42</v>
      </c>
      <c r="C2567" s="16" t="s">
        <v>502</v>
      </c>
      <c r="D2567" s="10">
        <v>25.088104632955467</v>
      </c>
      <c r="E2567" s="26">
        <v>908.0738295168967</v>
      </c>
      <c r="F2567" s="10">
        <v>1089.20608658373</v>
      </c>
    </row>
    <row r="2568">
      <c r="A2568" s="2" t="s">
        <v>310</v>
      </c>
      <c r="B2568" s="2" t="s">
        <v>379</v>
      </c>
      <c r="C2568" s="16" t="s">
        <v>433</v>
      </c>
      <c r="D2568" s="10">
        <v>-35.60238754370791</v>
      </c>
      <c r="E2568" s="26">
        <v>1000.0</v>
      </c>
      <c r="F2568" s="10">
        <v>933.1619341498522</v>
      </c>
    </row>
    <row r="2569">
      <c r="A2569" s="2" t="s">
        <v>409</v>
      </c>
      <c r="B2569" s="2" t="s">
        <v>379</v>
      </c>
      <c r="C2569" s="16" t="s">
        <v>515</v>
      </c>
      <c r="D2569" s="10">
        <v>8.267659299939078</v>
      </c>
      <c r="E2569" s="26">
        <v>964.7965658884073</v>
      </c>
      <c r="F2569" s="10">
        <v>968.7643216935601</v>
      </c>
    </row>
    <row r="2570">
      <c r="A2570" s="2" t="s">
        <v>254</v>
      </c>
      <c r="B2570" s="2" t="s">
        <v>409</v>
      </c>
      <c r="C2570" s="16" t="s">
        <v>513</v>
      </c>
      <c r="D2570" s="10">
        <v>9.269174415088766</v>
      </c>
      <c r="E2570" s="26">
        <v>977.0250777127522</v>
      </c>
      <c r="F2570" s="10">
        <v>973.0642251883464</v>
      </c>
    </row>
    <row r="2571">
      <c r="A2571" s="2" t="s">
        <v>358</v>
      </c>
      <c r="B2571" s="2" t="s">
        <v>254</v>
      </c>
      <c r="C2571" s="16" t="s">
        <v>517</v>
      </c>
      <c r="D2571" s="10">
        <v>10.426710522444711</v>
      </c>
      <c r="E2571" s="26">
        <v>976.9452824919402</v>
      </c>
      <c r="F2571" s="10">
        <v>986.294252127841</v>
      </c>
    </row>
    <row r="2572">
      <c r="A2572" s="2" t="s">
        <v>231</v>
      </c>
      <c r="B2572" s="2" t="s">
        <v>358</v>
      </c>
      <c r="C2572" s="16" t="s">
        <v>516</v>
      </c>
      <c r="D2572" s="10">
        <v>10.748530784942492</v>
      </c>
      <c r="E2572" s="26">
        <v>976.7790244563012</v>
      </c>
      <c r="F2572" s="10">
        <v>987.371993014385</v>
      </c>
    </row>
    <row r="2573">
      <c r="A2573" s="2" t="s">
        <v>42</v>
      </c>
      <c r="B2573" s="2" t="s">
        <v>231</v>
      </c>
      <c r="C2573" s="16" t="s">
        <v>471</v>
      </c>
      <c r="D2573" s="10">
        <v>5.376274810511669</v>
      </c>
      <c r="E2573" s="26">
        <v>1064.1179819507745</v>
      </c>
      <c r="F2573" s="10">
        <v>987.5275552412437</v>
      </c>
    </row>
    <row r="2574">
      <c r="A2574" s="2" t="s">
        <v>379</v>
      </c>
      <c r="B2574" s="2" t="s">
        <v>42</v>
      </c>
      <c r="C2574" s="16" t="s">
        <v>433</v>
      </c>
      <c r="D2574" s="10">
        <v>-22.41471070226757</v>
      </c>
      <c r="E2574" s="26">
        <v>960.4966623936209</v>
      </c>
      <c r="F2574" s="10">
        <v>1069.4942567612861</v>
      </c>
    </row>
    <row r="2575">
      <c r="A2575" s="2" t="s">
        <v>153</v>
      </c>
      <c r="B2575" s="2" t="s">
        <v>41</v>
      </c>
      <c r="C2575" s="16" t="s">
        <v>433</v>
      </c>
      <c r="D2575" s="10">
        <v>-16.89651628916913</v>
      </c>
      <c r="E2575" s="26">
        <v>994.1821375464974</v>
      </c>
      <c r="F2575" s="10">
        <v>1162.1979642618594</v>
      </c>
    </row>
    <row r="2576">
      <c r="A2576" s="2" t="s">
        <v>39</v>
      </c>
      <c r="B2576" s="2" t="s">
        <v>41</v>
      </c>
      <c r="C2576" s="16" t="s">
        <v>433</v>
      </c>
      <c r="D2576" s="10">
        <v>-26.63829011463347</v>
      </c>
      <c r="E2576" s="26">
        <v>1116.2955776410397</v>
      </c>
      <c r="F2576" s="10">
        <v>1179.0944805510285</v>
      </c>
    </row>
    <row r="2577">
      <c r="A2577" s="2" t="s">
        <v>179</v>
      </c>
      <c r="B2577" s="2" t="s">
        <v>41</v>
      </c>
      <c r="C2577" s="16" t="s">
        <v>433</v>
      </c>
      <c r="D2577" s="10">
        <v>-16.529896943915272</v>
      </c>
      <c r="E2577" s="26">
        <v>995.2888574149318</v>
      </c>
      <c r="F2577" s="10">
        <v>1205.732770665662</v>
      </c>
    </row>
    <row r="2578">
      <c r="A2578" s="2" t="s">
        <v>157</v>
      </c>
      <c r="B2578" s="2" t="s">
        <v>41</v>
      </c>
      <c r="C2578" s="16" t="s">
        <v>443</v>
      </c>
      <c r="D2578" s="10">
        <v>24.29691919347325</v>
      </c>
      <c r="E2578" s="26">
        <v>1017.90951535844</v>
      </c>
      <c r="F2578" s="10">
        <v>1222.2626676095772</v>
      </c>
    </row>
    <row r="2579">
      <c r="A2579" s="2" t="s">
        <v>27</v>
      </c>
      <c r="B2579" s="2" t="s">
        <v>157</v>
      </c>
      <c r="C2579" s="16" t="s">
        <v>470</v>
      </c>
      <c r="D2579" s="10">
        <v>7.487796136835865</v>
      </c>
      <c r="E2579" s="26">
        <v>1085.9552216832203</v>
      </c>
      <c r="F2579" s="10">
        <v>1042.2064345519132</v>
      </c>
    </row>
    <row r="2580">
      <c r="A2580" s="2" t="s">
        <v>153</v>
      </c>
      <c r="B2580" s="2" t="s">
        <v>27</v>
      </c>
      <c r="C2580" s="16" t="s">
        <v>506</v>
      </c>
      <c r="D2580" s="10">
        <v>19.30195037843437</v>
      </c>
      <c r="E2580" s="26">
        <v>977.2856212573283</v>
      </c>
      <c r="F2580" s="10">
        <v>1093.4430178200562</v>
      </c>
    </row>
    <row r="2581">
      <c r="A2581" s="2" t="s">
        <v>116</v>
      </c>
      <c r="B2581" s="2" t="s">
        <v>153</v>
      </c>
      <c r="C2581" s="16" t="s">
        <v>450</v>
      </c>
      <c r="D2581" s="10">
        <v>7.383123076332091</v>
      </c>
      <c r="E2581" s="26">
        <v>1027.102174915275</v>
      </c>
      <c r="F2581" s="10">
        <v>996.5875716357627</v>
      </c>
    </row>
    <row r="2582">
      <c r="A2582" s="2" t="s">
        <v>39</v>
      </c>
      <c r="B2582" s="2" t="s">
        <v>116</v>
      </c>
      <c r="C2582" s="16" t="s">
        <v>433</v>
      </c>
      <c r="D2582" s="10">
        <v>-35.01235625897924</v>
      </c>
      <c r="E2582" s="26">
        <v>1089.6572875264062</v>
      </c>
      <c r="F2582" s="10">
        <v>1034.4852979916072</v>
      </c>
    </row>
    <row r="2583">
      <c r="A2583" s="2" t="s">
        <v>234</v>
      </c>
      <c r="B2583" s="2" t="s">
        <v>116</v>
      </c>
      <c r="C2583" s="16" t="s">
        <v>556</v>
      </c>
      <c r="D2583" s="10">
        <v>16.654168666661615</v>
      </c>
      <c r="E2583" s="26">
        <v>964.8451593490702</v>
      </c>
      <c r="F2583" s="10">
        <v>1069.4976542505865</v>
      </c>
    </row>
    <row r="2584">
      <c r="A2584" s="2" t="s">
        <v>388</v>
      </c>
      <c r="B2584" s="2" t="s">
        <v>234</v>
      </c>
      <c r="C2584" s="16" t="s">
        <v>563</v>
      </c>
      <c r="D2584" s="10">
        <v>13.756533618924141</v>
      </c>
      <c r="E2584" s="26">
        <v>928.3582975215292</v>
      </c>
      <c r="F2584" s="10">
        <v>981.4993280157319</v>
      </c>
    </row>
    <row r="2585">
      <c r="A2585" s="2" t="s">
        <v>149</v>
      </c>
      <c r="B2585" s="2" t="s">
        <v>388</v>
      </c>
      <c r="C2585" s="16" t="s">
        <v>552</v>
      </c>
      <c r="D2585" s="10">
        <v>7.812387667475713</v>
      </c>
      <c r="E2585" s="26">
        <v>972.0699112263006</v>
      </c>
      <c r="F2585" s="10">
        <v>942.1148311404532</v>
      </c>
    </row>
    <row r="2586">
      <c r="A2586" s="2" t="s">
        <v>106</v>
      </c>
      <c r="B2586" s="2" t="s">
        <v>149</v>
      </c>
      <c r="C2586" s="16" t="s">
        <v>433</v>
      </c>
      <c r="D2586" s="10">
        <v>-36.855050561395956</v>
      </c>
      <c r="E2586" s="26">
        <v>1074.7919693459</v>
      </c>
      <c r="F2586" s="10">
        <v>979.8822988937764</v>
      </c>
    </row>
    <row r="2587">
      <c r="A2587" s="2" t="s">
        <v>76</v>
      </c>
      <c r="B2587" s="2" t="s">
        <v>149</v>
      </c>
      <c r="C2587" s="16" t="s">
        <v>573</v>
      </c>
      <c r="D2587" s="10">
        <v>7.168404659109894</v>
      </c>
      <c r="E2587" s="26">
        <v>1013.4606869754812</v>
      </c>
      <c r="F2587" s="10">
        <v>1016.7373494551723</v>
      </c>
    </row>
    <row r="2588">
      <c r="A2588" s="2" t="s">
        <v>421</v>
      </c>
      <c r="B2588" s="2" t="s">
        <v>305</v>
      </c>
      <c r="C2588" s="16" t="s">
        <v>433</v>
      </c>
      <c r="D2588" s="10">
        <v>-24.106811738404623</v>
      </c>
      <c r="E2588" s="26">
        <v>875.7827996961196</v>
      </c>
      <c r="F2588" s="10">
        <v>966.6430761921189</v>
      </c>
    </row>
    <row r="2589">
      <c r="A2589" s="2" t="s">
        <v>86</v>
      </c>
      <c r="B2589" s="2" t="s">
        <v>305</v>
      </c>
      <c r="C2589" s="16" t="s">
        <v>575</v>
      </c>
      <c r="D2589" s="10">
        <v>4.736124208445256</v>
      </c>
      <c r="E2589" s="26">
        <v>1021.316831750766</v>
      </c>
      <c r="F2589" s="10">
        <v>990.7498879305235</v>
      </c>
    </row>
    <row r="2590">
      <c r="A2590" s="2" t="s">
        <v>200</v>
      </c>
      <c r="B2590" s="2" t="s">
        <v>86</v>
      </c>
      <c r="C2590" s="16" t="s">
        <v>486</v>
      </c>
      <c r="D2590" s="10">
        <v>10.326986090540718</v>
      </c>
      <c r="E2590" s="26">
        <v>1023.5057791672419</v>
      </c>
      <c r="F2590" s="10">
        <v>1026.0529559592112</v>
      </c>
    </row>
    <row r="2591">
      <c r="A2591" s="2" t="s">
        <v>141</v>
      </c>
      <c r="B2591" s="2" t="s">
        <v>200</v>
      </c>
      <c r="C2591" s="16" t="s">
        <v>501</v>
      </c>
      <c r="D2591" s="10">
        <v>10.200949795555696</v>
      </c>
      <c r="E2591" s="26">
        <v>1038.506068013334</v>
      </c>
      <c r="F2591" s="10">
        <v>1033.8327652577827</v>
      </c>
    </row>
    <row r="2592">
      <c r="A2592" s="2" t="s">
        <v>308</v>
      </c>
      <c r="B2592" s="2" t="s">
        <v>141</v>
      </c>
      <c r="C2592" s="16" t="s">
        <v>450</v>
      </c>
      <c r="D2592" s="10">
        <v>14.012916880635427</v>
      </c>
      <c r="E2592" s="26">
        <v>989.982857203061</v>
      </c>
      <c r="F2592" s="10">
        <v>1048.7070178088898</v>
      </c>
    </row>
    <row r="2593">
      <c r="A2593" s="2" t="s">
        <v>315</v>
      </c>
      <c r="B2593" s="2" t="s">
        <v>308</v>
      </c>
      <c r="C2593" s="16" t="s">
        <v>596</v>
      </c>
      <c r="D2593" s="10">
        <v>14.51810710855814</v>
      </c>
      <c r="E2593" s="26">
        <v>940.759245330526</v>
      </c>
      <c r="F2593" s="10">
        <v>1003.9957740836963</v>
      </c>
    </row>
    <row r="2594">
      <c r="A2594" s="2" t="s">
        <v>338</v>
      </c>
      <c r="B2594" s="2" t="s">
        <v>315</v>
      </c>
      <c r="C2594" s="16" t="s">
        <v>536</v>
      </c>
      <c r="D2594" s="10">
        <v>8.586769126006665</v>
      </c>
      <c r="E2594" s="26">
        <v>971.1068777343354</v>
      </c>
      <c r="F2594" s="10">
        <v>955.2773524390842</v>
      </c>
    </row>
    <row r="2595">
      <c r="A2595" s="2" t="s">
        <v>10</v>
      </c>
      <c r="B2595" s="2" t="s">
        <v>338</v>
      </c>
      <c r="C2595" s="16" t="s">
        <v>493</v>
      </c>
      <c r="D2595" s="10">
        <v>4.245066470312099</v>
      </c>
      <c r="E2595" s="26">
        <v>1089.227040197636</v>
      </c>
      <c r="F2595" s="10">
        <v>979.693646860342</v>
      </c>
    </row>
    <row r="2596">
      <c r="A2596" s="2" t="s">
        <v>200</v>
      </c>
      <c r="B2596" s="2" t="s">
        <v>10</v>
      </c>
      <c r="C2596" s="16" t="s">
        <v>433</v>
      </c>
      <c r="D2596" s="10">
        <v>-26.016143841048077</v>
      </c>
      <c r="E2596" s="26">
        <v>1023.6318154622271</v>
      </c>
      <c r="F2596" s="10">
        <v>1093.4721066679479</v>
      </c>
    </row>
    <row r="2597">
      <c r="A2597" s="2" t="s">
        <v>305</v>
      </c>
      <c r="B2597" s="2" t="s">
        <v>10</v>
      </c>
      <c r="C2597" s="16" t="s">
        <v>433</v>
      </c>
      <c r="D2597" s="10">
        <v>-20.10575194616146</v>
      </c>
      <c r="E2597" s="26">
        <v>986.0137637220784</v>
      </c>
      <c r="F2597" s="10">
        <v>1119.4882505089959</v>
      </c>
    </row>
    <row r="2598">
      <c r="A2598" s="2" t="s">
        <v>338</v>
      </c>
      <c r="B2598" s="2" t="s">
        <v>10</v>
      </c>
      <c r="C2598" s="16" t="s">
        <v>433</v>
      </c>
      <c r="D2598" s="10">
        <v>-21.561565189836458</v>
      </c>
      <c r="E2598" s="26">
        <v>975.4485803900299</v>
      </c>
      <c r="F2598" s="10">
        <v>1139.5940024551574</v>
      </c>
    </row>
    <row r="2599">
      <c r="A2599" s="2" t="s">
        <v>308</v>
      </c>
      <c r="B2599" s="2" t="s">
        <v>10</v>
      </c>
      <c r="C2599" s="16" t="s">
        <v>433</v>
      </c>
      <c r="D2599" s="10">
        <v>-24.847448105927242</v>
      </c>
      <c r="E2599" s="26">
        <v>989.4776669751382</v>
      </c>
      <c r="F2599" s="10">
        <v>1161.1555676449939</v>
      </c>
    </row>
    <row r="2600">
      <c r="A2600" s="2" t="s">
        <v>391</v>
      </c>
      <c r="B2600" s="2" t="s">
        <v>10</v>
      </c>
      <c r="C2600" s="16" t="s">
        <v>433</v>
      </c>
      <c r="D2600" s="10">
        <v>-19.8502919880727</v>
      </c>
      <c r="E2600" s="26">
        <v>951.4620971565663</v>
      </c>
      <c r="F2600" s="10">
        <v>1186.0030157509211</v>
      </c>
    </row>
    <row r="2601">
      <c r="A2601" s="2" t="s">
        <v>152</v>
      </c>
      <c r="B2601" s="2" t="s">
        <v>58</v>
      </c>
      <c r="C2601" s="16" t="s">
        <v>570</v>
      </c>
      <c r="D2601" s="10">
        <v>10.25469451731249</v>
      </c>
      <c r="E2601" s="26">
        <v>1037.4537985248157</v>
      </c>
      <c r="F2601" s="10">
        <v>1047.65950072593</v>
      </c>
    </row>
    <row r="2602">
      <c r="A2602" s="2" t="s">
        <v>245</v>
      </c>
      <c r="B2602" s="2" t="s">
        <v>152</v>
      </c>
      <c r="C2602" s="16" t="s">
        <v>440</v>
      </c>
      <c r="D2602" s="10">
        <v>16.00191206155341</v>
      </c>
      <c r="E2602" s="26">
        <v>969.2474528692082</v>
      </c>
      <c r="F2602" s="10">
        <v>1047.7084930421283</v>
      </c>
    </row>
    <row r="2603">
      <c r="A2603" s="2" t="s">
        <v>158</v>
      </c>
      <c r="B2603" s="2" t="s">
        <v>245</v>
      </c>
      <c r="C2603" s="16" t="s">
        <v>449</v>
      </c>
      <c r="D2603" s="10">
        <v>6.671064541169077</v>
      </c>
      <c r="E2603" s="26">
        <v>1052.1080540283137</v>
      </c>
      <c r="F2603" s="10">
        <v>985.2493649307617</v>
      </c>
    </row>
    <row r="2604">
      <c r="A2604" s="2" t="s">
        <v>73</v>
      </c>
      <c r="B2604" s="2" t="s">
        <v>158</v>
      </c>
      <c r="C2604" s="16" t="s">
        <v>492</v>
      </c>
      <c r="D2604" s="10">
        <v>10.188883627497198</v>
      </c>
      <c r="E2604" s="26">
        <v>1057.2889458333282</v>
      </c>
      <c r="F2604" s="10">
        <v>1058.7791185694828</v>
      </c>
    </row>
    <row r="2605">
      <c r="A2605" s="2" t="s">
        <v>69</v>
      </c>
      <c r="B2605" s="2" t="s">
        <v>73</v>
      </c>
      <c r="C2605" s="16" t="s">
        <v>435</v>
      </c>
      <c r="D2605" s="10">
        <v>9.12524754052634</v>
      </c>
      <c r="E2605" s="26">
        <v>1092.428661620311</v>
      </c>
      <c r="F2605" s="10">
        <v>1067.4778294608254</v>
      </c>
    </row>
    <row r="2606">
      <c r="A2606" s="2" t="s">
        <v>67</v>
      </c>
      <c r="B2606" s="2" t="s">
        <v>69</v>
      </c>
      <c r="C2606" s="16" t="s">
        <v>537</v>
      </c>
      <c r="D2606" s="10">
        <v>9.604830042164119</v>
      </c>
      <c r="E2606" s="26">
        <v>1101.8470107723313</v>
      </c>
      <c r="F2606" s="10">
        <v>1101.5539091608373</v>
      </c>
    </row>
    <row r="2607">
      <c r="A2607" s="2" t="s">
        <v>151</v>
      </c>
      <c r="B2607" s="2" t="s">
        <v>67</v>
      </c>
      <c r="C2607" s="16" t="s">
        <v>450</v>
      </c>
      <c r="D2607" s="10">
        <v>12.030713216721681</v>
      </c>
      <c r="E2607" s="26">
        <v>1076.3565381853925</v>
      </c>
      <c r="F2607" s="10">
        <v>1111.4518408144954</v>
      </c>
    </row>
    <row r="2608">
      <c r="A2608" s="2" t="s">
        <v>322</v>
      </c>
      <c r="B2608" s="2" t="s">
        <v>151</v>
      </c>
      <c r="C2608" s="16" t="s">
        <v>433</v>
      </c>
      <c r="D2608" s="10">
        <v>-22.75705788177368</v>
      </c>
      <c r="E2608" s="26">
        <v>983.0354793957414</v>
      </c>
      <c r="F2608" s="10">
        <v>1088.3872514021143</v>
      </c>
    </row>
    <row r="2609">
      <c r="A2609" s="2" t="s">
        <v>54</v>
      </c>
      <c r="B2609" s="2" t="s">
        <v>151</v>
      </c>
      <c r="C2609" s="16" t="s">
        <v>433</v>
      </c>
      <c r="D2609" s="10">
        <v>-20.12904318846473</v>
      </c>
      <c r="E2609" s="26">
        <v>977.9168785487308</v>
      </c>
      <c r="F2609" s="10">
        <v>1111.144309283888</v>
      </c>
    </row>
    <row r="2610">
      <c r="A2610" s="2" t="s">
        <v>58</v>
      </c>
      <c r="B2610" s="2" t="s">
        <v>151</v>
      </c>
      <c r="C2610" s="16" t="s">
        <v>573</v>
      </c>
      <c r="D2610" s="10">
        <v>13.438529735082724</v>
      </c>
      <c r="E2610" s="26">
        <v>1037.4048062086174</v>
      </c>
      <c r="F2610" s="10">
        <v>1131.2733524723528</v>
      </c>
    </row>
    <row r="2611">
      <c r="A2611" s="2" t="s">
        <v>69</v>
      </c>
      <c r="B2611" s="2" t="s">
        <v>58</v>
      </c>
      <c r="C2611" s="16" t="s">
        <v>512</v>
      </c>
      <c r="D2611" s="10">
        <v>7.260053760764833</v>
      </c>
      <c r="E2611" s="26">
        <v>1091.9490791186731</v>
      </c>
      <c r="F2611" s="10">
        <v>1050.8433359437001</v>
      </c>
    </row>
    <row r="2612">
      <c r="A2612" s="2" t="s">
        <v>67</v>
      </c>
      <c r="B2612" s="2" t="s">
        <v>69</v>
      </c>
      <c r="C2612" s="16" t="s">
        <v>433</v>
      </c>
      <c r="D2612" s="10">
        <v>-31.645864217359804</v>
      </c>
      <c r="E2612" s="26">
        <v>1099.4211275977736</v>
      </c>
      <c r="F2612" s="10">
        <v>1099.209132879438</v>
      </c>
    </row>
    <row r="2613">
      <c r="A2613" s="2" t="s">
        <v>58</v>
      </c>
      <c r="B2613" s="2" t="s">
        <v>69</v>
      </c>
      <c r="C2613" s="16" t="s">
        <v>450</v>
      </c>
      <c r="D2613" s="10">
        <v>14.614019428682186</v>
      </c>
      <c r="E2613" s="26">
        <v>1043.5832821829354</v>
      </c>
      <c r="F2613" s="10">
        <v>1130.8549970967977</v>
      </c>
    </row>
    <row r="2614">
      <c r="A2614" s="2" t="s">
        <v>123</v>
      </c>
      <c r="B2614" s="2" t="s">
        <v>58</v>
      </c>
      <c r="C2614" s="16" t="s">
        <v>433</v>
      </c>
      <c r="D2614" s="10">
        <v>-28.577936527197714</v>
      </c>
      <c r="E2614" s="26">
        <v>1018.219465848573</v>
      </c>
      <c r="F2614" s="10">
        <v>1058.1973016116176</v>
      </c>
    </row>
    <row r="2615">
      <c r="A2615" s="2" t="s">
        <v>152</v>
      </c>
      <c r="B2615" s="2" t="s">
        <v>58</v>
      </c>
      <c r="C2615" s="16" t="s">
        <v>553</v>
      </c>
      <c r="D2615" s="10">
        <v>12.142445829886196</v>
      </c>
      <c r="E2615" s="26">
        <v>1031.706580980575</v>
      </c>
      <c r="F2615" s="10">
        <v>1086.7752381388152</v>
      </c>
    </row>
    <row r="2616">
      <c r="A2616" s="2" t="s">
        <v>186</v>
      </c>
      <c r="B2616" s="2" t="s">
        <v>39</v>
      </c>
      <c r="C2616" s="16" t="s">
        <v>433</v>
      </c>
      <c r="D2616" s="10">
        <v>-26.34859157213256</v>
      </c>
      <c r="E2616" s="26">
        <v>988.55315038471</v>
      </c>
      <c r="F2616" s="10">
        <v>1054.644931267427</v>
      </c>
    </row>
    <row r="2617">
      <c r="A2617" s="2" t="s">
        <v>214</v>
      </c>
      <c r="B2617" s="2" t="s">
        <v>39</v>
      </c>
      <c r="C2617" s="16" t="s">
        <v>433</v>
      </c>
      <c r="D2617" s="10">
        <v>-26.797476246658135</v>
      </c>
      <c r="E2617" s="26">
        <v>1020.0151430588346</v>
      </c>
      <c r="F2617" s="10">
        <v>1080.9935228395595</v>
      </c>
    </row>
    <row r="2618">
      <c r="A2618" s="2" t="s">
        <v>314</v>
      </c>
      <c r="B2618" s="2" t="s">
        <v>39</v>
      </c>
      <c r="C2618" s="16" t="s">
        <v>433</v>
      </c>
      <c r="D2618" s="10">
        <v>-25.119862772463584</v>
      </c>
      <c r="E2618" s="26">
        <v>974.2118994638109</v>
      </c>
      <c r="F2618" s="10">
        <v>1107.7909990862177</v>
      </c>
    </row>
    <row r="2619">
      <c r="A2619" s="2" t="s">
        <v>349</v>
      </c>
      <c r="B2619" s="2" t="s">
        <v>39</v>
      </c>
      <c r="C2619" s="16" t="s">
        <v>433</v>
      </c>
      <c r="D2619" s="10">
        <v>-32.029362440831356</v>
      </c>
      <c r="E2619" s="26">
        <v>1012.6479877766477</v>
      </c>
      <c r="F2619" s="10">
        <v>1132.9108618586813</v>
      </c>
    </row>
    <row r="2620">
      <c r="A2620" s="2" t="s">
        <v>314</v>
      </c>
      <c r="B2620" s="2" t="s">
        <v>39</v>
      </c>
      <c r="C2620" s="16" t="s">
        <v>471</v>
      </c>
      <c r="D2620" s="10">
        <v>24.560467642197093</v>
      </c>
      <c r="E2620" s="26">
        <v>949.0920366913474</v>
      </c>
      <c r="F2620" s="10">
        <v>1164.9402242995127</v>
      </c>
    </row>
    <row r="2621">
      <c r="A2621" s="2" t="s">
        <v>234</v>
      </c>
      <c r="B2621" s="2" t="s">
        <v>314</v>
      </c>
      <c r="C2621" s="16" t="s">
        <v>493</v>
      </c>
      <c r="D2621" s="10">
        <v>10.454750738166386</v>
      </c>
      <c r="E2621" s="26">
        <v>967.7427943968078</v>
      </c>
      <c r="F2621" s="10">
        <v>973.6525043335445</v>
      </c>
    </row>
    <row r="2622">
      <c r="A2622" s="2" t="s">
        <v>214</v>
      </c>
      <c r="B2622" s="2" t="s">
        <v>234</v>
      </c>
      <c r="C2622" s="16" t="s">
        <v>461</v>
      </c>
      <c r="D2622" s="10">
        <v>9.460560363648565</v>
      </c>
      <c r="E2622" s="26">
        <v>993.2176668121765</v>
      </c>
      <c r="F2622" s="10">
        <v>978.1975451349742</v>
      </c>
    </row>
    <row r="2623">
      <c r="A2623" s="2" t="s">
        <v>153</v>
      </c>
      <c r="B2623" s="2" t="s">
        <v>214</v>
      </c>
      <c r="C2623" s="16" t="s">
        <v>564</v>
      </c>
      <c r="D2623" s="10">
        <v>10.681083575981418</v>
      </c>
      <c r="E2623" s="26">
        <v>989.2044485594307</v>
      </c>
      <c r="F2623" s="10">
        <v>1002.6782271758251</v>
      </c>
    </row>
    <row r="2624">
      <c r="A2624" s="2" t="s">
        <v>349</v>
      </c>
      <c r="B2624" s="2" t="s">
        <v>153</v>
      </c>
      <c r="C2624" s="16" t="s">
        <v>433</v>
      </c>
      <c r="D2624" s="10">
        <v>-30.21930667203732</v>
      </c>
      <c r="E2624" s="26">
        <v>980.6186253358163</v>
      </c>
      <c r="F2624" s="10">
        <v>999.8855321354122</v>
      </c>
    </row>
    <row r="2625">
      <c r="A2625" s="2" t="s">
        <v>186</v>
      </c>
      <c r="B2625" s="2" t="s">
        <v>153</v>
      </c>
      <c r="C2625" s="16" t="s">
        <v>534</v>
      </c>
      <c r="D2625" s="10">
        <v>13.42106128499088</v>
      </c>
      <c r="E2625" s="26">
        <v>962.2045588125774</v>
      </c>
      <c r="F2625" s="10">
        <v>1030.1048388074496</v>
      </c>
    </row>
    <row r="2626">
      <c r="A2626" s="2" t="s">
        <v>157</v>
      </c>
      <c r="B2626" s="2" t="s">
        <v>186</v>
      </c>
      <c r="C2626" s="16" t="s">
        <v>433</v>
      </c>
      <c r="D2626" s="10">
        <v>-35.215383300236</v>
      </c>
      <c r="E2626" s="26">
        <v>1034.7186384150773</v>
      </c>
      <c r="F2626" s="10">
        <v>975.6256200975682</v>
      </c>
    </row>
    <row r="2627">
      <c r="A2627" s="2" t="s">
        <v>179</v>
      </c>
      <c r="B2627" s="2" t="s">
        <v>186</v>
      </c>
      <c r="C2627" s="16" t="s">
        <v>492</v>
      </c>
      <c r="D2627" s="10">
        <v>10.159339208781672</v>
      </c>
      <c r="E2627" s="26">
        <v>978.7589604710166</v>
      </c>
      <c r="F2627" s="10">
        <v>1010.8410033978042</v>
      </c>
    </row>
    <row r="2628">
      <c r="A2628" s="2" t="s">
        <v>42</v>
      </c>
      <c r="B2628" s="2" t="s">
        <v>220</v>
      </c>
      <c r="C2628" s="16" t="s">
        <v>470</v>
      </c>
      <c r="D2628" s="10">
        <v>4.638028282730145</v>
      </c>
      <c r="E2628" s="26">
        <v>1091.9089674635536</v>
      </c>
      <c r="F2628" s="10">
        <v>987.1203828850305</v>
      </c>
    </row>
    <row r="2629">
      <c r="A2629" s="2" t="s">
        <v>85</v>
      </c>
      <c r="B2629" s="2" t="s">
        <v>42</v>
      </c>
      <c r="C2629" s="16" t="s">
        <v>433</v>
      </c>
      <c r="D2629" s="10">
        <v>-23.651118206274443</v>
      </c>
      <c r="E2629" s="26">
        <v>1000.7689671443545</v>
      </c>
      <c r="F2629" s="10">
        <v>1096.5469957462838</v>
      </c>
    </row>
    <row r="2630">
      <c r="A2630" s="2" t="s">
        <v>318</v>
      </c>
      <c r="B2630" s="2" t="s">
        <v>42</v>
      </c>
      <c r="C2630" s="16" t="s">
        <v>492</v>
      </c>
      <c r="D2630" s="10">
        <v>21.980801929255446</v>
      </c>
      <c r="E2630" s="26">
        <v>967.1512967931163</v>
      </c>
      <c r="F2630" s="10">
        <v>1120.1981139525583</v>
      </c>
    </row>
    <row r="2631">
      <c r="A2631" s="2" t="s">
        <v>66</v>
      </c>
      <c r="B2631" s="2" t="s">
        <v>318</v>
      </c>
      <c r="C2631" s="16" t="s">
        <v>481</v>
      </c>
      <c r="D2631" s="10">
        <v>5.979672794239845</v>
      </c>
      <c r="E2631" s="26">
        <v>1065.2814301456658</v>
      </c>
      <c r="F2631" s="10">
        <v>989.1320987223718</v>
      </c>
    </row>
    <row r="2632">
      <c r="A2632" s="2" t="s">
        <v>122</v>
      </c>
      <c r="B2632" s="2" t="s">
        <v>66</v>
      </c>
      <c r="C2632" s="16" t="s">
        <v>577</v>
      </c>
      <c r="D2632" s="10">
        <v>13.187072397027968</v>
      </c>
      <c r="E2632" s="26">
        <v>1027.7304190757288</v>
      </c>
      <c r="F2632" s="10">
        <v>1071.2611029399056</v>
      </c>
    </row>
    <row r="2633">
      <c r="A2633" s="2" t="s">
        <v>143</v>
      </c>
      <c r="B2633" s="2" t="s">
        <v>122</v>
      </c>
      <c r="C2633" s="16" t="s">
        <v>566</v>
      </c>
      <c r="D2633" s="10">
        <v>15.04325723856824</v>
      </c>
      <c r="E2633" s="26">
        <v>974.6896281928875</v>
      </c>
      <c r="F2633" s="10">
        <v>1040.9174914727566</v>
      </c>
    </row>
    <row r="2634">
      <c r="A2634" s="2" t="s">
        <v>321</v>
      </c>
      <c r="B2634" s="2" t="s">
        <v>143</v>
      </c>
      <c r="C2634" s="16" t="s">
        <v>433</v>
      </c>
      <c r="D2634" s="10">
        <v>-31.822479195803215</v>
      </c>
      <c r="E2634" s="26">
        <v>992.4764406128543</v>
      </c>
      <c r="F2634" s="10">
        <v>989.7328854314558</v>
      </c>
    </row>
    <row r="2635">
      <c r="A2635" s="2" t="s">
        <v>356</v>
      </c>
      <c r="B2635" s="2" t="s">
        <v>143</v>
      </c>
      <c r="C2635" s="16" t="s">
        <v>433</v>
      </c>
      <c r="D2635" s="10">
        <v>-28.07906678262319</v>
      </c>
      <c r="E2635" s="26">
        <v>975.5622304780103</v>
      </c>
      <c r="F2635" s="10">
        <v>1021.555364627259</v>
      </c>
    </row>
    <row r="2636">
      <c r="A2636" s="2" t="s">
        <v>220</v>
      </c>
      <c r="B2636" s="2" t="s">
        <v>143</v>
      </c>
      <c r="C2636" s="16" t="s">
        <v>553</v>
      </c>
      <c r="D2636" s="10">
        <v>11.180758747029303</v>
      </c>
      <c r="E2636" s="26">
        <v>982.4823546023003</v>
      </c>
      <c r="F2636" s="10">
        <v>1049.6344314098822</v>
      </c>
    </row>
    <row r="2637">
      <c r="A2637" s="2" t="s">
        <v>42</v>
      </c>
      <c r="B2637" s="2" t="s">
        <v>220</v>
      </c>
      <c r="C2637" s="16" t="s">
        <v>461</v>
      </c>
      <c r="D2637" s="10">
        <v>4.876114240909797</v>
      </c>
      <c r="E2637" s="26">
        <v>1098.2173120233028</v>
      </c>
      <c r="F2637" s="10">
        <v>993.6631133493296</v>
      </c>
    </row>
    <row r="2638">
      <c r="A2638" s="2" t="s">
        <v>318</v>
      </c>
      <c r="B2638" s="2" t="s">
        <v>42</v>
      </c>
      <c r="C2638" s="16" t="s">
        <v>433</v>
      </c>
      <c r="D2638" s="10">
        <v>-21.383297338101816</v>
      </c>
      <c r="E2638" s="26">
        <v>983.152425928132</v>
      </c>
      <c r="F2638" s="10">
        <v>1103.0934262642127</v>
      </c>
    </row>
    <row r="2639">
      <c r="A2639" s="2" t="s">
        <v>85</v>
      </c>
      <c r="B2639" s="2" t="s">
        <v>42</v>
      </c>
      <c r="C2639" s="16" t="s">
        <v>450</v>
      </c>
      <c r="D2639" s="10">
        <v>20.700321819968163</v>
      </c>
      <c r="E2639" s="26">
        <v>977.1178489380801</v>
      </c>
      <c r="F2639" s="10">
        <v>1124.4767236023145</v>
      </c>
    </row>
    <row r="2640">
      <c r="A2640" s="2" t="s">
        <v>358</v>
      </c>
      <c r="B2640" s="2" t="s">
        <v>85</v>
      </c>
      <c r="C2640" s="16" t="s">
        <v>433</v>
      </c>
      <c r="D2640" s="10">
        <v>-30.071773605114764</v>
      </c>
      <c r="E2640" s="26">
        <v>976.6234622294425</v>
      </c>
      <c r="F2640" s="10">
        <v>997.8181707580483</v>
      </c>
    </row>
    <row r="2641">
      <c r="A2641" s="2" t="s">
        <v>409</v>
      </c>
      <c r="B2641" s="2" t="s">
        <v>85</v>
      </c>
      <c r="C2641" s="16" t="s">
        <v>433</v>
      </c>
      <c r="D2641" s="10">
        <v>-26.52454063144549</v>
      </c>
      <c r="E2641" s="26">
        <v>963.7950507732577</v>
      </c>
      <c r="F2641" s="10">
        <v>1027.889944363163</v>
      </c>
    </row>
    <row r="2642">
      <c r="A2642" s="2" t="s">
        <v>66</v>
      </c>
      <c r="B2642" s="2" t="s">
        <v>85</v>
      </c>
      <c r="C2642" s="16" t="s">
        <v>442</v>
      </c>
      <c r="D2642" s="10">
        <v>4.575994636097521</v>
      </c>
      <c r="E2642" s="26">
        <v>1058.0740305428778</v>
      </c>
      <c r="F2642" s="10">
        <v>1054.4144849946085</v>
      </c>
    </row>
    <row r="2643">
      <c r="A2643" s="2" t="s">
        <v>141</v>
      </c>
      <c r="B2643" s="2" t="s">
        <v>41</v>
      </c>
      <c r="C2643" s="16" t="s">
        <v>433</v>
      </c>
      <c r="D2643" s="10">
        <v>-17.329196379943244</v>
      </c>
      <c r="E2643" s="26">
        <v>1034.6941009282543</v>
      </c>
      <c r="F2643" s="10">
        <v>1197.965748416104</v>
      </c>
    </row>
    <row r="2644">
      <c r="A2644" s="2" t="s">
        <v>10</v>
      </c>
      <c r="B2644" s="2" t="s">
        <v>41</v>
      </c>
      <c r="C2644" s="16" t="s">
        <v>433</v>
      </c>
      <c r="D2644" s="10">
        <v>-30.95366007032419</v>
      </c>
      <c r="E2644" s="26">
        <v>1205.8533077389939</v>
      </c>
      <c r="F2644" s="10">
        <v>1215.294944796047</v>
      </c>
    </row>
    <row r="2645">
      <c r="A2645" s="2" t="s">
        <v>86</v>
      </c>
      <c r="B2645" s="2" t="s">
        <v>41</v>
      </c>
      <c r="C2645" s="16" t="s">
        <v>521</v>
      </c>
      <c r="D2645" s="10">
        <v>27.539635191748943</v>
      </c>
      <c r="E2645" s="26">
        <v>1015.7259698686704</v>
      </c>
      <c r="F2645" s="10">
        <v>1246.2486048663714</v>
      </c>
    </row>
    <row r="2646">
      <c r="A2646" s="2" t="s">
        <v>27</v>
      </c>
      <c r="B2646" s="2" t="s">
        <v>86</v>
      </c>
      <c r="C2646" s="16" t="s">
        <v>559</v>
      </c>
      <c r="D2646" s="10">
        <v>8.100806462172894</v>
      </c>
      <c r="E2646" s="26">
        <v>1074.1410674416218</v>
      </c>
      <c r="F2646" s="10">
        <v>1043.2656050604194</v>
      </c>
    </row>
    <row r="2647">
      <c r="A2647" s="2" t="s">
        <v>10</v>
      </c>
      <c r="B2647" s="2" t="s">
        <v>27</v>
      </c>
      <c r="C2647" s="16" t="s">
        <v>596</v>
      </c>
      <c r="D2647" s="10">
        <v>4.3551204993380646</v>
      </c>
      <c r="E2647" s="26">
        <v>1174.8996476686698</v>
      </c>
      <c r="F2647" s="10">
        <v>1082.2418739037946</v>
      </c>
    </row>
    <row r="2648">
      <c r="A2648" s="2" t="s">
        <v>116</v>
      </c>
      <c r="B2648" s="2" t="s">
        <v>10</v>
      </c>
      <c r="C2648" s="16" t="s">
        <v>433</v>
      </c>
      <c r="D2648" s="10">
        <v>-20.772282656524148</v>
      </c>
      <c r="E2648" s="26">
        <v>1052.8434855839248</v>
      </c>
      <c r="F2648" s="10">
        <v>1179.2547681680078</v>
      </c>
    </row>
    <row r="2649">
      <c r="A2649" s="2" t="s">
        <v>41</v>
      </c>
      <c r="B2649" s="2" t="s">
        <v>10</v>
      </c>
      <c r="C2649" s="16" t="s">
        <v>508</v>
      </c>
      <c r="D2649" s="10">
        <v>6.425347441854195</v>
      </c>
      <c r="E2649" s="26">
        <v>1218.7089696746223</v>
      </c>
      <c r="F2649" s="10">
        <v>1200.027050824532</v>
      </c>
    </row>
    <row r="2650">
      <c r="A2650" s="2" t="s">
        <v>104</v>
      </c>
      <c r="B2650" s="2" t="s">
        <v>41</v>
      </c>
      <c r="C2650" s="16" t="s">
        <v>433</v>
      </c>
      <c r="D2650" s="10">
        <v>-16.961009724496027</v>
      </c>
      <c r="E2650" s="26">
        <v>1057.828049380803</v>
      </c>
      <c r="F2650" s="10">
        <v>1225.1343171164765</v>
      </c>
    </row>
    <row r="2651">
      <c r="A2651" s="2" t="s">
        <v>86</v>
      </c>
      <c r="B2651" s="2" t="s">
        <v>41</v>
      </c>
      <c r="C2651" s="16" t="s">
        <v>564</v>
      </c>
      <c r="D2651" s="10">
        <v>26.744120178647744</v>
      </c>
      <c r="E2651" s="26">
        <v>1035.1647985982465</v>
      </c>
      <c r="F2651" s="10">
        <v>1242.0953268409726</v>
      </c>
    </row>
    <row r="2652">
      <c r="A2652" s="2" t="s">
        <v>76</v>
      </c>
      <c r="B2652" s="2" t="s">
        <v>86</v>
      </c>
      <c r="C2652" s="16" t="s">
        <v>547</v>
      </c>
      <c r="D2652" s="10">
        <v>12.652899604186242</v>
      </c>
      <c r="E2652" s="26">
        <v>1020.6290916345911</v>
      </c>
      <c r="F2652" s="10">
        <v>1061.908918776894</v>
      </c>
    </row>
    <row r="2653">
      <c r="A2653" s="2" t="s">
        <v>10</v>
      </c>
      <c r="B2653" s="2" t="s">
        <v>76</v>
      </c>
      <c r="C2653" s="16" t="s">
        <v>494</v>
      </c>
      <c r="D2653" s="10">
        <v>2.9517239568965508</v>
      </c>
      <c r="E2653" s="26">
        <v>1193.6017033826777</v>
      </c>
      <c r="F2653" s="10">
        <v>1033.2819912387772</v>
      </c>
    </row>
    <row r="2654">
      <c r="A2654" s="2" t="s">
        <v>27</v>
      </c>
      <c r="B2654" s="2" t="s">
        <v>10</v>
      </c>
      <c r="C2654" s="16" t="s">
        <v>434</v>
      </c>
      <c r="D2654" s="10">
        <v>20.353565178408925</v>
      </c>
      <c r="E2654" s="26">
        <v>1077.8867534044566</v>
      </c>
      <c r="F2654" s="10">
        <v>1196.5534273395742</v>
      </c>
    </row>
    <row r="2655">
      <c r="A2655" s="2" t="s">
        <v>315</v>
      </c>
      <c r="B2655" s="2" t="s">
        <v>27</v>
      </c>
      <c r="C2655" s="16" t="s">
        <v>540</v>
      </c>
      <c r="D2655" s="10">
        <v>22.851476136566</v>
      </c>
      <c r="E2655" s="26">
        <v>946.6905833130776</v>
      </c>
      <c r="F2655" s="10">
        <v>1098.2403185828655</v>
      </c>
    </row>
    <row r="2656">
      <c r="A2656" s="2" t="s">
        <v>116</v>
      </c>
      <c r="B2656" s="2" t="s">
        <v>315</v>
      </c>
      <c r="C2656" s="16" t="s">
        <v>543</v>
      </c>
      <c r="D2656" s="10">
        <v>6.479629470658149</v>
      </c>
      <c r="E2656" s="26">
        <v>1032.0712029274007</v>
      </c>
      <c r="F2656" s="10">
        <v>969.5420594496436</v>
      </c>
    </row>
    <row r="2657">
      <c r="A2657" s="2" t="s">
        <v>153</v>
      </c>
      <c r="B2657" s="2" t="s">
        <v>71</v>
      </c>
      <c r="C2657" s="16" t="s">
        <v>433</v>
      </c>
      <c r="D2657" s="10">
        <v>-28.976979103536646</v>
      </c>
      <c r="E2657" s="26">
        <v>1016.6837775224587</v>
      </c>
      <c r="F2657" s="10">
        <v>1051.7643867560328</v>
      </c>
    </row>
    <row r="2658">
      <c r="A2658" s="2" t="s">
        <v>39</v>
      </c>
      <c r="B2658" s="2" t="s">
        <v>71</v>
      </c>
      <c r="C2658" s="16" t="s">
        <v>551</v>
      </c>
      <c r="D2658" s="10">
        <v>3.2066707194275894</v>
      </c>
      <c r="E2658" s="26">
        <v>1140.3797566573157</v>
      </c>
      <c r="F2658" s="10">
        <v>1080.7413658595694</v>
      </c>
    </row>
    <row r="2659">
      <c r="A2659" s="2" t="s">
        <v>79</v>
      </c>
      <c r="B2659" s="2" t="s">
        <v>39</v>
      </c>
      <c r="C2659" s="16" t="s">
        <v>517</v>
      </c>
      <c r="D2659" s="10">
        <v>15.614280138413754</v>
      </c>
      <c r="E2659" s="26">
        <v>1071.0222725897977</v>
      </c>
      <c r="F2659" s="10">
        <v>1143.5864273767434</v>
      </c>
    </row>
    <row r="2660">
      <c r="A2660" s="2" t="s">
        <v>234</v>
      </c>
      <c r="B2660" s="2" t="s">
        <v>79</v>
      </c>
      <c r="C2660" s="16" t="s">
        <v>559</v>
      </c>
      <c r="D2660" s="10">
        <v>20.16994048495853</v>
      </c>
      <c r="E2660" s="26">
        <v>968.7369847713256</v>
      </c>
      <c r="F2660" s="10">
        <v>1086.6365527282114</v>
      </c>
    </row>
    <row r="2661">
      <c r="A2661" s="2" t="s">
        <v>171</v>
      </c>
      <c r="B2661" s="2" t="s">
        <v>234</v>
      </c>
      <c r="C2661" s="16" t="s">
        <v>486</v>
      </c>
      <c r="D2661" s="10">
        <v>6.849357546537988</v>
      </c>
      <c r="E2661" s="26">
        <v>1042.4891249137438</v>
      </c>
      <c r="F2661" s="10">
        <v>988.9069252562842</v>
      </c>
    </row>
    <row r="2662">
      <c r="A2662" s="2" t="s">
        <v>179</v>
      </c>
      <c r="B2662" s="2" t="s">
        <v>171</v>
      </c>
      <c r="C2662" s="16" t="s">
        <v>475</v>
      </c>
      <c r="D2662" s="10">
        <v>14.649646818467955</v>
      </c>
      <c r="E2662" s="26">
        <v>988.9182996797983</v>
      </c>
      <c r="F2662" s="10">
        <v>1049.3384824602817</v>
      </c>
    </row>
    <row r="2663">
      <c r="A2663" s="2" t="s">
        <v>17</v>
      </c>
      <c r="B2663" s="2" t="s">
        <v>179</v>
      </c>
      <c r="C2663" s="16" t="s">
        <v>460</v>
      </c>
      <c r="D2663" s="10">
        <v>1.5639197284327173</v>
      </c>
      <c r="E2663" s="26">
        <v>1195.5438092134302</v>
      </c>
      <c r="F2663" s="10">
        <v>1003.5679464982663</v>
      </c>
    </row>
    <row r="2664">
      <c r="A2664" s="2" t="s">
        <v>39</v>
      </c>
      <c r="B2664" s="2" t="s">
        <v>17</v>
      </c>
      <c r="C2664" s="16" t="s">
        <v>433</v>
      </c>
      <c r="D2664" s="10">
        <v>-26.0788529963248</v>
      </c>
      <c r="E2664" s="26">
        <v>1127.9721472383296</v>
      </c>
      <c r="F2664" s="10">
        <v>1197.107728941863</v>
      </c>
    </row>
    <row r="2665">
      <c r="A2665" s="2" t="s">
        <v>153</v>
      </c>
      <c r="B2665" s="2" t="s">
        <v>17</v>
      </c>
      <c r="C2665" s="16" t="s">
        <v>454</v>
      </c>
      <c r="D2665" s="10">
        <v>29.345584702085638</v>
      </c>
      <c r="E2665" s="26">
        <v>987.7067984189221</v>
      </c>
      <c r="F2665" s="10">
        <v>1223.1865819381876</v>
      </c>
    </row>
    <row r="2666">
      <c r="A2666" s="2" t="s">
        <v>30</v>
      </c>
      <c r="B2666" s="2" t="s">
        <v>153</v>
      </c>
      <c r="C2666" s="16" t="s">
        <v>501</v>
      </c>
      <c r="D2666" s="10">
        <v>7.9963522556526385</v>
      </c>
      <c r="E2666" s="26">
        <v>1056.6936701387963</v>
      </c>
      <c r="F2666" s="10">
        <v>1017.0523831210077</v>
      </c>
    </row>
    <row r="2667">
      <c r="A2667" s="2" t="s">
        <v>157</v>
      </c>
      <c r="B2667" s="2" t="s">
        <v>30</v>
      </c>
      <c r="C2667" s="16" t="s">
        <v>482</v>
      </c>
      <c r="D2667" s="10">
        <v>16.15780245028688</v>
      </c>
      <c r="E2667" s="26">
        <v>999.5032551148413</v>
      </c>
      <c r="F2667" s="10">
        <v>1064.690022394449</v>
      </c>
    </row>
    <row r="2668">
      <c r="A2668" s="2" t="s">
        <v>159</v>
      </c>
      <c r="B2668" s="2" t="s">
        <v>157</v>
      </c>
      <c r="C2668" s="16" t="s">
        <v>558</v>
      </c>
      <c r="D2668" s="10">
        <v>7.769431980003182</v>
      </c>
      <c r="E2668" s="26">
        <v>1065.8283212130143</v>
      </c>
      <c r="F2668" s="10">
        <v>1015.6610575651282</v>
      </c>
    </row>
    <row r="2669">
      <c r="A2669" s="2" t="s">
        <v>39</v>
      </c>
      <c r="B2669" s="2" t="s">
        <v>159</v>
      </c>
      <c r="C2669" s="16" t="s">
        <v>498</v>
      </c>
      <c r="D2669" s="10">
        <v>8.267782592330965</v>
      </c>
      <c r="E2669" s="26">
        <v>1101.893294242005</v>
      </c>
      <c r="F2669" s="10">
        <v>1073.5977531930175</v>
      </c>
    </row>
    <row r="2670">
      <c r="A2670" s="2" t="s">
        <v>79</v>
      </c>
      <c r="B2670" s="2" t="s">
        <v>39</v>
      </c>
      <c r="C2670" s="16" t="s">
        <v>491</v>
      </c>
      <c r="D2670" s="10">
        <v>13.073169183147188</v>
      </c>
      <c r="E2670" s="26">
        <v>1066.466612243253</v>
      </c>
      <c r="F2670" s="10">
        <v>1110.161076834336</v>
      </c>
    </row>
    <row r="2671">
      <c r="A2671" s="2" t="s">
        <v>158</v>
      </c>
      <c r="B2671" s="2" t="s">
        <v>125</v>
      </c>
      <c r="C2671" s="16" t="s">
        <v>433</v>
      </c>
      <c r="D2671" s="10">
        <v>-35.16859379127872</v>
      </c>
      <c r="E2671" s="26">
        <v>1048.5902349419855</v>
      </c>
      <c r="F2671" s="10">
        <v>990.4091422332907</v>
      </c>
    </row>
    <row r="2672">
      <c r="A2672" s="2" t="s">
        <v>373</v>
      </c>
      <c r="B2672" s="2" t="s">
        <v>125</v>
      </c>
      <c r="C2672" s="16" t="s">
        <v>433</v>
      </c>
      <c r="D2672" s="10">
        <v>-27.2233564652552</v>
      </c>
      <c r="E2672" s="26">
        <v>969.5113995570463</v>
      </c>
      <c r="F2672" s="10">
        <v>1025.5777360245695</v>
      </c>
    </row>
    <row r="2673">
      <c r="A2673" s="2" t="s">
        <v>123</v>
      </c>
      <c r="B2673" s="2" t="s">
        <v>125</v>
      </c>
      <c r="C2673" s="16" t="s">
        <v>540</v>
      </c>
      <c r="D2673" s="10">
        <v>10.399119527924972</v>
      </c>
      <c r="E2673" s="26">
        <v>989.6415293213753</v>
      </c>
      <c r="F2673" s="10">
        <v>1052.8010924898247</v>
      </c>
    </row>
    <row r="2674">
      <c r="A2674" s="2" t="s">
        <v>92</v>
      </c>
      <c r="B2674" s="2" t="s">
        <v>123</v>
      </c>
      <c r="C2674" s="16" t="s">
        <v>579</v>
      </c>
      <c r="D2674" s="10">
        <v>10.1806607491807</v>
      </c>
      <c r="E2674" s="26">
        <v>996.0544838490503</v>
      </c>
      <c r="F2674" s="10">
        <v>1000.0406488493003</v>
      </c>
    </row>
    <row r="2675">
      <c r="A2675" s="2" t="s">
        <v>69</v>
      </c>
      <c r="B2675" s="2" t="s">
        <v>92</v>
      </c>
      <c r="C2675" s="16" t="s">
        <v>519</v>
      </c>
      <c r="D2675" s="10">
        <v>4.237511755839843</v>
      </c>
      <c r="E2675" s="26">
        <v>1116.2409776681154</v>
      </c>
      <c r="F2675" s="10">
        <v>1006.2351445982309</v>
      </c>
    </row>
    <row r="2676">
      <c r="A2676" s="2" t="s">
        <v>22</v>
      </c>
      <c r="B2676" s="2" t="s">
        <v>69</v>
      </c>
      <c r="C2676" s="16" t="s">
        <v>528</v>
      </c>
      <c r="D2676" s="10">
        <v>11.221765710801566</v>
      </c>
      <c r="E2676" s="26">
        <v>1095.8345341529948</v>
      </c>
      <c r="F2676" s="10">
        <v>1120.4784894239554</v>
      </c>
    </row>
    <row r="2677">
      <c r="A2677" s="2" t="s">
        <v>152</v>
      </c>
      <c r="B2677" s="2" t="s">
        <v>22</v>
      </c>
      <c r="C2677" s="16" t="s">
        <v>507</v>
      </c>
      <c r="D2677" s="10">
        <v>15.890661765193792</v>
      </c>
      <c r="E2677" s="26">
        <v>1043.8490268104613</v>
      </c>
      <c r="F2677" s="10">
        <v>1107.0562998637963</v>
      </c>
    </row>
    <row r="2678">
      <c r="A2678" s="2" t="s">
        <v>324</v>
      </c>
      <c r="B2678" s="2" t="s">
        <v>152</v>
      </c>
      <c r="C2678" s="16" t="s">
        <v>464</v>
      </c>
      <c r="D2678" s="10">
        <v>19.14372370124402</v>
      </c>
      <c r="E2678" s="26">
        <v>945.8861680405693</v>
      </c>
      <c r="F2678" s="10">
        <v>1059.739688575655</v>
      </c>
    </row>
    <row r="2679">
      <c r="A2679" s="2" t="s">
        <v>151</v>
      </c>
      <c r="B2679" s="2" t="s">
        <v>324</v>
      </c>
      <c r="C2679" s="16" t="s">
        <v>439</v>
      </c>
      <c r="D2679" s="10">
        <v>3.22581043826745</v>
      </c>
      <c r="E2679" s="26">
        <v>1117.83482273727</v>
      </c>
      <c r="F2679" s="10">
        <v>965.0298917418132</v>
      </c>
    </row>
    <row r="2680">
      <c r="A2680" s="2" t="s">
        <v>311</v>
      </c>
      <c r="B2680" s="2" t="s">
        <v>151</v>
      </c>
      <c r="C2680" s="16" t="s">
        <v>478</v>
      </c>
      <c r="D2680" s="10">
        <v>25.14641700561507</v>
      </c>
      <c r="E2680" s="26">
        <v>944.6075451401773</v>
      </c>
      <c r="F2680" s="10">
        <v>1121.0606331755375</v>
      </c>
    </row>
    <row r="2681">
      <c r="A2681" s="2" t="s">
        <v>69</v>
      </c>
      <c r="B2681" s="2" t="s">
        <v>311</v>
      </c>
      <c r="C2681" s="16" t="s">
        <v>559</v>
      </c>
      <c r="D2681" s="10">
        <v>3.3362517827344877</v>
      </c>
      <c r="E2681" s="26">
        <v>1109.2567237131539</v>
      </c>
      <c r="F2681" s="10">
        <v>969.7539621457923</v>
      </c>
    </row>
    <row r="2682">
      <c r="A2682" s="2" t="s">
        <v>92</v>
      </c>
      <c r="B2682" s="2" t="s">
        <v>69</v>
      </c>
      <c r="C2682" s="16" t="s">
        <v>599</v>
      </c>
      <c r="D2682" s="10">
        <v>18.752175078430906</v>
      </c>
      <c r="E2682" s="26">
        <v>1001.9976328423911</v>
      </c>
      <c r="F2682" s="10">
        <v>1112.5929754958884</v>
      </c>
    </row>
    <row r="2683">
      <c r="A2683" s="2" t="s">
        <v>152</v>
      </c>
      <c r="B2683" s="2" t="s">
        <v>92</v>
      </c>
      <c r="C2683" s="16" t="s">
        <v>478</v>
      </c>
      <c r="D2683" s="10">
        <v>8.321218551855475</v>
      </c>
      <c r="E2683" s="26">
        <v>1040.595964874411</v>
      </c>
      <c r="F2683" s="10">
        <v>1020.749807920822</v>
      </c>
    </row>
    <row r="2684">
      <c r="A2684" s="2" t="s">
        <v>22</v>
      </c>
      <c r="B2684" s="2" t="s">
        <v>152</v>
      </c>
      <c r="C2684" s="16" t="s">
        <v>454</v>
      </c>
      <c r="D2684" s="10">
        <v>7.211935326038538</v>
      </c>
      <c r="E2684" s="26">
        <v>1091.1656380986026</v>
      </c>
      <c r="F2684" s="10">
        <v>1048.9171834262665</v>
      </c>
    </row>
    <row r="2685">
      <c r="A2685" s="2" t="s">
        <v>42</v>
      </c>
      <c r="B2685" s="2" t="s">
        <v>195</v>
      </c>
      <c r="C2685" s="16" t="s">
        <v>471</v>
      </c>
      <c r="D2685" s="10">
        <v>4.5290259753500255</v>
      </c>
      <c r="E2685" s="26">
        <v>1103.7764017823463</v>
      </c>
      <c r="F2685" s="10">
        <v>1007.4831351888948</v>
      </c>
    </row>
    <row r="2686">
      <c r="A2686" s="2" t="s">
        <v>20</v>
      </c>
      <c r="B2686" s="2" t="s">
        <v>42</v>
      </c>
      <c r="C2686" s="16" t="s">
        <v>438</v>
      </c>
      <c r="D2686" s="10">
        <v>11.210926988574409</v>
      </c>
      <c r="E2686" s="26">
        <v>1096.5691699499632</v>
      </c>
      <c r="F2686" s="10">
        <v>1108.3054277576962</v>
      </c>
    </row>
    <row r="2687">
      <c r="A2687" s="2" t="s">
        <v>66</v>
      </c>
      <c r="B2687" s="2" t="s">
        <v>20</v>
      </c>
      <c r="C2687" s="16" t="s">
        <v>506</v>
      </c>
      <c r="D2687" s="10">
        <v>12.891095311757956</v>
      </c>
      <c r="E2687" s="26">
        <v>1062.6500251789755</v>
      </c>
      <c r="F2687" s="10">
        <v>1107.7800969385376</v>
      </c>
    </row>
    <row r="2688">
      <c r="A2688" s="2" t="s">
        <v>43</v>
      </c>
      <c r="B2688" s="2" t="s">
        <v>66</v>
      </c>
      <c r="C2688" s="16" t="s">
        <v>457</v>
      </c>
      <c r="D2688" s="10">
        <v>9.247592459683473</v>
      </c>
      <c r="E2688" s="26">
        <v>1080.7081326795897</v>
      </c>
      <c r="F2688" s="10">
        <v>1075.5411204907334</v>
      </c>
    </row>
    <row r="2689">
      <c r="A2689" s="2" t="s">
        <v>143</v>
      </c>
      <c r="B2689" s="2" t="s">
        <v>43</v>
      </c>
      <c r="C2689" s="16" t="s">
        <v>536</v>
      </c>
      <c r="D2689" s="10">
        <v>13.675047123224164</v>
      </c>
      <c r="E2689" s="26">
        <v>1038.4536726628528</v>
      </c>
      <c r="F2689" s="10">
        <v>1089.9557251392732</v>
      </c>
    </row>
    <row r="2690">
      <c r="A2690" s="2" t="s">
        <v>45</v>
      </c>
      <c r="B2690" s="2" t="s">
        <v>143</v>
      </c>
      <c r="C2690" s="16" t="s">
        <v>476</v>
      </c>
      <c r="D2690" s="10">
        <v>8.730343330132394</v>
      </c>
      <c r="E2690" s="26">
        <v>1079.6656458469995</v>
      </c>
      <c r="F2690" s="10">
        <v>1052.128719786077</v>
      </c>
    </row>
    <row r="2691">
      <c r="A2691" s="2" t="s">
        <v>42</v>
      </c>
      <c r="B2691" s="2" t="s">
        <v>45</v>
      </c>
      <c r="C2691" s="16" t="s">
        <v>450</v>
      </c>
      <c r="D2691" s="10">
        <v>8.776715128260566</v>
      </c>
      <c r="E2691" s="26">
        <v>1097.0945007691219</v>
      </c>
      <c r="F2691" s="10">
        <v>1088.395989177132</v>
      </c>
    </row>
    <row r="2692">
      <c r="A2692" s="2" t="s">
        <v>20</v>
      </c>
      <c r="B2692" s="2" t="s">
        <v>42</v>
      </c>
      <c r="C2692" s="16" t="s">
        <v>494</v>
      </c>
      <c r="D2692" s="10">
        <v>11.089879712174147</v>
      </c>
      <c r="E2692" s="26">
        <v>1094.8890016267796</v>
      </c>
      <c r="F2692" s="10">
        <v>1105.8712158973824</v>
      </c>
    </row>
    <row r="2693">
      <c r="A2693" s="2" t="s">
        <v>66</v>
      </c>
      <c r="B2693" s="2" t="s">
        <v>20</v>
      </c>
      <c r="C2693" s="16" t="s">
        <v>528</v>
      </c>
      <c r="D2693" s="10">
        <v>12.424859277087961</v>
      </c>
      <c r="E2693" s="26">
        <v>1066.2935280310498</v>
      </c>
      <c r="F2693" s="10">
        <v>1105.978881338954</v>
      </c>
    </row>
    <row r="2694">
      <c r="A2694" s="2" t="s">
        <v>34</v>
      </c>
      <c r="B2694" s="2" t="s">
        <v>66</v>
      </c>
      <c r="C2694" s="16" t="s">
        <v>575</v>
      </c>
      <c r="D2694" s="10">
        <v>10.847470114662295</v>
      </c>
      <c r="E2694" s="26">
        <v>1059.2680314021509</v>
      </c>
      <c r="F2694" s="10">
        <v>1078.7183873081378</v>
      </c>
    </row>
    <row r="2695">
      <c r="A2695" s="2" t="s">
        <v>409</v>
      </c>
      <c r="B2695" s="2" t="s">
        <v>34</v>
      </c>
      <c r="C2695" s="16" t="s">
        <v>433</v>
      </c>
      <c r="D2695" s="10">
        <v>-20.165101923108853</v>
      </c>
      <c r="E2695" s="26">
        <v>937.2705101418122</v>
      </c>
      <c r="F2695" s="10">
        <v>1070.115501516813</v>
      </c>
    </row>
    <row r="2696">
      <c r="A2696" s="2" t="s">
        <v>143</v>
      </c>
      <c r="B2696" s="2" t="s">
        <v>34</v>
      </c>
      <c r="C2696" s="16" t="s">
        <v>433</v>
      </c>
      <c r="D2696" s="10">
        <v>-28.004540747828994</v>
      </c>
      <c r="E2696" s="26">
        <v>1043.3983764559446</v>
      </c>
      <c r="F2696" s="10">
        <v>1090.2806034399218</v>
      </c>
    </row>
    <row r="2697">
      <c r="A2697" s="2" t="s">
        <v>42</v>
      </c>
      <c r="B2697" s="2" t="s">
        <v>34</v>
      </c>
      <c r="C2697" s="16" t="s">
        <v>545</v>
      </c>
      <c r="D2697" s="10">
        <v>7.51235865455733</v>
      </c>
      <c r="E2697" s="26">
        <v>1094.7813361852081</v>
      </c>
      <c r="F2697" s="10">
        <v>1118.2851441877508</v>
      </c>
    </row>
    <row r="2698">
      <c r="A2698" s="2" t="s">
        <v>20</v>
      </c>
      <c r="B2698" s="2" t="s">
        <v>42</v>
      </c>
      <c r="C2698" s="16" t="s">
        <v>509</v>
      </c>
      <c r="D2698" s="10">
        <v>10.219651718123405</v>
      </c>
      <c r="E2698" s="26">
        <v>1093.554022061866</v>
      </c>
      <c r="F2698" s="10">
        <v>1102.2936948397655</v>
      </c>
    </row>
    <row r="2699">
      <c r="A2699" s="2" t="s">
        <v>79</v>
      </c>
      <c r="B2699" s="2" t="s">
        <v>116</v>
      </c>
      <c r="C2699" s="16" t="s">
        <v>542</v>
      </c>
      <c r="D2699" s="10">
        <v>6.9034343156401246</v>
      </c>
      <c r="E2699" s="26">
        <v>1079.5397814264002</v>
      </c>
      <c r="F2699" s="10">
        <v>1038.5508323980587</v>
      </c>
    </row>
    <row r="2700">
      <c r="A2700" s="2" t="s">
        <v>41</v>
      </c>
      <c r="B2700" s="2" t="s">
        <v>79</v>
      </c>
      <c r="C2700" s="16" t="s">
        <v>437</v>
      </c>
      <c r="D2700" s="10">
        <v>4.1551870635552905</v>
      </c>
      <c r="E2700" s="26">
        <v>1215.351206662325</v>
      </c>
      <c r="F2700" s="10">
        <v>1086.4432157420401</v>
      </c>
    </row>
    <row r="2701">
      <c r="A2701" s="2" t="s">
        <v>30</v>
      </c>
      <c r="B2701" s="2" t="s">
        <v>41</v>
      </c>
      <c r="C2701" s="16" t="s">
        <v>464</v>
      </c>
      <c r="D2701" s="10">
        <v>24.4728079438243</v>
      </c>
      <c r="E2701" s="26">
        <v>1048.532219944162</v>
      </c>
      <c r="F2701" s="10">
        <v>1219.5063937258803</v>
      </c>
    </row>
    <row r="2702">
      <c r="A2702" s="2" t="s">
        <v>27</v>
      </c>
      <c r="B2702" s="2" t="s">
        <v>30</v>
      </c>
      <c r="C2702" s="16" t="s">
        <v>463</v>
      </c>
      <c r="D2702" s="10">
        <v>9.525568759122443</v>
      </c>
      <c r="E2702" s="26">
        <v>1075.3888424462993</v>
      </c>
      <c r="F2702" s="10">
        <v>1073.0050278879864</v>
      </c>
    </row>
    <row r="2703">
      <c r="A2703" s="2" t="s">
        <v>71</v>
      </c>
      <c r="B2703" s="2" t="s">
        <v>27</v>
      </c>
      <c r="C2703" s="16" t="s">
        <v>433</v>
      </c>
      <c r="D2703" s="10">
        <v>-31.103978362307632</v>
      </c>
      <c r="E2703" s="26">
        <v>1077.5346951401418</v>
      </c>
      <c r="F2703" s="10">
        <v>1084.9144112054219</v>
      </c>
    </row>
    <row r="2704">
      <c r="A2704" s="2" t="s">
        <v>171</v>
      </c>
      <c r="B2704" s="2" t="s">
        <v>27</v>
      </c>
      <c r="C2704" s="16" t="s">
        <v>470</v>
      </c>
      <c r="D2704" s="10">
        <v>14.901346863685516</v>
      </c>
      <c r="E2704" s="26">
        <v>1034.6888356418137</v>
      </c>
      <c r="F2704" s="10">
        <v>1116.0183895677294</v>
      </c>
    </row>
    <row r="2705">
      <c r="A2705" s="2" t="s">
        <v>76</v>
      </c>
      <c r="B2705" s="2" t="s">
        <v>171</v>
      </c>
      <c r="C2705" s="16" t="s">
        <v>457</v>
      </c>
      <c r="D2705" s="10">
        <v>11.017374936231345</v>
      </c>
      <c r="E2705" s="26">
        <v>1030.3302672818807</v>
      </c>
      <c r="F2705" s="10">
        <v>1049.5901825054993</v>
      </c>
    </row>
    <row r="2706">
      <c r="A2706" s="2" t="s">
        <v>17</v>
      </c>
      <c r="B2706" s="2" t="s">
        <v>76</v>
      </c>
      <c r="C2706" s="16" t="s">
        <v>520</v>
      </c>
      <c r="D2706" s="10">
        <v>3.554311541613032</v>
      </c>
      <c r="E2706" s="26">
        <v>1193.8409972361019</v>
      </c>
      <c r="F2706" s="10">
        <v>1041.347642218112</v>
      </c>
    </row>
    <row r="2707">
      <c r="A2707" s="2" t="s">
        <v>41</v>
      </c>
      <c r="B2707" s="2" t="s">
        <v>17</v>
      </c>
      <c r="C2707" s="16" t="s">
        <v>565</v>
      </c>
      <c r="D2707" s="10">
        <v>10.741258866431883</v>
      </c>
      <c r="E2707" s="26">
        <v>1195.033585782056</v>
      </c>
      <c r="F2707" s="10">
        <v>1197.395308777715</v>
      </c>
    </row>
    <row r="2708">
      <c r="A2708" s="2" t="s">
        <v>79</v>
      </c>
      <c r="B2708" s="2" t="s">
        <v>41</v>
      </c>
      <c r="C2708" s="16" t="s">
        <v>501</v>
      </c>
      <c r="D2708" s="10">
        <v>21.108208920914876</v>
      </c>
      <c r="E2708" s="26">
        <v>1082.2880286784848</v>
      </c>
      <c r="F2708" s="10">
        <v>1205.774844648488</v>
      </c>
    </row>
    <row r="2709">
      <c r="A2709" s="2" t="s">
        <v>116</v>
      </c>
      <c r="B2709" s="2" t="s">
        <v>79</v>
      </c>
      <c r="C2709" s="16" t="s">
        <v>498</v>
      </c>
      <c r="D2709" s="10">
        <v>15.910678911438003</v>
      </c>
      <c r="E2709" s="26">
        <v>1031.6473980824187</v>
      </c>
      <c r="F2709" s="10">
        <v>1103.3962375993997</v>
      </c>
    </row>
    <row r="2710">
      <c r="A2710" s="2" t="s">
        <v>30</v>
      </c>
      <c r="B2710" s="2" t="s">
        <v>116</v>
      </c>
      <c r="C2710" s="16" t="s">
        <v>596</v>
      </c>
      <c r="D2710" s="10">
        <v>8.409641047872153</v>
      </c>
      <c r="E2710" s="26">
        <v>1063.479459128864</v>
      </c>
      <c r="F2710" s="10">
        <v>1047.5580769938567</v>
      </c>
    </row>
    <row r="2711">
      <c r="A2711" s="2" t="s">
        <v>41</v>
      </c>
      <c r="B2711" s="2" t="s">
        <v>30</v>
      </c>
      <c r="C2711" s="16" t="s">
        <v>579</v>
      </c>
      <c r="D2711" s="10">
        <v>3.991394249018511</v>
      </c>
      <c r="E2711" s="26">
        <v>1184.666635727573</v>
      </c>
      <c r="F2711" s="10">
        <v>1071.889100176736</v>
      </c>
    </row>
    <row r="2712">
      <c r="A2712" s="2" t="s">
        <v>17</v>
      </c>
      <c r="B2712" s="2" t="s">
        <v>41</v>
      </c>
      <c r="C2712" s="16" t="s">
        <v>491</v>
      </c>
      <c r="D2712" s="10">
        <v>9.854399788739943</v>
      </c>
      <c r="E2712" s="26">
        <v>1186.654049911283</v>
      </c>
      <c r="F2712" s="10">
        <v>1188.6580299765917</v>
      </c>
    </row>
    <row r="2713">
      <c r="A2713" s="2" t="s">
        <v>27</v>
      </c>
      <c r="B2713" s="2" t="s">
        <v>17</v>
      </c>
      <c r="C2713" s="16" t="s">
        <v>542</v>
      </c>
      <c r="D2713" s="10">
        <v>17.453712711521096</v>
      </c>
      <c r="E2713" s="26">
        <v>1101.1170427040438</v>
      </c>
      <c r="F2713" s="10">
        <v>1196.5084497000228</v>
      </c>
    </row>
    <row r="2714">
      <c r="A2714" s="2" t="s">
        <v>43</v>
      </c>
      <c r="B2714" s="2" t="s">
        <v>125</v>
      </c>
      <c r="C2714" s="16" t="s">
        <v>442</v>
      </c>
      <c r="D2714" s="10">
        <v>7.739162328003584</v>
      </c>
      <c r="E2714" s="26">
        <v>1076.280678016049</v>
      </c>
      <c r="F2714" s="10">
        <v>1042.4019729618997</v>
      </c>
    </row>
    <row r="2715">
      <c r="A2715" s="2" t="s">
        <v>311</v>
      </c>
      <c r="B2715" s="2" t="s">
        <v>43</v>
      </c>
      <c r="C2715" s="16" t="s">
        <v>499</v>
      </c>
      <c r="D2715" s="10">
        <v>19.843718664535334</v>
      </c>
      <c r="E2715" s="26">
        <v>966.4177103630578</v>
      </c>
      <c r="F2715" s="10">
        <v>1084.0198403440527</v>
      </c>
    </row>
    <row r="2716">
      <c r="A2716" s="2" t="s">
        <v>195</v>
      </c>
      <c r="B2716" s="2" t="s">
        <v>311</v>
      </c>
      <c r="C2716" s="16" t="s">
        <v>544</v>
      </c>
      <c r="D2716" s="10">
        <v>8.636047464704685</v>
      </c>
      <c r="E2716" s="26">
        <v>1002.9541092135448</v>
      </c>
      <c r="F2716" s="10">
        <v>986.2614290275932</v>
      </c>
    </row>
    <row r="2717">
      <c r="A2717" s="2" t="s">
        <v>324</v>
      </c>
      <c r="B2717" s="2" t="s">
        <v>195</v>
      </c>
      <c r="C2717" s="16" t="s">
        <v>450</v>
      </c>
      <c r="D2717" s="10">
        <v>13.246750375929208</v>
      </c>
      <c r="E2717" s="26">
        <v>961.8040813035458</v>
      </c>
      <c r="F2717" s="10">
        <v>1011.5901566782495</v>
      </c>
    </row>
    <row r="2718">
      <c r="A2718" s="2" t="s">
        <v>40</v>
      </c>
      <c r="B2718" s="2" t="s">
        <v>324</v>
      </c>
      <c r="C2718" s="16" t="s">
        <v>579</v>
      </c>
      <c r="D2718" s="10">
        <v>3.401804900901135</v>
      </c>
      <c r="E2718" s="26">
        <v>1105.3163509577796</v>
      </c>
      <c r="F2718" s="10">
        <v>975.050831679475</v>
      </c>
    </row>
    <row r="2719">
      <c r="A2719" s="2" t="s">
        <v>92</v>
      </c>
      <c r="B2719" s="2" t="s">
        <v>40</v>
      </c>
      <c r="C2719" s="16" t="s">
        <v>512</v>
      </c>
      <c r="D2719" s="10">
        <v>17.90045533988333</v>
      </c>
      <c r="E2719" s="26">
        <v>1012.4285893689665</v>
      </c>
      <c r="F2719" s="10">
        <v>1108.7181558586808</v>
      </c>
    </row>
    <row r="2720">
      <c r="A2720" s="2" t="s">
        <v>45</v>
      </c>
      <c r="B2720" s="2" t="s">
        <v>92</v>
      </c>
      <c r="C2720" s="16" t="s">
        <v>569</v>
      </c>
      <c r="D2720" s="10">
        <v>6.459419062825591</v>
      </c>
      <c r="E2720" s="26">
        <v>1079.6192740488714</v>
      </c>
      <c r="F2720" s="10">
        <v>1030.3290447088498</v>
      </c>
    </row>
    <row r="2721">
      <c r="A2721" s="2" t="s">
        <v>22</v>
      </c>
      <c r="B2721" s="2" t="s">
        <v>45</v>
      </c>
      <c r="C2721" s="16" t="s">
        <v>578</v>
      </c>
      <c r="D2721" s="10">
        <v>8.587585736155887</v>
      </c>
      <c r="E2721" s="26">
        <v>1098.3775734246412</v>
      </c>
      <c r="F2721" s="10">
        <v>1086.078693111697</v>
      </c>
    </row>
    <row r="2722">
      <c r="A2722" s="2" t="s">
        <v>20</v>
      </c>
      <c r="B2722" s="2" t="s">
        <v>22</v>
      </c>
      <c r="C2722" s="16" t="s">
        <v>433</v>
      </c>
      <c r="D2722" s="10">
        <v>-31.405190142292746</v>
      </c>
      <c r="E2722" s="26">
        <v>1103.7736737799894</v>
      </c>
      <c r="F2722" s="10">
        <v>1106.965159160797</v>
      </c>
    </row>
    <row r="2723">
      <c r="A2723" s="2" t="s">
        <v>34</v>
      </c>
      <c r="B2723" s="2" t="s">
        <v>22</v>
      </c>
      <c r="C2723" s="16" t="s">
        <v>465</v>
      </c>
      <c r="D2723" s="10">
        <v>9.47723359059529</v>
      </c>
      <c r="E2723" s="26">
        <v>1110.7727855331934</v>
      </c>
      <c r="F2723" s="10">
        <v>1138.3703493030896</v>
      </c>
    </row>
    <row r="2724">
      <c r="A2724" s="2" t="s">
        <v>125</v>
      </c>
      <c r="B2724" s="2" t="s">
        <v>34</v>
      </c>
      <c r="C2724" s="16" t="s">
        <v>528</v>
      </c>
      <c r="D2724" s="10">
        <v>16.43469288737135</v>
      </c>
      <c r="E2724" s="26">
        <v>1034.662810633896</v>
      </c>
      <c r="F2724" s="10">
        <v>1120.2500191237887</v>
      </c>
    </row>
    <row r="2725">
      <c r="A2725" s="2" t="s">
        <v>43</v>
      </c>
      <c r="B2725" s="2" t="s">
        <v>125</v>
      </c>
      <c r="C2725" s="16" t="s">
        <v>523</v>
      </c>
      <c r="D2725" s="10">
        <v>9.460274052753137</v>
      </c>
      <c r="E2725" s="26">
        <v>1064.1761216795173</v>
      </c>
      <c r="F2725" s="10">
        <v>1051.0975035212673</v>
      </c>
    </row>
    <row r="2726">
      <c r="A2726" s="2" t="s">
        <v>311</v>
      </c>
      <c r="B2726" s="2" t="s">
        <v>43</v>
      </c>
      <c r="C2726" s="16" t="s">
        <v>433</v>
      </c>
      <c r="D2726" s="10">
        <v>-23.629462416561665</v>
      </c>
      <c r="E2726" s="26">
        <v>977.6253815628885</v>
      </c>
      <c r="F2726" s="10">
        <v>1073.6363957322706</v>
      </c>
    </row>
    <row r="2727">
      <c r="A2727" s="2" t="s">
        <v>92</v>
      </c>
      <c r="B2727" s="2" t="s">
        <v>43</v>
      </c>
      <c r="C2727" s="16" t="s">
        <v>432</v>
      </c>
      <c r="D2727" s="10">
        <v>14.16363221633021</v>
      </c>
      <c r="E2727" s="26">
        <v>1023.8696256460242</v>
      </c>
      <c r="F2727" s="10">
        <v>1097.2658581488322</v>
      </c>
    </row>
    <row r="2728">
      <c r="A2728" s="2" t="s">
        <v>20</v>
      </c>
      <c r="B2728" s="2" t="s">
        <v>92</v>
      </c>
      <c r="C2728" s="16" t="s">
        <v>508</v>
      </c>
      <c r="D2728" s="10">
        <v>8.091650324105034</v>
      </c>
      <c r="E2728" s="26">
        <v>1072.3684836376967</v>
      </c>
      <c r="F2728" s="10">
        <v>1038.0332578623545</v>
      </c>
    </row>
    <row r="2729">
      <c r="A2729" s="2" t="s">
        <v>125</v>
      </c>
      <c r="B2729" s="2" t="s">
        <v>20</v>
      </c>
      <c r="C2729" s="16" t="s">
        <v>433</v>
      </c>
      <c r="D2729" s="10">
        <v>-28.67262903200382</v>
      </c>
      <c r="E2729" s="26">
        <v>1041.637229468514</v>
      </c>
      <c r="F2729" s="10">
        <v>1080.4601339618018</v>
      </c>
    </row>
    <row r="2730">
      <c r="A2730" s="2" t="s">
        <v>171</v>
      </c>
      <c r="B2730" s="2" t="s">
        <v>311</v>
      </c>
      <c r="C2730" s="16" t="s">
        <v>460</v>
      </c>
      <c r="D2730" s="10">
        <v>4.8294219281793405</v>
      </c>
      <c r="E2730" s="26">
        <v>1038.572807569268</v>
      </c>
      <c r="F2730" s="10">
        <v>953.9959191463269</v>
      </c>
    </row>
    <row r="2731">
      <c r="A2731" s="2" t="s">
        <v>22</v>
      </c>
      <c r="B2731" s="2" t="s">
        <v>171</v>
      </c>
      <c r="C2731" s="16" t="s">
        <v>517</v>
      </c>
      <c r="D2731" s="10">
        <v>4.926967922013745</v>
      </c>
      <c r="E2731" s="26">
        <v>1128.8931157124944</v>
      </c>
      <c r="F2731" s="10">
        <v>1043.4022294974473</v>
      </c>
    </row>
    <row r="2732">
      <c r="A2732" s="2" t="s">
        <v>30</v>
      </c>
      <c r="B2732" s="2" t="s">
        <v>22</v>
      </c>
      <c r="C2732" s="16" t="s">
        <v>443</v>
      </c>
      <c r="D2732" s="10">
        <v>14.952653444223873</v>
      </c>
      <c r="E2732" s="26">
        <v>1067.8977059277174</v>
      </c>
      <c r="F2732" s="10">
        <v>1133.8200836345081</v>
      </c>
    </row>
    <row r="2733">
      <c r="A2733" s="2" t="s">
        <v>92</v>
      </c>
      <c r="B2733" s="2" t="s">
        <v>30</v>
      </c>
      <c r="C2733" s="16" t="s">
        <v>450</v>
      </c>
      <c r="D2733" s="10">
        <v>13.512287661310975</v>
      </c>
      <c r="E2733" s="26">
        <v>1029.9416075382494</v>
      </c>
      <c r="F2733" s="10">
        <v>1082.8503593719413</v>
      </c>
    </row>
    <row r="2734">
      <c r="A2734" s="2" t="s">
        <v>71</v>
      </c>
      <c r="B2734" s="2" t="s">
        <v>92</v>
      </c>
      <c r="C2734" s="16" t="s">
        <v>543</v>
      </c>
      <c r="D2734" s="10">
        <v>10.030343314036775</v>
      </c>
      <c r="E2734" s="26">
        <v>1046.4307167778343</v>
      </c>
      <c r="F2734" s="10">
        <v>1043.4538951995605</v>
      </c>
    </row>
    <row r="2735">
      <c r="A2735" s="2" t="s">
        <v>324</v>
      </c>
      <c r="B2735" s="2" t="s">
        <v>71</v>
      </c>
      <c r="C2735" s="16" t="s">
        <v>533</v>
      </c>
      <c r="D2735" s="10">
        <v>16.40555944019336</v>
      </c>
      <c r="E2735" s="26">
        <v>971.6490267785739</v>
      </c>
      <c r="F2735" s="10">
        <v>1056.4610600918709</v>
      </c>
    </row>
    <row r="2736">
      <c r="A2736" s="2" t="s">
        <v>159</v>
      </c>
      <c r="B2736" s="2" t="s">
        <v>324</v>
      </c>
      <c r="C2736" s="16" t="s">
        <v>572</v>
      </c>
      <c r="D2736" s="10">
        <v>5.589632760811767</v>
      </c>
      <c r="E2736" s="26">
        <v>1065.3299706006865</v>
      </c>
      <c r="F2736" s="10">
        <v>988.0545862187673</v>
      </c>
    </row>
    <row r="2737">
      <c r="A2737" s="2" t="s">
        <v>125</v>
      </c>
      <c r="B2737" s="2" t="s">
        <v>159</v>
      </c>
      <c r="C2737" s="16" t="s">
        <v>493</v>
      </c>
      <c r="D2737" s="10">
        <v>14.604835217667407</v>
      </c>
      <c r="E2737" s="26">
        <v>1012.9646004365103</v>
      </c>
      <c r="F2737" s="10">
        <v>1070.9196033614983</v>
      </c>
    </row>
    <row r="2738">
      <c r="A2738" s="2" t="s">
        <v>17</v>
      </c>
      <c r="B2738" s="2" t="s">
        <v>125</v>
      </c>
      <c r="C2738" s="16" t="s">
        <v>497</v>
      </c>
      <c r="D2738" s="10">
        <v>2.2634341532466484</v>
      </c>
      <c r="E2738" s="26">
        <v>1179.0547369885016</v>
      </c>
      <c r="F2738" s="10">
        <v>1027.5694356541776</v>
      </c>
    </row>
    <row r="2739">
      <c r="A2739" s="2" t="s">
        <v>92</v>
      </c>
      <c r="B2739" s="2" t="s">
        <v>17</v>
      </c>
      <c r="C2739" s="16" t="s">
        <v>584</v>
      </c>
      <c r="D2739" s="10">
        <v>22.429824315048897</v>
      </c>
      <c r="E2739" s="26">
        <v>1033.423551885524</v>
      </c>
      <c r="F2739" s="10">
        <v>1181.3181711417483</v>
      </c>
    </row>
    <row r="2740">
      <c r="A2740" s="2" t="s">
        <v>71</v>
      </c>
      <c r="B2740" s="2" t="s">
        <v>92</v>
      </c>
      <c r="C2740" s="16" t="s">
        <v>438</v>
      </c>
      <c r="D2740" s="10">
        <v>11.51377991495725</v>
      </c>
      <c r="E2740" s="26">
        <v>1040.0555006516774</v>
      </c>
      <c r="F2740" s="10">
        <v>1055.853376200573</v>
      </c>
    </row>
    <row r="2741">
      <c r="A2741" s="2" t="s">
        <v>311</v>
      </c>
      <c r="B2741" s="2" t="s">
        <v>71</v>
      </c>
      <c r="C2741" s="16" t="s">
        <v>457</v>
      </c>
      <c r="D2741" s="10">
        <v>18.2039209045172</v>
      </c>
      <c r="E2741" s="26">
        <v>949.1664972181475</v>
      </c>
      <c r="F2741" s="10">
        <v>1051.5692805666347</v>
      </c>
    </row>
    <row r="2742">
      <c r="A2742" s="2" t="s">
        <v>79</v>
      </c>
      <c r="B2742" s="2" t="s">
        <v>311</v>
      </c>
      <c r="C2742" s="16" t="s">
        <v>497</v>
      </c>
      <c r="D2742" s="10">
        <v>3.21735808552544</v>
      </c>
      <c r="E2742" s="26">
        <v>1087.4855586879617</v>
      </c>
      <c r="F2742" s="10">
        <v>967.3704181226647</v>
      </c>
    </row>
    <row r="2743">
      <c r="A2743" s="2" t="s">
        <v>324</v>
      </c>
      <c r="B2743" s="2" t="s">
        <v>79</v>
      </c>
      <c r="C2743" s="16" t="s">
        <v>433</v>
      </c>
      <c r="D2743" s="10">
        <v>-22.486109458133026</v>
      </c>
      <c r="E2743" s="26">
        <v>982.4649534579556</v>
      </c>
      <c r="F2743" s="10">
        <v>1090.7029167734872</v>
      </c>
    </row>
    <row r="2744">
      <c r="A2744" s="2" t="s">
        <v>92</v>
      </c>
      <c r="B2744" s="2" t="s">
        <v>79</v>
      </c>
      <c r="C2744" s="16" t="s">
        <v>555</v>
      </c>
      <c r="D2744" s="10">
        <v>12.914220609373576</v>
      </c>
      <c r="E2744" s="26">
        <v>1044.3395962856157</v>
      </c>
      <c r="F2744" s="10">
        <v>1113.1890262316203</v>
      </c>
    </row>
    <row r="2745">
      <c r="A2745" s="2" t="s">
        <v>171</v>
      </c>
      <c r="B2745" s="2" t="s">
        <v>92</v>
      </c>
      <c r="C2745" s="16" t="s">
        <v>487</v>
      </c>
      <c r="D2745" s="10">
        <v>11.55467072997568</v>
      </c>
      <c r="E2745" s="26">
        <v>1038.4752615754335</v>
      </c>
      <c r="F2745" s="10">
        <v>1057.2538168949893</v>
      </c>
    </row>
    <row r="2746">
      <c r="A2746" s="2" t="s">
        <v>20</v>
      </c>
      <c r="B2746" s="2" t="s">
        <v>41</v>
      </c>
      <c r="C2746" s="16" t="s">
        <v>490</v>
      </c>
      <c r="D2746" s="10">
        <v>15.624189879822461</v>
      </c>
      <c r="E2746" s="26">
        <v>1109.1327629938057</v>
      </c>
      <c r="F2746" s="10">
        <v>1178.803630187852</v>
      </c>
    </row>
    <row r="2747">
      <c r="A2747" s="2" t="s">
        <v>116</v>
      </c>
      <c r="B2747" s="2" t="s">
        <v>20</v>
      </c>
      <c r="C2747" s="16" t="s">
        <v>433</v>
      </c>
      <c r="D2747" s="10">
        <v>-24.59016366313442</v>
      </c>
      <c r="E2747" s="26">
        <v>1039.1484359459846</v>
      </c>
      <c r="F2747" s="10">
        <v>1124.756952873628</v>
      </c>
    </row>
    <row r="2748">
      <c r="A2748" s="2" t="s">
        <v>27</v>
      </c>
      <c r="B2748" s="2" t="s">
        <v>20</v>
      </c>
      <c r="C2748" s="16" t="s">
        <v>477</v>
      </c>
      <c r="D2748" s="10">
        <v>9.69014317772931</v>
      </c>
      <c r="E2748" s="26">
        <v>1118.570755415565</v>
      </c>
      <c r="F2748" s="10">
        <v>1149.3471165367625</v>
      </c>
    </row>
    <row r="2749">
      <c r="A2749" s="2" t="s">
        <v>43</v>
      </c>
      <c r="B2749" s="2" t="s">
        <v>27</v>
      </c>
      <c r="C2749" s="16" t="s">
        <v>485</v>
      </c>
      <c r="D2749" s="10">
        <v>13.459630799370824</v>
      </c>
      <c r="E2749" s="26">
        <v>1083.102225932502</v>
      </c>
      <c r="F2749" s="10">
        <v>1128.2608985932943</v>
      </c>
    </row>
    <row r="2750">
      <c r="A2750" s="2" t="s">
        <v>41</v>
      </c>
      <c r="B2750" s="2" t="s">
        <v>43</v>
      </c>
      <c r="C2750" s="16" t="s">
        <v>501</v>
      </c>
      <c r="D2750" s="10">
        <v>6.565049488856538</v>
      </c>
      <c r="E2750" s="26">
        <v>1163.1794403080296</v>
      </c>
      <c r="F2750" s="10">
        <v>1096.561856731873</v>
      </c>
    </row>
    <row r="2751">
      <c r="A2751" s="2" t="s">
        <v>45</v>
      </c>
      <c r="B2751" s="2" t="s">
        <v>41</v>
      </c>
      <c r="C2751" s="16" t="s">
        <v>467</v>
      </c>
      <c r="D2751" s="10">
        <v>17.59441582442026</v>
      </c>
      <c r="E2751" s="26">
        <v>1077.4911073755413</v>
      </c>
      <c r="F2751" s="10">
        <v>1169.744489796886</v>
      </c>
    </row>
    <row r="2752">
      <c r="A2752" s="2" t="s">
        <v>76</v>
      </c>
      <c r="B2752" s="2" t="s">
        <v>45</v>
      </c>
      <c r="C2752" s="16" t="s">
        <v>499</v>
      </c>
      <c r="D2752" s="10">
        <v>14.330199415290148</v>
      </c>
      <c r="E2752" s="26">
        <v>1037.793330676499</v>
      </c>
      <c r="F2752" s="10">
        <v>1095.0855231999617</v>
      </c>
    </row>
    <row r="2753">
      <c r="A2753" s="2" t="s">
        <v>40</v>
      </c>
      <c r="B2753" s="2" t="s">
        <v>76</v>
      </c>
      <c r="C2753" s="16" t="s">
        <v>450</v>
      </c>
      <c r="D2753" s="10">
        <v>6.900645990654025</v>
      </c>
      <c r="E2753" s="26">
        <v>1090.8177005187974</v>
      </c>
      <c r="F2753" s="10">
        <v>1052.1235300917892</v>
      </c>
    </row>
    <row r="2754">
      <c r="A2754" s="2" t="s">
        <v>41</v>
      </c>
      <c r="B2754" s="2" t="s">
        <v>40</v>
      </c>
      <c r="C2754" s="16" t="s">
        <v>450</v>
      </c>
      <c r="D2754" s="10">
        <v>6.033019811298112</v>
      </c>
      <c r="E2754" s="26">
        <v>1152.1500739724656</v>
      </c>
      <c r="F2754" s="10">
        <v>1097.7183465094515</v>
      </c>
    </row>
    <row r="2755">
      <c r="A2755" s="2" t="s">
        <v>20</v>
      </c>
      <c r="B2755" s="2" t="s">
        <v>41</v>
      </c>
      <c r="C2755" s="16" t="s">
        <v>488</v>
      </c>
      <c r="D2755" s="10">
        <v>11.546771464732627</v>
      </c>
      <c r="E2755" s="26">
        <v>1139.6569733590331</v>
      </c>
      <c r="F2755" s="10">
        <v>1158.1830937837638</v>
      </c>
    </row>
    <row r="2756">
      <c r="A2756" s="2" t="s">
        <v>116</v>
      </c>
      <c r="B2756" s="2" t="s">
        <v>20</v>
      </c>
      <c r="C2756" s="16" t="s">
        <v>549</v>
      </c>
      <c r="D2756" s="10">
        <v>21.565533465473983</v>
      </c>
      <c r="E2756" s="26">
        <v>1014.5582722828502</v>
      </c>
      <c r="F2756" s="10">
        <v>1151.2037448237659</v>
      </c>
    </row>
    <row r="2757">
      <c r="A2757" s="2" t="s">
        <v>34</v>
      </c>
      <c r="B2757" s="2" t="s">
        <v>116</v>
      </c>
      <c r="C2757" s="16" t="s">
        <v>497</v>
      </c>
      <c r="D2757" s="10">
        <v>5.367636346826625</v>
      </c>
      <c r="E2757" s="26">
        <v>1103.8153262364174</v>
      </c>
      <c r="F2757" s="10">
        <v>1036.1238057483242</v>
      </c>
    </row>
    <row r="2758">
      <c r="A2758" s="2" t="s">
        <v>41</v>
      </c>
      <c r="B2758" s="2" t="s">
        <v>34</v>
      </c>
      <c r="C2758" s="16" t="s">
        <v>515</v>
      </c>
      <c r="D2758" s="10">
        <v>8.091355604002201</v>
      </c>
      <c r="E2758" s="26">
        <v>1146.636322319031</v>
      </c>
      <c r="F2758" s="10">
        <v>1109.182962583244</v>
      </c>
    </row>
    <row r="2759">
      <c r="A2759" s="2" t="s">
        <v>20</v>
      </c>
      <c r="B2759" s="2" t="s">
        <v>41</v>
      </c>
      <c r="C2759" s="16" t="s">
        <v>450</v>
      </c>
      <c r="D2759" s="10">
        <v>11.23616764300919</v>
      </c>
      <c r="E2759" s="26">
        <v>1129.638211358292</v>
      </c>
      <c r="F2759" s="10">
        <v>1154.7276779230333</v>
      </c>
    </row>
    <row r="2760">
      <c r="A2760" s="2" t="s">
        <v>76</v>
      </c>
      <c r="B2760" s="2" t="s">
        <v>20</v>
      </c>
      <c r="C2760" s="16" t="s">
        <v>543</v>
      </c>
      <c r="D2760" s="10">
        <v>18.206115873896717</v>
      </c>
      <c r="E2760" s="26">
        <v>1045.2228841011352</v>
      </c>
      <c r="F2760" s="10">
        <v>1140.8743790013011</v>
      </c>
    </row>
    <row r="2761">
      <c r="A2761" s="2" t="s">
        <v>45</v>
      </c>
      <c r="B2761" s="2" t="s">
        <v>76</v>
      </c>
      <c r="C2761" s="16" t="s">
        <v>596</v>
      </c>
      <c r="D2761" s="10">
        <v>8.318523494013952</v>
      </c>
      <c r="E2761" s="26">
        <v>1080.7553237846714</v>
      </c>
      <c r="F2761" s="10">
        <v>1063.4289999750317</v>
      </c>
    </row>
    <row r="2762">
      <c r="A2762" s="2" t="s">
        <v>120</v>
      </c>
      <c r="B2762" s="2" t="s">
        <v>49</v>
      </c>
      <c r="C2762" s="16" t="s">
        <v>480</v>
      </c>
      <c r="D2762" s="10">
        <v>12.680464605629913</v>
      </c>
      <c r="E2762" s="26">
        <v>1000.0</v>
      </c>
      <c r="F2762" s="10">
        <v>1032.1499591023505</v>
      </c>
    </row>
    <row r="2763">
      <c r="A2763" s="2" t="s">
        <v>37</v>
      </c>
      <c r="B2763" s="2" t="s">
        <v>120</v>
      </c>
      <c r="C2763" s="16" t="s">
        <v>526</v>
      </c>
      <c r="D2763" s="10">
        <v>11.422229876240076</v>
      </c>
      <c r="E2763" s="26">
        <v>992.8605494765336</v>
      </c>
      <c r="F2763" s="10">
        <v>1012.6804646056299</v>
      </c>
    </row>
    <row r="2764">
      <c r="A2764" s="2" t="s">
        <v>386</v>
      </c>
      <c r="B2764" s="2" t="s">
        <v>37</v>
      </c>
      <c r="C2764" s="16" t="s">
        <v>433</v>
      </c>
      <c r="D2764" s="10">
        <v>-31.32724004383934</v>
      </c>
      <c r="E2764" s="26">
        <v>1000.0</v>
      </c>
      <c r="F2764" s="10">
        <v>1004.2827793527737</v>
      </c>
    </row>
    <row r="2765">
      <c r="A2765" s="2" t="s">
        <v>380</v>
      </c>
      <c r="B2765" s="2" t="s">
        <v>37</v>
      </c>
      <c r="C2765" s="16" t="s">
        <v>433</v>
      </c>
      <c r="D2765" s="10">
        <v>-28.934156242319762</v>
      </c>
      <c r="E2765" s="26">
        <v>1000.0</v>
      </c>
      <c r="F2765" s="10">
        <v>1035.610019396613</v>
      </c>
    </row>
    <row r="2766">
      <c r="A2766" s="2" t="s">
        <v>408</v>
      </c>
      <c r="B2766" s="2" t="s">
        <v>37</v>
      </c>
      <c r="C2766" s="16" t="s">
        <v>433</v>
      </c>
      <c r="D2766" s="10">
        <v>-33.106281441966026</v>
      </c>
      <c r="E2766" s="26">
        <v>1000.0</v>
      </c>
      <c r="F2766" s="10">
        <v>1064.5441756389328</v>
      </c>
    </row>
    <row r="2767">
      <c r="A2767" s="2" t="s">
        <v>120</v>
      </c>
      <c r="B2767" s="2" t="s">
        <v>37</v>
      </c>
      <c r="C2767" s="16" t="s">
        <v>489</v>
      </c>
      <c r="D2767" s="10">
        <v>13.214586898299832</v>
      </c>
      <c r="E2767" s="26">
        <v>1001.2582347293899</v>
      </c>
      <c r="F2767" s="10">
        <v>1097.6504570808988</v>
      </c>
    </row>
    <row r="2768">
      <c r="A2768" s="2" t="s">
        <v>33</v>
      </c>
      <c r="B2768" s="2" t="s">
        <v>120</v>
      </c>
      <c r="C2768" s="16" t="s">
        <v>447</v>
      </c>
      <c r="D2768" s="10">
        <v>9.236201939834187</v>
      </c>
      <c r="E2768" s="26">
        <v>1022.6719514240386</v>
      </c>
      <c r="F2768" s="10">
        <v>1014.4728216276897</v>
      </c>
    </row>
    <row r="2769">
      <c r="A2769" s="2" t="s">
        <v>408</v>
      </c>
      <c r="B2769" s="2" t="s">
        <v>33</v>
      </c>
      <c r="C2769" s="16" t="s">
        <v>433</v>
      </c>
      <c r="D2769" s="10">
        <v>-26.443619991863493</v>
      </c>
      <c r="E2769" s="26">
        <v>966.8937185580339</v>
      </c>
      <c r="F2769" s="10">
        <v>1031.908153363873</v>
      </c>
    </row>
    <row r="2770">
      <c r="A2770" s="2" t="s">
        <v>386</v>
      </c>
      <c r="B2770" s="2" t="s">
        <v>33</v>
      </c>
      <c r="C2770" s="16" t="s">
        <v>433</v>
      </c>
      <c r="D2770" s="10">
        <v>-24.215844070307995</v>
      </c>
      <c r="E2770" s="26">
        <v>968.6727599561607</v>
      </c>
      <c r="F2770" s="10">
        <v>1058.3517733557364</v>
      </c>
    </row>
    <row r="2771">
      <c r="A2771" s="2" t="s">
        <v>120</v>
      </c>
      <c r="B2771" s="2" t="s">
        <v>33</v>
      </c>
      <c r="C2771" s="16" t="s">
        <v>593</v>
      </c>
      <c r="D2771" s="10">
        <v>13.64277132376536</v>
      </c>
      <c r="E2771" s="26">
        <v>1005.2366196878555</v>
      </c>
      <c r="F2771" s="10">
        <v>1082.5676174260445</v>
      </c>
    </row>
    <row r="2772">
      <c r="A2772" s="2" t="s">
        <v>49</v>
      </c>
      <c r="B2772" s="2" t="s">
        <v>120</v>
      </c>
      <c r="C2772" s="16" t="s">
        <v>433</v>
      </c>
      <c r="D2772" s="10">
        <v>-31.67237358468296</v>
      </c>
      <c r="E2772" s="26">
        <v>1019.4694944967206</v>
      </c>
      <c r="F2772" s="10">
        <v>1018.8793910116209</v>
      </c>
    </row>
    <row r="2773">
      <c r="A2773" s="2" t="s">
        <v>57</v>
      </c>
      <c r="B2773" s="2" t="s">
        <v>120</v>
      </c>
      <c r="C2773" s="16" t="s">
        <v>548</v>
      </c>
      <c r="D2773" s="10">
        <v>11.569076773113576</v>
      </c>
      <c r="E2773" s="26">
        <v>1000.0</v>
      </c>
      <c r="F2773" s="10">
        <v>1050.5517645963039</v>
      </c>
    </row>
    <row r="2774">
      <c r="A2774" s="2" t="s">
        <v>129</v>
      </c>
      <c r="B2774" s="2" t="s">
        <v>15</v>
      </c>
      <c r="C2774" s="16" t="s">
        <v>433</v>
      </c>
      <c r="D2774" s="10">
        <v>-31.63098116151196</v>
      </c>
      <c r="E2774" s="26">
        <v>1000.0</v>
      </c>
      <c r="F2774" s="10">
        <v>1000.0</v>
      </c>
    </row>
    <row r="2775">
      <c r="A2775" s="2" t="s">
        <v>142</v>
      </c>
      <c r="B2775" s="2" t="s">
        <v>15</v>
      </c>
      <c r="C2775" s="16" t="s">
        <v>447</v>
      </c>
      <c r="D2775" s="10">
        <v>9.837841809810842</v>
      </c>
      <c r="E2775" s="26">
        <v>1000.0</v>
      </c>
      <c r="F2775" s="10">
        <v>1031.630981161512</v>
      </c>
    </row>
    <row r="2776">
      <c r="A2776" s="2" t="s">
        <v>14</v>
      </c>
      <c r="B2776" s="2" t="s">
        <v>142</v>
      </c>
      <c r="C2776" s="16" t="s">
        <v>480</v>
      </c>
      <c r="D2776" s="10">
        <v>4.983475279979535</v>
      </c>
      <c r="E2776" s="26">
        <v>1106.0973998395139</v>
      </c>
      <c r="F2776" s="10">
        <v>1009.8378418098108</v>
      </c>
    </row>
    <row r="2777">
      <c r="A2777" s="2" t="s">
        <v>198</v>
      </c>
      <c r="B2777" s="2" t="s">
        <v>14</v>
      </c>
      <c r="C2777" s="16" t="s">
        <v>433</v>
      </c>
      <c r="D2777" s="10">
        <v>-22.218736526932304</v>
      </c>
      <c r="E2777" s="26">
        <v>1000.0</v>
      </c>
      <c r="F2777" s="10">
        <v>1111.0808751194934</v>
      </c>
    </row>
    <row r="2778">
      <c r="A2778" s="2" t="s">
        <v>359</v>
      </c>
      <c r="B2778" s="2" t="s">
        <v>14</v>
      </c>
      <c r="C2778" s="16" t="s">
        <v>433</v>
      </c>
      <c r="D2778" s="10">
        <v>-20.12223809889058</v>
      </c>
      <c r="E2778" s="26">
        <v>1000.0</v>
      </c>
      <c r="F2778" s="10">
        <v>1133.2996116464258</v>
      </c>
    </row>
    <row r="2779">
      <c r="A2779" s="2" t="s">
        <v>223</v>
      </c>
      <c r="B2779" s="2" t="s">
        <v>14</v>
      </c>
      <c r="C2779" s="16" t="s">
        <v>433</v>
      </c>
      <c r="D2779" s="10">
        <v>-22.7968074183499</v>
      </c>
      <c r="E2779" s="26">
        <v>1000.0</v>
      </c>
      <c r="F2779" s="10">
        <v>1153.4218497453164</v>
      </c>
    </row>
    <row r="2780">
      <c r="A2780" s="2" t="s">
        <v>198</v>
      </c>
      <c r="B2780" s="2" t="s">
        <v>14</v>
      </c>
      <c r="C2780" s="16" t="s">
        <v>518</v>
      </c>
      <c r="D2780" s="10">
        <v>24.41686078946915</v>
      </c>
      <c r="E2780" s="26">
        <v>977.7812634730677</v>
      </c>
      <c r="F2780" s="10">
        <v>1176.2186571636664</v>
      </c>
    </row>
    <row r="2781">
      <c r="A2781" s="2" t="s">
        <v>46</v>
      </c>
      <c r="B2781" s="2" t="s">
        <v>198</v>
      </c>
      <c r="C2781" s="16" t="s">
        <v>559</v>
      </c>
      <c r="D2781" s="10">
        <v>8.888281881709995</v>
      </c>
      <c r="E2781" s="26">
        <v>1020.4262740560865</v>
      </c>
      <c r="F2781" s="10">
        <v>1002.1981242625368</v>
      </c>
    </row>
    <row r="2782">
      <c r="A2782" s="2" t="s">
        <v>142</v>
      </c>
      <c r="B2782" s="2" t="s">
        <v>46</v>
      </c>
      <c r="C2782" s="16" t="s">
        <v>433</v>
      </c>
      <c r="D2782" s="10">
        <v>-29.819343566881063</v>
      </c>
      <c r="E2782" s="26">
        <v>1004.8543665298313</v>
      </c>
      <c r="F2782" s="10">
        <v>1029.3145559377965</v>
      </c>
    </row>
    <row r="2783">
      <c r="A2783" s="2" t="s">
        <v>198</v>
      </c>
      <c r="B2783" s="2" t="s">
        <v>57</v>
      </c>
      <c r="C2783" s="16" t="s">
        <v>433</v>
      </c>
      <c r="D2783" s="10">
        <v>-30.295978357161786</v>
      </c>
      <c r="E2783" s="26">
        <v>993.3098423808268</v>
      </c>
      <c r="F2783" s="10">
        <v>1011.5690767731136</v>
      </c>
    </row>
    <row r="2784">
      <c r="A2784" s="2" t="s">
        <v>142</v>
      </c>
      <c r="B2784" s="2" t="s">
        <v>57</v>
      </c>
      <c r="C2784" s="16" t="s">
        <v>523</v>
      </c>
      <c r="D2784" s="10">
        <v>13.596317001268087</v>
      </c>
      <c r="E2784" s="26">
        <v>975.0350229629502</v>
      </c>
      <c r="F2784" s="10">
        <v>1041.8650551302753</v>
      </c>
    </row>
    <row r="2785">
      <c r="A2785" s="2" t="s">
        <v>299</v>
      </c>
      <c r="B2785" s="2" t="s">
        <v>142</v>
      </c>
      <c r="C2785" s="16" t="s">
        <v>543</v>
      </c>
      <c r="D2785" s="10">
        <v>9.46029810629951</v>
      </c>
      <c r="E2785" s="26">
        <v>1000.0</v>
      </c>
      <c r="F2785" s="10">
        <v>988.6313399642182</v>
      </c>
    </row>
    <row r="2786">
      <c r="A2786" s="2" t="s">
        <v>359</v>
      </c>
      <c r="B2786" s="2" t="s">
        <v>299</v>
      </c>
      <c r="C2786" s="16" t="s">
        <v>433</v>
      </c>
      <c r="D2786" s="10">
        <v>-29.417081863454825</v>
      </c>
      <c r="E2786" s="26">
        <v>979.8777619011095</v>
      </c>
      <c r="F2786" s="10">
        <v>1009.4602981062995</v>
      </c>
    </row>
    <row r="2787">
      <c r="A2787" s="2" t="s">
        <v>198</v>
      </c>
      <c r="B2787" s="2" t="s">
        <v>299</v>
      </c>
      <c r="C2787" s="16" t="s">
        <v>522</v>
      </c>
      <c r="D2787" s="10">
        <v>13.522613590181853</v>
      </c>
      <c r="E2787" s="26">
        <v>963.0138640236651</v>
      </c>
      <c r="F2787" s="10">
        <v>1038.8773799697544</v>
      </c>
    </row>
    <row r="2788">
      <c r="A2788" s="2" t="s">
        <v>49</v>
      </c>
      <c r="B2788" s="2" t="s">
        <v>198</v>
      </c>
      <c r="C2788" s="16" t="s">
        <v>481</v>
      </c>
      <c r="D2788" s="10">
        <v>9.621641144800298</v>
      </c>
      <c r="E2788" s="26">
        <v>987.7971209120376</v>
      </c>
      <c r="F2788" s="10">
        <v>976.536477613847</v>
      </c>
    </row>
    <row r="2789">
      <c r="A2789" s="2" t="s">
        <v>142</v>
      </c>
      <c r="B2789" s="2" t="s">
        <v>49</v>
      </c>
      <c r="C2789" s="16" t="s">
        <v>549</v>
      </c>
      <c r="D2789" s="10">
        <v>11.075703308652422</v>
      </c>
      <c r="E2789" s="26">
        <v>979.1710418579187</v>
      </c>
      <c r="F2789" s="10">
        <v>997.4187620568379</v>
      </c>
    </row>
    <row r="2790">
      <c r="A2790" s="2" t="s">
        <v>33</v>
      </c>
      <c r="B2790" s="2" t="s">
        <v>142</v>
      </c>
      <c r="C2790" s="16" t="s">
        <v>433</v>
      </c>
      <c r="D2790" s="10">
        <v>-36.15879304292917</v>
      </c>
      <c r="E2790" s="26">
        <v>1068.9248461022792</v>
      </c>
      <c r="F2790" s="10">
        <v>990.2467451665711</v>
      </c>
    </row>
    <row r="2791">
      <c r="A2791" s="2" t="s">
        <v>57</v>
      </c>
      <c r="B2791" s="2" t="s">
        <v>142</v>
      </c>
      <c r="C2791" s="16" t="s">
        <v>486</v>
      </c>
      <c r="D2791" s="10">
        <v>7.475823392309383</v>
      </c>
      <c r="E2791" s="26">
        <v>1028.2687381290073</v>
      </c>
      <c r="F2791" s="10">
        <v>1026.4055382095003</v>
      </c>
    </row>
    <row r="2792">
      <c r="A2792" s="2" t="s">
        <v>129</v>
      </c>
      <c r="B2792" s="2" t="s">
        <v>57</v>
      </c>
      <c r="C2792" s="16" t="s">
        <v>465</v>
      </c>
      <c r="D2792" s="10">
        <v>15.18195802342284</v>
      </c>
      <c r="E2792" s="26">
        <v>968.369018838488</v>
      </c>
      <c r="F2792" s="10">
        <v>1035.7445615213167</v>
      </c>
    </row>
    <row r="2793">
      <c r="A2793" s="2" t="s">
        <v>299</v>
      </c>
      <c r="B2793" s="2" t="s">
        <v>129</v>
      </c>
      <c r="C2793" s="16" t="s">
        <v>433</v>
      </c>
      <c r="D2793" s="10">
        <v>-34.28359080174394</v>
      </c>
      <c r="E2793" s="26">
        <v>1025.3547663795725</v>
      </c>
      <c r="F2793" s="10">
        <v>983.550976861911</v>
      </c>
    </row>
    <row r="2794">
      <c r="A2794" s="2" t="s">
        <v>49</v>
      </c>
      <c r="B2794" s="2" t="s">
        <v>129</v>
      </c>
      <c r="C2794" s="16" t="s">
        <v>432</v>
      </c>
      <c r="D2794" s="10">
        <v>10.311324544287015</v>
      </c>
      <c r="E2794" s="26">
        <v>986.3430587481854</v>
      </c>
      <c r="F2794" s="10">
        <v>1017.8345676636549</v>
      </c>
    </row>
    <row r="2795">
      <c r="A2795" s="2" t="s">
        <v>142</v>
      </c>
      <c r="B2795" s="2" t="s">
        <v>49</v>
      </c>
      <c r="C2795" s="16" t="s">
        <v>596</v>
      </c>
      <c r="D2795" s="10">
        <v>8.002692440017448</v>
      </c>
      <c r="E2795" s="26">
        <v>1018.9297148171909</v>
      </c>
      <c r="F2795" s="10">
        <v>996.6543832924724</v>
      </c>
    </row>
    <row r="2796">
      <c r="A2796" s="2" t="s">
        <v>37</v>
      </c>
      <c r="B2796" s="2" t="s">
        <v>142</v>
      </c>
      <c r="C2796" s="16" t="s">
        <v>500</v>
      </c>
      <c r="D2796" s="10">
        <v>6.456621949758466</v>
      </c>
      <c r="E2796" s="26">
        <v>1084.435870182599</v>
      </c>
      <c r="F2796" s="10">
        <v>1026.9324072572083</v>
      </c>
    </row>
    <row r="2797">
      <c r="A2797" s="2" t="s">
        <v>198</v>
      </c>
      <c r="B2797" s="2" t="s">
        <v>37</v>
      </c>
      <c r="C2797" s="16" t="s">
        <v>511</v>
      </c>
      <c r="D2797" s="10">
        <v>20.363225494105045</v>
      </c>
      <c r="E2797" s="26">
        <v>966.9148364690467</v>
      </c>
      <c r="F2797" s="10">
        <v>1090.8924921323576</v>
      </c>
    </row>
    <row r="2798">
      <c r="A2798" s="2" t="s">
        <v>299</v>
      </c>
      <c r="B2798" s="2" t="s">
        <v>198</v>
      </c>
      <c r="C2798" s="16" t="s">
        <v>569</v>
      </c>
      <c r="D2798" s="10">
        <v>9.263047846364536</v>
      </c>
      <c r="E2798" s="26">
        <v>991.0711755778286</v>
      </c>
      <c r="F2798" s="10">
        <v>987.2780619631517</v>
      </c>
    </row>
    <row r="2799">
      <c r="A2799" s="2" t="s">
        <v>408</v>
      </c>
      <c r="B2799" s="2" t="s">
        <v>78</v>
      </c>
      <c r="C2799" s="16" t="s">
        <v>433</v>
      </c>
      <c r="D2799" s="10">
        <v>-24.42708974531224</v>
      </c>
      <c r="E2799" s="26">
        <v>940.4500985661705</v>
      </c>
      <c r="F2799" s="10">
        <v>1027.834921112941</v>
      </c>
    </row>
    <row r="2800">
      <c r="A2800" s="2" t="s">
        <v>380</v>
      </c>
      <c r="B2800" s="2" t="s">
        <v>78</v>
      </c>
      <c r="C2800" s="16" t="s">
        <v>433</v>
      </c>
      <c r="D2800" s="10">
        <v>-24.993274853572288</v>
      </c>
      <c r="E2800" s="26">
        <v>971.0658437576802</v>
      </c>
      <c r="F2800" s="10">
        <v>1052.2620108582532</v>
      </c>
    </row>
    <row r="2801">
      <c r="A2801" s="2" t="s">
        <v>120</v>
      </c>
      <c r="B2801" s="2" t="s">
        <v>78</v>
      </c>
      <c r="C2801" s="16" t="s">
        <v>592</v>
      </c>
      <c r="D2801" s="10">
        <v>9.691530670169023</v>
      </c>
      <c r="E2801" s="26">
        <v>1038.9826878231904</v>
      </c>
      <c r="F2801" s="10">
        <v>1077.2552857118255</v>
      </c>
    </row>
    <row r="2802">
      <c r="A2802" s="2" t="s">
        <v>46</v>
      </c>
      <c r="B2802" s="2" t="s">
        <v>120</v>
      </c>
      <c r="C2802" s="16" t="s">
        <v>449</v>
      </c>
      <c r="D2802" s="10">
        <v>9.926406495643775</v>
      </c>
      <c r="E2802" s="26">
        <v>1059.1338995046776</v>
      </c>
      <c r="F2802" s="10">
        <v>1048.6742184933594</v>
      </c>
    </row>
    <row r="2803">
      <c r="A2803" s="2" t="s">
        <v>343</v>
      </c>
      <c r="B2803" s="2" t="s">
        <v>46</v>
      </c>
      <c r="C2803" s="16" t="s">
        <v>433</v>
      </c>
      <c r="D2803" s="10">
        <v>-23.928666477282057</v>
      </c>
      <c r="E2803" s="26">
        <v>976.2739495669807</v>
      </c>
      <c r="F2803" s="10">
        <v>1069.0603060003214</v>
      </c>
    </row>
    <row r="2804">
      <c r="A2804" s="2" t="s">
        <v>120</v>
      </c>
      <c r="B2804" s="2" t="s">
        <v>46</v>
      </c>
      <c r="C2804" s="16" t="s">
        <v>527</v>
      </c>
      <c r="D2804" s="10">
        <v>12.857985970480081</v>
      </c>
      <c r="E2804" s="26">
        <v>1038.7478119977156</v>
      </c>
      <c r="F2804" s="10">
        <v>1092.9889724776035</v>
      </c>
    </row>
    <row r="2805">
      <c r="A2805" s="2" t="s">
        <v>23</v>
      </c>
      <c r="B2805" s="2" t="s">
        <v>120</v>
      </c>
      <c r="C2805" s="16" t="s">
        <v>557</v>
      </c>
      <c r="D2805" s="10">
        <v>5.790037022286445</v>
      </c>
      <c r="E2805" s="26">
        <v>1132.2485649868538</v>
      </c>
      <c r="F2805" s="10">
        <v>1051.605797968196</v>
      </c>
    </row>
    <row r="2806">
      <c r="A2806" s="2" t="s">
        <v>386</v>
      </c>
      <c r="B2806" s="2" t="s">
        <v>23</v>
      </c>
      <c r="C2806" s="16" t="s">
        <v>433</v>
      </c>
      <c r="D2806" s="10">
        <v>-14.634983846696672</v>
      </c>
      <c r="E2806" s="26">
        <v>944.4569158858527</v>
      </c>
      <c r="F2806" s="10">
        <v>1138.03860200914</v>
      </c>
    </row>
    <row r="2807">
      <c r="A2807" s="2" t="s">
        <v>408</v>
      </c>
      <c r="B2807" s="2" t="s">
        <v>23</v>
      </c>
      <c r="C2807" s="16" t="s">
        <v>433</v>
      </c>
      <c r="D2807" s="10">
        <v>-11.18660370213504</v>
      </c>
      <c r="E2807" s="26">
        <v>916.0230088208582</v>
      </c>
      <c r="F2807" s="10">
        <v>1152.6735858558368</v>
      </c>
    </row>
    <row r="2808">
      <c r="A2808" s="2" t="s">
        <v>380</v>
      </c>
      <c r="B2808" s="2" t="s">
        <v>23</v>
      </c>
      <c r="C2808" s="16" t="s">
        <v>491</v>
      </c>
      <c r="D2808" s="10">
        <v>26.689816004510593</v>
      </c>
      <c r="E2808" s="26">
        <v>946.0725689041079</v>
      </c>
      <c r="F2808" s="10">
        <v>1163.8601895579718</v>
      </c>
    </row>
    <row r="2809">
      <c r="A2809" s="2" t="s">
        <v>15</v>
      </c>
      <c r="B2809" s="2" t="s">
        <v>380</v>
      </c>
      <c r="C2809" s="16" t="s">
        <v>461</v>
      </c>
      <c r="D2809" s="10">
        <v>7.425516366524586</v>
      </c>
      <c r="E2809" s="26">
        <v>1021.7931393517011</v>
      </c>
      <c r="F2809" s="10">
        <v>972.7623849086185</v>
      </c>
    </row>
    <row r="2810">
      <c r="A2810" s="2" t="s">
        <v>223</v>
      </c>
      <c r="B2810" s="2" t="s">
        <v>216</v>
      </c>
      <c r="C2810" s="16" t="s">
        <v>545</v>
      </c>
      <c r="D2810" s="10">
        <v>12.240613872869362</v>
      </c>
      <c r="E2810" s="26">
        <v>977.2031925816501</v>
      </c>
      <c r="F2810" s="10">
        <v>1000.0</v>
      </c>
    </row>
    <row r="2811">
      <c r="A2811" s="2" t="s">
        <v>120</v>
      </c>
      <c r="B2811" s="2" t="s">
        <v>223</v>
      </c>
      <c r="C2811" s="16" t="s">
        <v>458</v>
      </c>
      <c r="D2811" s="10">
        <v>6.713949561009679</v>
      </c>
      <c r="E2811" s="26">
        <v>1045.8157609459097</v>
      </c>
      <c r="F2811" s="10">
        <v>989.4438064545194</v>
      </c>
    </row>
    <row r="2812">
      <c r="A2812" s="2" t="s">
        <v>198</v>
      </c>
      <c r="B2812" s="2" t="s">
        <v>120</v>
      </c>
      <c r="C2812" s="16" t="s">
        <v>503</v>
      </c>
      <c r="D2812" s="10">
        <v>16.75073306207675</v>
      </c>
      <c r="E2812" s="26">
        <v>978.0150141167871</v>
      </c>
      <c r="F2812" s="10">
        <v>1052.5297105069194</v>
      </c>
    </row>
    <row r="2813">
      <c r="A2813" s="2" t="s">
        <v>216</v>
      </c>
      <c r="B2813" s="2" t="s">
        <v>198</v>
      </c>
      <c r="C2813" s="16" t="s">
        <v>565</v>
      </c>
      <c r="D2813" s="10">
        <v>11.074410951902014</v>
      </c>
      <c r="E2813" s="26">
        <v>987.7593861271307</v>
      </c>
      <c r="F2813" s="10">
        <v>994.7657471788639</v>
      </c>
    </row>
    <row r="2814">
      <c r="A2814" s="2" t="s">
        <v>129</v>
      </c>
      <c r="B2814" s="2" t="s">
        <v>216</v>
      </c>
      <c r="C2814" s="16" t="s">
        <v>454</v>
      </c>
      <c r="D2814" s="10">
        <v>9.29150781213227</v>
      </c>
      <c r="E2814" s="26">
        <v>1007.5232431193679</v>
      </c>
      <c r="F2814" s="10">
        <v>998.8337970790327</v>
      </c>
    </row>
    <row r="2815">
      <c r="A2815" s="2" t="s">
        <v>380</v>
      </c>
      <c r="B2815" s="2" t="s">
        <v>129</v>
      </c>
      <c r="C2815" s="16" t="s">
        <v>433</v>
      </c>
      <c r="D2815" s="10">
        <v>-27.61618341493723</v>
      </c>
      <c r="E2815" s="26">
        <v>965.336868542094</v>
      </c>
      <c r="F2815" s="10">
        <v>1016.8147509315002</v>
      </c>
    </row>
    <row r="2816">
      <c r="A2816" s="2" t="s">
        <v>408</v>
      </c>
      <c r="B2816" s="2" t="s">
        <v>129</v>
      </c>
      <c r="C2816" s="16" t="s">
        <v>512</v>
      </c>
      <c r="D2816" s="10">
        <v>20.412016687062312</v>
      </c>
      <c r="E2816" s="26">
        <v>904.8364051187232</v>
      </c>
      <c r="F2816" s="10">
        <v>1044.4309343464374</v>
      </c>
    </row>
    <row r="2817">
      <c r="A2817" s="2" t="s">
        <v>359</v>
      </c>
      <c r="B2817" s="2" t="s">
        <v>408</v>
      </c>
      <c r="C2817" s="16" t="s">
        <v>587</v>
      </c>
      <c r="D2817" s="10">
        <v>7.865037268550553</v>
      </c>
      <c r="E2817" s="26">
        <v>950.4606800376546</v>
      </c>
      <c r="F2817" s="10">
        <v>925.2484218057855</v>
      </c>
    </row>
    <row r="2818">
      <c r="A2818" s="2" t="s">
        <v>386</v>
      </c>
      <c r="B2818" s="2" t="s">
        <v>359</v>
      </c>
      <c r="C2818" s="16" t="s">
        <v>499</v>
      </c>
      <c r="D2818" s="10">
        <v>11.945351869243241</v>
      </c>
      <c r="E2818" s="26">
        <v>929.8219320391561</v>
      </c>
      <c r="F2818" s="10">
        <v>958.3257173062051</v>
      </c>
    </row>
    <row r="2819">
      <c r="A2819" s="2" t="s">
        <v>142</v>
      </c>
      <c r="B2819" s="2" t="s">
        <v>386</v>
      </c>
      <c r="C2819" s="16" t="s">
        <v>476</v>
      </c>
      <c r="D2819" s="10">
        <v>6.012507313286012</v>
      </c>
      <c r="E2819" s="26">
        <v>1020.4757853074499</v>
      </c>
      <c r="F2819" s="10">
        <v>941.7672839083993</v>
      </c>
    </row>
    <row r="2820">
      <c r="A2820" s="2" t="s">
        <v>120</v>
      </c>
      <c r="B2820" s="2" t="s">
        <v>142</v>
      </c>
      <c r="C2820" s="16" t="s">
        <v>565</v>
      </c>
      <c r="D2820" s="10">
        <v>9.935798846480976</v>
      </c>
      <c r="E2820" s="26">
        <v>1035.7789774448427</v>
      </c>
      <c r="F2820" s="10">
        <v>1026.4882926207358</v>
      </c>
    </row>
    <row r="2821">
      <c r="A2821" s="2" t="s">
        <v>223</v>
      </c>
      <c r="B2821" s="2" t="s">
        <v>120</v>
      </c>
      <c r="C2821" s="16" t="s">
        <v>522</v>
      </c>
      <c r="D2821" s="10">
        <v>14.415134382902833</v>
      </c>
      <c r="E2821" s="26">
        <v>982.7298568935097</v>
      </c>
      <c r="F2821" s="10">
        <v>1045.7147762913237</v>
      </c>
    </row>
    <row r="2822">
      <c r="A2822" s="2" t="s">
        <v>216</v>
      </c>
      <c r="B2822" s="2" t="s">
        <v>223</v>
      </c>
      <c r="C2822" s="16" t="s">
        <v>535</v>
      </c>
      <c r="D2822" s="10">
        <v>10.606853001830963</v>
      </c>
      <c r="E2822" s="26">
        <v>989.5422892669004</v>
      </c>
      <c r="F2822" s="10">
        <v>997.1449912764125</v>
      </c>
    </row>
    <row r="2823">
      <c r="A2823" s="2" t="s">
        <v>129</v>
      </c>
      <c r="B2823" s="2" t="s">
        <v>216</v>
      </c>
      <c r="C2823" s="16" t="s">
        <v>474</v>
      </c>
      <c r="D2823" s="10">
        <v>9.446842477963386</v>
      </c>
      <c r="E2823" s="26">
        <v>1024.0189176593751</v>
      </c>
      <c r="F2823" s="10">
        <v>1000.1491422687313</v>
      </c>
    </row>
    <row r="2824">
      <c r="A2824" s="2" t="s">
        <v>120</v>
      </c>
      <c r="B2824" s="2" t="s">
        <v>129</v>
      </c>
      <c r="C2824" s="16" t="s">
        <v>489</v>
      </c>
      <c r="D2824" s="10">
        <v>10.993081712491573</v>
      </c>
      <c r="E2824" s="26">
        <v>1031.2996419084209</v>
      </c>
      <c r="F2824" s="10">
        <v>1033.4657601373383</v>
      </c>
    </row>
    <row r="2825">
      <c r="A2825" s="2" t="s">
        <v>198</v>
      </c>
      <c r="B2825" s="2" t="s">
        <v>120</v>
      </c>
      <c r="C2825" s="16" t="s">
        <v>555</v>
      </c>
      <c r="D2825" s="10">
        <v>14.102616094091825</v>
      </c>
      <c r="E2825" s="26">
        <v>983.6913362269619</v>
      </c>
      <c r="F2825" s="10">
        <v>1042.2927236209125</v>
      </c>
    </row>
    <row r="2826">
      <c r="A2826" s="2" t="s">
        <v>33</v>
      </c>
      <c r="B2826" s="2" t="s">
        <v>15</v>
      </c>
      <c r="C2826" s="16" t="s">
        <v>433</v>
      </c>
      <c r="D2826" s="10">
        <v>-31.87812891488028</v>
      </c>
      <c r="E2826" s="26">
        <v>1032.76605305935</v>
      </c>
      <c r="F2826" s="10">
        <v>1029.2186557182258</v>
      </c>
    </row>
    <row r="2827">
      <c r="A2827" s="2" t="s">
        <v>49</v>
      </c>
      <c r="B2827" s="2" t="s">
        <v>15</v>
      </c>
      <c r="C2827" s="16" t="s">
        <v>433</v>
      </c>
      <c r="D2827" s="10">
        <v>-25.783536863845164</v>
      </c>
      <c r="E2827" s="26">
        <v>988.651690852455</v>
      </c>
      <c r="F2827" s="10">
        <v>1061.0967846331062</v>
      </c>
    </row>
    <row r="2828">
      <c r="A2828" s="2" t="s">
        <v>37</v>
      </c>
      <c r="B2828" s="2" t="s">
        <v>15</v>
      </c>
      <c r="C2828" s="16" t="s">
        <v>577</v>
      </c>
      <c r="D2828" s="10">
        <v>6.1607182368218645</v>
      </c>
      <c r="E2828" s="26">
        <v>1070.5292666382525</v>
      </c>
      <c r="F2828" s="10">
        <v>1086.8803214969514</v>
      </c>
    </row>
    <row r="2829">
      <c r="A2829" s="2" t="s">
        <v>46</v>
      </c>
      <c r="B2829" s="2" t="s">
        <v>37</v>
      </c>
      <c r="C2829" s="16" t="s">
        <v>457</v>
      </c>
      <c r="D2829" s="10">
        <v>9.366439522089388</v>
      </c>
      <c r="E2829" s="26">
        <v>1080.1309865071232</v>
      </c>
      <c r="F2829" s="10">
        <v>1076.6899848750743</v>
      </c>
    </row>
    <row r="2830">
      <c r="A2830" s="2" t="s">
        <v>57</v>
      </c>
      <c r="B2830" s="2" t="s">
        <v>46</v>
      </c>
      <c r="C2830" s="16" t="s">
        <v>576</v>
      </c>
      <c r="D2830" s="10">
        <v>15.032625493825</v>
      </c>
      <c r="E2830" s="26">
        <v>1020.5626034978937</v>
      </c>
      <c r="F2830" s="10">
        <v>1089.4974260292126</v>
      </c>
    </row>
    <row r="2831">
      <c r="A2831" s="2" t="s">
        <v>23</v>
      </c>
      <c r="B2831" s="2" t="s">
        <v>57</v>
      </c>
      <c r="C2831" s="16" t="s">
        <v>545</v>
      </c>
      <c r="D2831" s="10">
        <v>5.069285757664488</v>
      </c>
      <c r="E2831" s="26">
        <v>1137.1703735534613</v>
      </c>
      <c r="F2831" s="10">
        <v>1035.5952289917188</v>
      </c>
    </row>
    <row r="2832">
      <c r="A2832" s="2" t="s">
        <v>299</v>
      </c>
      <c r="B2832" s="2" t="s">
        <v>23</v>
      </c>
      <c r="C2832" s="16" t="s">
        <v>449</v>
      </c>
      <c r="D2832" s="10">
        <v>22.961836993371225</v>
      </c>
      <c r="E2832" s="26">
        <v>1000.3342234241932</v>
      </c>
      <c r="F2832" s="10">
        <v>1142.2396593111257</v>
      </c>
    </row>
    <row r="2833">
      <c r="A2833" s="2" t="s">
        <v>14</v>
      </c>
      <c r="B2833" s="2" t="s">
        <v>299</v>
      </c>
      <c r="C2833" s="16" t="s">
        <v>470</v>
      </c>
      <c r="D2833" s="10">
        <v>3.809655194311909</v>
      </c>
      <c r="E2833" s="26">
        <v>1151.8017963741972</v>
      </c>
      <c r="F2833" s="10">
        <v>1023.2960604175644</v>
      </c>
    </row>
    <row r="2834">
      <c r="A2834" s="2" t="s">
        <v>33</v>
      </c>
      <c r="B2834" s="2" t="s">
        <v>14</v>
      </c>
      <c r="C2834" s="16" t="s">
        <v>433</v>
      </c>
      <c r="D2834" s="10">
        <v>-18.116734683218922</v>
      </c>
      <c r="E2834" s="26">
        <v>1000.8879241444697</v>
      </c>
      <c r="F2834" s="10">
        <v>1155.6114515685092</v>
      </c>
    </row>
    <row r="2835">
      <c r="A2835" s="2" t="s">
        <v>37</v>
      </c>
      <c r="B2835" s="2" t="s">
        <v>14</v>
      </c>
      <c r="C2835" s="16" t="s">
        <v>433</v>
      </c>
      <c r="D2835" s="10">
        <v>-22.658280579997204</v>
      </c>
      <c r="E2835" s="26">
        <v>1067.3235453529849</v>
      </c>
      <c r="F2835" s="10">
        <v>1173.7281862517282</v>
      </c>
    </row>
    <row r="2836">
      <c r="A2836" s="2" t="s">
        <v>49</v>
      </c>
      <c r="B2836" s="2" t="s">
        <v>14</v>
      </c>
      <c r="C2836" s="16" t="s">
        <v>550</v>
      </c>
      <c r="D2836" s="10">
        <v>28.308444455795257</v>
      </c>
      <c r="E2836" s="26">
        <v>962.8681539886098</v>
      </c>
      <c r="F2836" s="10">
        <v>1196.3864668317253</v>
      </c>
    </row>
    <row r="2837">
      <c r="A2837" s="2" t="s">
        <v>23</v>
      </c>
      <c r="B2837" s="2" t="s">
        <v>49</v>
      </c>
      <c r="C2837" s="16" t="s">
        <v>469</v>
      </c>
      <c r="D2837" s="10">
        <v>4.552592483850819</v>
      </c>
      <c r="E2837" s="26">
        <v>1119.2778223177545</v>
      </c>
      <c r="F2837" s="10">
        <v>991.176598444405</v>
      </c>
    </row>
    <row r="2838">
      <c r="A2838" s="2" t="s">
        <v>378</v>
      </c>
      <c r="B2838" s="2" t="s">
        <v>29</v>
      </c>
      <c r="C2838" s="16" t="s">
        <v>433</v>
      </c>
      <c r="D2838" s="10">
        <v>-31.512169214010118</v>
      </c>
      <c r="E2838" s="26">
        <v>998.3149128162872</v>
      </c>
      <c r="F2838" s="10">
        <v>1000.0</v>
      </c>
    </row>
    <row r="2839">
      <c r="A2839" s="2" t="s">
        <v>196</v>
      </c>
      <c r="B2839" s="2" t="s">
        <v>29</v>
      </c>
      <c r="C2839" s="16" t="s">
        <v>468</v>
      </c>
      <c r="D2839" s="10">
        <v>10.162532610393878</v>
      </c>
      <c r="E2839" s="26">
        <v>1000.0</v>
      </c>
      <c r="F2839" s="10">
        <v>1031.51216921401</v>
      </c>
    </row>
    <row r="2840">
      <c r="A2840" s="2" t="s">
        <v>12</v>
      </c>
      <c r="B2840" s="2" t="s">
        <v>196</v>
      </c>
      <c r="C2840" s="16" t="s">
        <v>432</v>
      </c>
      <c r="D2840" s="10">
        <v>9.385892560394167</v>
      </c>
      <c r="E2840" s="26">
        <v>1023.3903158807053</v>
      </c>
      <c r="F2840" s="10">
        <v>1010.1625326103939</v>
      </c>
    </row>
    <row r="2841">
      <c r="A2841" s="2" t="s">
        <v>251</v>
      </c>
      <c r="B2841" s="2" t="s">
        <v>12</v>
      </c>
      <c r="C2841" s="16" t="s">
        <v>475</v>
      </c>
      <c r="D2841" s="10">
        <v>12.333316526956988</v>
      </c>
      <c r="E2841" s="26">
        <v>1000.0</v>
      </c>
      <c r="F2841" s="10">
        <v>1032.7762084410995</v>
      </c>
    </row>
    <row r="2842">
      <c r="A2842" s="2" t="s">
        <v>80</v>
      </c>
      <c r="B2842" s="2" t="s">
        <v>251</v>
      </c>
      <c r="C2842" s="16" t="s">
        <v>437</v>
      </c>
      <c r="D2842" s="10">
        <v>13.943085344359355</v>
      </c>
      <c r="E2842" s="26">
        <v>968.9453945585058</v>
      </c>
      <c r="F2842" s="10">
        <v>1012.333316526957</v>
      </c>
    </row>
    <row r="2843">
      <c r="A2843" s="2" t="s">
        <v>140</v>
      </c>
      <c r="B2843" s="2" t="s">
        <v>80</v>
      </c>
      <c r="C2843" s="16" t="s">
        <v>552</v>
      </c>
      <c r="D2843" s="10">
        <v>8.616356610907653</v>
      </c>
      <c r="E2843" s="26">
        <v>1000.0</v>
      </c>
      <c r="F2843" s="10">
        <v>982.8884799028651</v>
      </c>
    </row>
    <row r="2844">
      <c r="A2844" s="2" t="s">
        <v>111</v>
      </c>
      <c r="B2844" s="2" t="s">
        <v>140</v>
      </c>
      <c r="C2844" s="16" t="s">
        <v>507</v>
      </c>
      <c r="D2844" s="10">
        <v>10.310062014548773</v>
      </c>
      <c r="E2844" s="26">
        <v>1016.6234353178007</v>
      </c>
      <c r="F2844" s="10">
        <v>1008.6163566109077</v>
      </c>
    </row>
    <row r="2845">
      <c r="A2845" s="2" t="s">
        <v>291</v>
      </c>
      <c r="B2845" s="2" t="s">
        <v>111</v>
      </c>
      <c r="C2845" s="16" t="s">
        <v>433</v>
      </c>
      <c r="D2845" s="10">
        <v>-29.626062689701747</v>
      </c>
      <c r="E2845" s="26">
        <v>1000.0</v>
      </c>
      <c r="F2845" s="10">
        <v>1026.9334973323494</v>
      </c>
    </row>
    <row r="2846">
      <c r="A2846" s="2" t="s">
        <v>348</v>
      </c>
      <c r="B2846" s="2" t="s">
        <v>111</v>
      </c>
      <c r="C2846" s="16" t="s">
        <v>433</v>
      </c>
      <c r="D2846" s="10">
        <v>-27.180838490299863</v>
      </c>
      <c r="E2846" s="26">
        <v>1000.0</v>
      </c>
      <c r="F2846" s="10">
        <v>1056.559560022051</v>
      </c>
    </row>
    <row r="2847">
      <c r="A2847" s="2" t="s">
        <v>378</v>
      </c>
      <c r="B2847" s="2" t="s">
        <v>111</v>
      </c>
      <c r="C2847" s="16" t="s">
        <v>507</v>
      </c>
      <c r="D2847" s="10">
        <v>17.35970839390786</v>
      </c>
      <c r="E2847" s="26">
        <v>966.8027436022771</v>
      </c>
      <c r="F2847" s="10">
        <v>1083.740398512351</v>
      </c>
    </row>
    <row r="2848">
      <c r="A2848" s="2" t="s">
        <v>32</v>
      </c>
      <c r="B2848" s="2" t="s">
        <v>378</v>
      </c>
      <c r="C2848" s="16" t="s">
        <v>499</v>
      </c>
      <c r="D2848" s="10">
        <v>6.027472521838313</v>
      </c>
      <c r="E2848" s="26">
        <v>1047.3104024731217</v>
      </c>
      <c r="F2848" s="10">
        <v>984.162451996185</v>
      </c>
    </row>
    <row r="2849">
      <c r="A2849" s="2" t="s">
        <v>140</v>
      </c>
      <c r="B2849" s="2" t="s">
        <v>32</v>
      </c>
      <c r="C2849" s="16" t="s">
        <v>433</v>
      </c>
      <c r="D2849" s="10">
        <v>-27.31237495819451</v>
      </c>
      <c r="E2849" s="26">
        <v>998.306294596359</v>
      </c>
      <c r="F2849" s="10">
        <v>1053.3378749949602</v>
      </c>
    </row>
    <row r="2850">
      <c r="A2850" s="2" t="s">
        <v>124</v>
      </c>
      <c r="B2850" s="2" t="s">
        <v>83</v>
      </c>
      <c r="C2850" s="16" t="s">
        <v>565</v>
      </c>
      <c r="D2850" s="10">
        <v>16.463775576601034</v>
      </c>
      <c r="E2850" s="26">
        <v>1000.0</v>
      </c>
      <c r="F2850" s="10">
        <v>1072.9122213288344</v>
      </c>
    </row>
    <row r="2851">
      <c r="A2851" s="2" t="s">
        <v>83</v>
      </c>
      <c r="B2851" s="2" t="s">
        <v>124</v>
      </c>
      <c r="C2851" s="16" t="s">
        <v>485</v>
      </c>
      <c r="D2851" s="10">
        <v>7.428464534943504</v>
      </c>
      <c r="E2851" s="26">
        <v>1056.4484457522333</v>
      </c>
      <c r="F2851" s="10">
        <v>1016.4637755766009</v>
      </c>
    </row>
    <row r="2852">
      <c r="A2852" s="2" t="s">
        <v>293</v>
      </c>
      <c r="B2852" s="2" t="s">
        <v>83</v>
      </c>
      <c r="C2852" s="16" t="s">
        <v>433</v>
      </c>
      <c r="D2852" s="10">
        <v>-26.54369769562623</v>
      </c>
      <c r="E2852" s="26">
        <v>1000.0</v>
      </c>
      <c r="F2852" s="10">
        <v>1063.8769102871768</v>
      </c>
    </row>
    <row r="2853">
      <c r="A2853" s="2" t="s">
        <v>127</v>
      </c>
      <c r="B2853" s="2" t="s">
        <v>83</v>
      </c>
      <c r="C2853" s="16" t="s">
        <v>489</v>
      </c>
      <c r="D2853" s="10">
        <v>16.391961003386537</v>
      </c>
      <c r="E2853" s="26">
        <v>1000.0</v>
      </c>
      <c r="F2853" s="10">
        <v>1090.420607982803</v>
      </c>
    </row>
    <row r="2854">
      <c r="A2854" s="2" t="s">
        <v>201</v>
      </c>
      <c r="B2854" s="2" t="s">
        <v>127</v>
      </c>
      <c r="C2854" s="16" t="s">
        <v>494</v>
      </c>
      <c r="D2854" s="10">
        <v>8.787785199284556</v>
      </c>
      <c r="E2854" s="26">
        <v>1039.1001503586053</v>
      </c>
      <c r="F2854" s="10">
        <v>1016.3919610033865</v>
      </c>
    </row>
    <row r="2855">
      <c r="A2855" s="2" t="s">
        <v>136</v>
      </c>
      <c r="B2855" s="2" t="s">
        <v>201</v>
      </c>
      <c r="C2855" s="16" t="s">
        <v>433</v>
      </c>
      <c r="D2855" s="10">
        <v>-27.9199998401276</v>
      </c>
      <c r="E2855" s="26">
        <v>1000.0</v>
      </c>
      <c r="F2855" s="10">
        <v>1047.88793555789</v>
      </c>
    </row>
    <row r="2856">
      <c r="A2856" s="2" t="s">
        <v>124</v>
      </c>
      <c r="B2856" s="2" t="s">
        <v>201</v>
      </c>
      <c r="C2856" s="16" t="s">
        <v>458</v>
      </c>
      <c r="D2856" s="10">
        <v>13.397461149264739</v>
      </c>
      <c r="E2856" s="26">
        <v>1009.0353110416575</v>
      </c>
      <c r="F2856" s="10">
        <v>1075.8079353980174</v>
      </c>
    </row>
    <row r="2857">
      <c r="A2857" s="2" t="s">
        <v>83</v>
      </c>
      <c r="B2857" s="2" t="s">
        <v>124</v>
      </c>
      <c r="C2857" s="16" t="s">
        <v>466</v>
      </c>
      <c r="D2857" s="10">
        <v>6.902124049931109</v>
      </c>
      <c r="E2857" s="26">
        <v>1074.0286469794164</v>
      </c>
      <c r="F2857" s="10">
        <v>1022.4327721909222</v>
      </c>
    </row>
    <row r="2858">
      <c r="A2858" s="2" t="s">
        <v>127</v>
      </c>
      <c r="B2858" s="2" t="s">
        <v>83</v>
      </c>
      <c r="C2858" s="16" t="s">
        <v>475</v>
      </c>
      <c r="D2858" s="10">
        <v>15.791253777004641</v>
      </c>
      <c r="E2858" s="26">
        <v>1007.6041758041019</v>
      </c>
      <c r="F2858" s="10">
        <v>1080.9307710293474</v>
      </c>
    </row>
    <row r="2859">
      <c r="A2859" s="2" t="s">
        <v>201</v>
      </c>
      <c r="B2859" s="2" t="s">
        <v>127</v>
      </c>
      <c r="C2859" s="16" t="s">
        <v>529</v>
      </c>
      <c r="D2859" s="10">
        <v>7.421876285545788</v>
      </c>
      <c r="E2859" s="26">
        <v>1062.4104742487525</v>
      </c>
      <c r="F2859" s="10">
        <v>1023.3954295811066</v>
      </c>
    </row>
    <row r="2860">
      <c r="A2860" s="2" t="s">
        <v>136</v>
      </c>
      <c r="B2860" s="2" t="s">
        <v>201</v>
      </c>
      <c r="C2860" s="16" t="s">
        <v>545</v>
      </c>
      <c r="D2860" s="10">
        <v>18.72150581965328</v>
      </c>
      <c r="E2860" s="26">
        <v>972.0800001598724</v>
      </c>
      <c r="F2860" s="10">
        <v>1069.8323505342983</v>
      </c>
    </row>
    <row r="2861">
      <c r="A2861" s="2" t="s">
        <v>238</v>
      </c>
      <c r="B2861" s="2" t="s">
        <v>136</v>
      </c>
      <c r="C2861" s="16" t="s">
        <v>433</v>
      </c>
      <c r="D2861" s="10">
        <v>-34.72512131706475</v>
      </c>
      <c r="E2861" s="26">
        <v>1040.5789181595283</v>
      </c>
      <c r="F2861" s="10">
        <v>990.8015059795256</v>
      </c>
    </row>
    <row r="2862">
      <c r="A2862" s="2" t="s">
        <v>83</v>
      </c>
      <c r="B2862" s="2" t="s">
        <v>136</v>
      </c>
      <c r="C2862" s="16" t="s">
        <v>488</v>
      </c>
      <c r="D2862" s="10">
        <v>4.93108340381045</v>
      </c>
      <c r="E2862" s="26">
        <v>1065.1395172523428</v>
      </c>
      <c r="F2862" s="10">
        <v>1025.5266272965903</v>
      </c>
    </row>
    <row r="2863">
      <c r="A2863" s="2" t="s">
        <v>124</v>
      </c>
      <c r="B2863" s="2" t="s">
        <v>83</v>
      </c>
      <c r="C2863" s="16" t="s">
        <v>476</v>
      </c>
      <c r="D2863" s="10">
        <v>14.81809330203205</v>
      </c>
      <c r="E2863" s="26">
        <v>1015.530648140991</v>
      </c>
      <c r="F2863" s="10">
        <v>1070.0706006561531</v>
      </c>
    </row>
    <row r="2864">
      <c r="A2864" s="2" t="s">
        <v>201</v>
      </c>
      <c r="B2864" s="2" t="s">
        <v>124</v>
      </c>
      <c r="C2864" s="16" t="s">
        <v>511</v>
      </c>
      <c r="D2864" s="10">
        <v>8.345722094550755</v>
      </c>
      <c r="E2864" s="26">
        <v>1051.110844714645</v>
      </c>
      <c r="F2864" s="10">
        <v>1030.348741443023</v>
      </c>
    </row>
    <row r="2865">
      <c r="A2865" s="2" t="s">
        <v>80</v>
      </c>
      <c r="B2865" s="2" t="s">
        <v>127</v>
      </c>
      <c r="C2865" s="16" t="s">
        <v>439</v>
      </c>
      <c r="D2865" s="10">
        <v>13.573391154696743</v>
      </c>
      <c r="E2865" s="26">
        <v>974.2721232919574</v>
      </c>
      <c r="F2865" s="10">
        <v>1015.9735532955608</v>
      </c>
    </row>
    <row r="2866">
      <c r="A2866" s="2" t="s">
        <v>293</v>
      </c>
      <c r="B2866" s="2" t="s">
        <v>80</v>
      </c>
      <c r="C2866" s="16" t="s">
        <v>488</v>
      </c>
      <c r="D2866" s="10">
        <v>11.234897295303197</v>
      </c>
      <c r="E2866" s="26">
        <v>973.4563023043738</v>
      </c>
      <c r="F2866" s="10">
        <v>987.8455144466542</v>
      </c>
    </row>
    <row r="2867">
      <c r="A2867" s="2" t="s">
        <v>29</v>
      </c>
      <c r="B2867" s="2" t="s">
        <v>293</v>
      </c>
      <c r="C2867" s="16" t="s">
        <v>488</v>
      </c>
      <c r="D2867" s="10">
        <v>7.834661701607308</v>
      </c>
      <c r="E2867" s="26">
        <v>1021.3496366036162</v>
      </c>
      <c r="F2867" s="10">
        <v>984.691199599677</v>
      </c>
    </row>
    <row r="2868">
      <c r="A2868" s="2" t="s">
        <v>229</v>
      </c>
      <c r="B2868" s="2" t="s">
        <v>29</v>
      </c>
      <c r="C2868" s="16" t="s">
        <v>433</v>
      </c>
      <c r="D2868" s="10">
        <v>-29.44862739677036</v>
      </c>
      <c r="E2868" s="26">
        <v>1000.0</v>
      </c>
      <c r="F2868" s="10">
        <v>1029.1842983052236</v>
      </c>
    </row>
    <row r="2869">
      <c r="A2869" s="2" t="s">
        <v>136</v>
      </c>
      <c r="B2869" s="2" t="s">
        <v>29</v>
      </c>
      <c r="C2869" s="16" t="s">
        <v>519</v>
      </c>
      <c r="D2869" s="10">
        <v>10.639061479136927</v>
      </c>
      <c r="E2869" s="26">
        <v>1020.5955438927798</v>
      </c>
      <c r="F2869" s="10">
        <v>1058.632925701994</v>
      </c>
    </row>
    <row r="2870">
      <c r="A2870" s="2" t="s">
        <v>12</v>
      </c>
      <c r="B2870" s="2" t="s">
        <v>136</v>
      </c>
      <c r="C2870" s="16" t="s">
        <v>525</v>
      </c>
      <c r="D2870" s="10">
        <v>10.945482796765594</v>
      </c>
      <c r="E2870" s="26">
        <v>1020.4428919141425</v>
      </c>
      <c r="F2870" s="10">
        <v>1031.2346053719168</v>
      </c>
    </row>
    <row r="2871">
      <c r="A2871" s="2" t="s">
        <v>124</v>
      </c>
      <c r="B2871" s="2" t="s">
        <v>12</v>
      </c>
      <c r="C2871" s="16" t="s">
        <v>545</v>
      </c>
      <c r="D2871" s="10">
        <v>11.231155027251846</v>
      </c>
      <c r="E2871" s="26">
        <v>1022.0030193484723</v>
      </c>
      <c r="F2871" s="10">
        <v>1031.388374710908</v>
      </c>
    </row>
    <row r="2872">
      <c r="A2872" s="2" t="s">
        <v>80</v>
      </c>
      <c r="B2872" s="2" t="s">
        <v>124</v>
      </c>
      <c r="C2872" s="16" t="s">
        <v>500</v>
      </c>
      <c r="D2872" s="10">
        <v>14.414961888901091</v>
      </c>
      <c r="E2872" s="26">
        <v>976.610617151351</v>
      </c>
      <c r="F2872" s="10">
        <v>1033.234174375724</v>
      </c>
    </row>
    <row r="2873">
      <c r="A2873" s="2" t="s">
        <v>127</v>
      </c>
      <c r="B2873" s="2" t="s">
        <v>80</v>
      </c>
      <c r="C2873" s="16" t="s">
        <v>481</v>
      </c>
      <c r="D2873" s="10">
        <v>9.61405450509255</v>
      </c>
      <c r="E2873" s="26">
        <v>1002.400162140864</v>
      </c>
      <c r="F2873" s="10">
        <v>991.0255790402521</v>
      </c>
    </row>
    <row r="2874">
      <c r="A2874" s="2" t="s">
        <v>111</v>
      </c>
      <c r="B2874" s="2" t="s">
        <v>127</v>
      </c>
      <c r="C2874" s="16" t="s">
        <v>443</v>
      </c>
      <c r="D2874" s="10">
        <v>6.3461527806378495</v>
      </c>
      <c r="E2874" s="26">
        <v>1066.3806901184432</v>
      </c>
      <c r="F2874" s="10">
        <v>1012.0142166459566</v>
      </c>
    </row>
    <row r="2875">
      <c r="A2875" s="2" t="s">
        <v>124</v>
      </c>
      <c r="B2875" s="2" t="s">
        <v>111</v>
      </c>
      <c r="C2875" s="16" t="s">
        <v>494</v>
      </c>
      <c r="D2875" s="10">
        <v>14.521577008589565</v>
      </c>
      <c r="E2875" s="26">
        <v>1018.819212486823</v>
      </c>
      <c r="F2875" s="10">
        <v>1072.726842899081</v>
      </c>
    </row>
    <row r="2876">
      <c r="A2876" s="2" t="s">
        <v>80</v>
      </c>
      <c r="B2876" s="2" t="s">
        <v>124</v>
      </c>
      <c r="C2876" s="16" t="s">
        <v>517</v>
      </c>
      <c r="D2876" s="10">
        <v>13.809393926465212</v>
      </c>
      <c r="E2876" s="26">
        <v>981.4115245351595</v>
      </c>
      <c r="F2876" s="10">
        <v>1033.3407894954125</v>
      </c>
    </row>
    <row r="2877">
      <c r="A2877" s="2" t="s">
        <v>127</v>
      </c>
      <c r="B2877" s="2" t="s">
        <v>80</v>
      </c>
      <c r="C2877" s="16" t="s">
        <v>597</v>
      </c>
      <c r="D2877" s="10">
        <v>10.48686048458084</v>
      </c>
      <c r="E2877" s="26">
        <v>1005.6680638653188</v>
      </c>
      <c r="F2877" s="10">
        <v>995.2209184616248</v>
      </c>
    </row>
    <row r="2878">
      <c r="A2878" s="2" t="s">
        <v>12</v>
      </c>
      <c r="B2878" s="2" t="s">
        <v>127</v>
      </c>
      <c r="C2878" s="16" t="s">
        <v>550</v>
      </c>
      <c r="D2878" s="10">
        <v>9.645348349899239</v>
      </c>
      <c r="E2878" s="26">
        <v>1020.1572196836562</v>
      </c>
      <c r="F2878" s="10">
        <v>1016.1549243498996</v>
      </c>
    </row>
    <row r="2879">
      <c r="A2879" s="2" t="s">
        <v>293</v>
      </c>
      <c r="B2879" s="2" t="s">
        <v>12</v>
      </c>
      <c r="C2879" s="16" t="s">
        <v>503</v>
      </c>
      <c r="D2879" s="10">
        <v>14.85753287402737</v>
      </c>
      <c r="E2879" s="26">
        <v>976.8565378980696</v>
      </c>
      <c r="F2879" s="10">
        <v>1029.8025680335554</v>
      </c>
    </row>
    <row r="2880">
      <c r="A2880" s="2" t="s">
        <v>111</v>
      </c>
      <c r="B2880" s="2" t="s">
        <v>293</v>
      </c>
      <c r="C2880" s="16" t="s">
        <v>550</v>
      </c>
      <c r="D2880" s="10">
        <v>5.9694279984206045</v>
      </c>
      <c r="E2880" s="26">
        <v>1058.2052658904913</v>
      </c>
      <c r="F2880" s="10">
        <v>991.714070772097</v>
      </c>
    </row>
    <row r="2881">
      <c r="A2881" s="2" t="s">
        <v>140</v>
      </c>
      <c r="B2881" s="2" t="s">
        <v>201</v>
      </c>
      <c r="C2881" s="16" t="s">
        <v>573</v>
      </c>
      <c r="D2881" s="10">
        <v>16.751522664439936</v>
      </c>
      <c r="E2881" s="26">
        <v>970.9939196381645</v>
      </c>
      <c r="F2881" s="10">
        <v>1059.4565668091957</v>
      </c>
    </row>
    <row r="2882">
      <c r="A2882" s="2" t="s">
        <v>83</v>
      </c>
      <c r="B2882" s="2" t="s">
        <v>140</v>
      </c>
      <c r="C2882" s="16" t="s">
        <v>471</v>
      </c>
      <c r="D2882" s="10">
        <v>5.805045541873912</v>
      </c>
      <c r="E2882" s="26">
        <v>1055.2525073541212</v>
      </c>
      <c r="F2882" s="10">
        <v>987.7454423026044</v>
      </c>
    </row>
    <row r="2883">
      <c r="A2883" s="2" t="s">
        <v>378</v>
      </c>
      <c r="B2883" s="2" t="s">
        <v>83</v>
      </c>
      <c r="C2883" s="16" t="s">
        <v>525</v>
      </c>
      <c r="D2883" s="10">
        <v>16.96410394569614</v>
      </c>
      <c r="E2883" s="26">
        <v>978.1349794743468</v>
      </c>
      <c r="F2883" s="10">
        <v>1061.057552895995</v>
      </c>
    </row>
    <row r="2884">
      <c r="A2884" s="2" t="s">
        <v>201</v>
      </c>
      <c r="B2884" s="2" t="s">
        <v>378</v>
      </c>
      <c r="C2884" s="16" t="s">
        <v>535</v>
      </c>
      <c r="D2884" s="10">
        <v>7.087744160529424</v>
      </c>
      <c r="E2884" s="26">
        <v>1042.7050441447557</v>
      </c>
      <c r="F2884" s="10">
        <v>995.0990834200429</v>
      </c>
    </row>
    <row r="2885">
      <c r="A2885" s="2" t="s">
        <v>196</v>
      </c>
      <c r="B2885" s="2" t="s">
        <v>201</v>
      </c>
      <c r="C2885" s="16" t="s">
        <v>566</v>
      </c>
      <c r="D2885" s="10">
        <v>13.554967882198934</v>
      </c>
      <c r="E2885" s="26">
        <v>1000.7766400499997</v>
      </c>
      <c r="F2885" s="10">
        <v>1049.792788305285</v>
      </c>
    </row>
    <row r="2886">
      <c r="A2886" s="2" t="s">
        <v>83</v>
      </c>
      <c r="B2886" s="2" t="s">
        <v>196</v>
      </c>
      <c r="C2886" s="16" t="s">
        <v>589</v>
      </c>
      <c r="D2886" s="10">
        <v>7.6220579120330045</v>
      </c>
      <c r="E2886" s="26">
        <v>1044.093448950299</v>
      </c>
      <c r="F2886" s="10">
        <v>1014.3316079321986</v>
      </c>
    </row>
    <row r="2887">
      <c r="A2887" s="2" t="s">
        <v>201</v>
      </c>
      <c r="B2887" s="2" t="s">
        <v>378</v>
      </c>
      <c r="C2887" s="16" t="s">
        <v>471</v>
      </c>
      <c r="D2887" s="10">
        <v>6.799163936328697</v>
      </c>
      <c r="E2887" s="26">
        <v>1036.237820423086</v>
      </c>
      <c r="F2887" s="10">
        <v>988.0113392595135</v>
      </c>
    </row>
    <row r="2888">
      <c r="A2888" s="2" t="s">
        <v>140</v>
      </c>
      <c r="B2888" s="2" t="s">
        <v>201</v>
      </c>
      <c r="C2888" s="16" t="s">
        <v>464</v>
      </c>
      <c r="D2888" s="10">
        <v>14.314150838733259</v>
      </c>
      <c r="E2888" s="26">
        <v>981.9403967607304</v>
      </c>
      <c r="F2888" s="10">
        <v>1043.0369843594146</v>
      </c>
    </row>
    <row r="2889">
      <c r="A2889" s="2" t="s">
        <v>161</v>
      </c>
      <c r="B2889" s="2" t="s">
        <v>140</v>
      </c>
      <c r="C2889" s="16" t="s">
        <v>433</v>
      </c>
      <c r="D2889" s="10">
        <v>-34.42596307807461</v>
      </c>
      <c r="E2889" s="26">
        <v>1040.5895698704578</v>
      </c>
      <c r="F2889" s="10">
        <v>996.2545475994636</v>
      </c>
    </row>
    <row r="2890">
      <c r="A2890" s="2" t="s">
        <v>65</v>
      </c>
      <c r="B2890" s="2" t="s">
        <v>140</v>
      </c>
      <c r="C2890" s="16" t="s">
        <v>496</v>
      </c>
      <c r="D2890" s="10">
        <v>3.5392645498832307</v>
      </c>
      <c r="E2890" s="26">
        <v>1081.6607153785928</v>
      </c>
      <c r="F2890" s="10">
        <v>1030.6805106775382</v>
      </c>
    </row>
    <row r="2891">
      <c r="A2891" s="2" t="s">
        <v>378</v>
      </c>
      <c r="B2891" s="2" t="s">
        <v>65</v>
      </c>
      <c r="C2891" s="16" t="s">
        <v>433</v>
      </c>
      <c r="D2891" s="10">
        <v>-22.88490464262148</v>
      </c>
      <c r="E2891" s="26">
        <v>981.2121753231849</v>
      </c>
      <c r="F2891" s="10">
        <v>1085.199979928476</v>
      </c>
    </row>
    <row r="2892">
      <c r="A2892" s="2" t="s">
        <v>196</v>
      </c>
      <c r="B2892" s="2" t="s">
        <v>65</v>
      </c>
      <c r="C2892" s="16" t="s">
        <v>444</v>
      </c>
      <c r="D2892" s="10">
        <v>17.469937422696347</v>
      </c>
      <c r="E2892" s="26">
        <v>1006.7095500201656</v>
      </c>
      <c r="F2892" s="10">
        <v>1108.0848845710975</v>
      </c>
    </row>
    <row r="2893">
      <c r="A2893" s="2" t="s">
        <v>201</v>
      </c>
      <c r="B2893" s="2" t="s">
        <v>196</v>
      </c>
      <c r="C2893" s="16" t="s">
        <v>517</v>
      </c>
      <c r="D2893" s="10">
        <v>9.440365256148585</v>
      </c>
      <c r="E2893" s="26">
        <v>1028.7228335206814</v>
      </c>
      <c r="F2893" s="10">
        <v>1024.179487442862</v>
      </c>
    </row>
    <row r="2894">
      <c r="A2894" s="2" t="s">
        <v>251</v>
      </c>
      <c r="B2894" s="2" t="s">
        <v>201</v>
      </c>
      <c r="C2894" s="16" t="s">
        <v>467</v>
      </c>
      <c r="D2894" s="10">
        <v>12.977662202761886</v>
      </c>
      <c r="E2894" s="26">
        <v>998.3902311825976</v>
      </c>
      <c r="F2894" s="10">
        <v>1038.16319877683</v>
      </c>
    </row>
    <row r="2895">
      <c r="A2895" s="2" t="s">
        <v>378</v>
      </c>
      <c r="B2895" s="2" t="s">
        <v>127</v>
      </c>
      <c r="C2895" s="16" t="s">
        <v>433</v>
      </c>
      <c r="D2895" s="10">
        <v>-27.895206962062275</v>
      </c>
      <c r="E2895" s="26">
        <v>958.3272706805634</v>
      </c>
      <c r="F2895" s="10">
        <v>1006.5095760000004</v>
      </c>
    </row>
    <row r="2896">
      <c r="A2896" s="2" t="s">
        <v>140</v>
      </c>
      <c r="B2896" s="2" t="s">
        <v>127</v>
      </c>
      <c r="C2896" s="16" t="s">
        <v>439</v>
      </c>
      <c r="D2896" s="10">
        <v>8.407949154900905</v>
      </c>
      <c r="E2896" s="26">
        <v>1027.141246127655</v>
      </c>
      <c r="F2896" s="10">
        <v>1034.4047829620627</v>
      </c>
    </row>
    <row r="2897">
      <c r="A2897" s="2" t="s">
        <v>124</v>
      </c>
      <c r="B2897" s="2" t="s">
        <v>140</v>
      </c>
      <c r="C2897" s="16" t="s">
        <v>433</v>
      </c>
      <c r="D2897" s="10">
        <v>-30.465421649808547</v>
      </c>
      <c r="E2897" s="26">
        <v>1019.5313955689472</v>
      </c>
      <c r="F2897" s="10">
        <v>1035.5491952825557</v>
      </c>
    </row>
    <row r="2898">
      <c r="A2898" s="2" t="s">
        <v>293</v>
      </c>
      <c r="B2898" s="2" t="s">
        <v>140</v>
      </c>
      <c r="C2898" s="16" t="s">
        <v>433</v>
      </c>
      <c r="D2898" s="10">
        <v>-25.077516219138957</v>
      </c>
      <c r="E2898" s="26">
        <v>985.7446427736763</v>
      </c>
      <c r="F2898" s="10">
        <v>1066.0146169323643</v>
      </c>
    </row>
    <row r="2899">
      <c r="A2899" s="2" t="s">
        <v>127</v>
      </c>
      <c r="B2899" s="2" t="s">
        <v>140</v>
      </c>
      <c r="C2899" s="16" t="s">
        <v>489</v>
      </c>
      <c r="D2899" s="10">
        <v>11.804833513348383</v>
      </c>
      <c r="E2899" s="26">
        <v>1025.996833807162</v>
      </c>
      <c r="F2899" s="10">
        <v>1091.0921331515033</v>
      </c>
    </row>
    <row r="2900">
      <c r="A2900" s="2" t="s">
        <v>196</v>
      </c>
      <c r="B2900" s="2" t="s">
        <v>127</v>
      </c>
      <c r="C2900" s="16" t="s">
        <v>428</v>
      </c>
      <c r="D2900" s="10">
        <v>12.610838039063973</v>
      </c>
      <c r="E2900" s="26">
        <v>1014.7391221867133</v>
      </c>
      <c r="F2900" s="10">
        <v>1037.8016673205102</v>
      </c>
    </row>
    <row r="2901">
      <c r="A2901" s="2" t="s">
        <v>124</v>
      </c>
      <c r="B2901" s="2" t="s">
        <v>196</v>
      </c>
      <c r="C2901" s="16" t="s">
        <v>567</v>
      </c>
      <c r="D2901" s="10">
        <v>12.357370765642818</v>
      </c>
      <c r="E2901" s="26">
        <v>989.0659739191387</v>
      </c>
      <c r="F2901" s="10">
        <v>1027.3499602257773</v>
      </c>
    </row>
    <row r="2902">
      <c r="A2902" s="2" t="s">
        <v>378</v>
      </c>
      <c r="B2902" s="2" t="s">
        <v>124</v>
      </c>
      <c r="C2902" s="16" t="s">
        <v>445</v>
      </c>
      <c r="D2902" s="10">
        <v>15.171355693621392</v>
      </c>
      <c r="E2902" s="26">
        <v>930.4320637185011</v>
      </c>
      <c r="F2902" s="10">
        <v>1001.4233446847816</v>
      </c>
    </row>
    <row r="2903">
      <c r="A2903" s="2" t="s">
        <v>127</v>
      </c>
      <c r="B2903" s="2" t="s">
        <v>378</v>
      </c>
      <c r="C2903" s="16" t="s">
        <v>530</v>
      </c>
      <c r="D2903" s="10">
        <v>5.634100197179435</v>
      </c>
      <c r="E2903" s="26">
        <v>1025.1908292814462</v>
      </c>
      <c r="F2903" s="10">
        <v>945.6034194121225</v>
      </c>
    </row>
    <row r="2904">
      <c r="A2904" s="2" t="s">
        <v>140</v>
      </c>
      <c r="B2904" s="2" t="s">
        <v>127</v>
      </c>
      <c r="C2904" s="16" t="s">
        <v>568</v>
      </c>
      <c r="D2904" s="10">
        <v>7.657123087981005</v>
      </c>
      <c r="E2904" s="26">
        <v>1079.287299638155</v>
      </c>
      <c r="F2904" s="10">
        <v>1030.8249294786256</v>
      </c>
    </row>
    <row r="2905">
      <c r="A2905" s="2" t="s">
        <v>229</v>
      </c>
      <c r="B2905" s="2" t="s">
        <v>140</v>
      </c>
      <c r="C2905" s="16" t="s">
        <v>427</v>
      </c>
      <c r="D2905" s="10">
        <v>20.538623228061535</v>
      </c>
      <c r="E2905" s="26">
        <v>970.5513726032297</v>
      </c>
      <c r="F2905" s="10">
        <v>1086.944422726136</v>
      </c>
    </row>
    <row r="2906">
      <c r="A2906" s="2" t="s">
        <v>196</v>
      </c>
      <c r="B2906" s="2" t="s">
        <v>229</v>
      </c>
      <c r="C2906" s="16" t="s">
        <v>535</v>
      </c>
      <c r="D2906" s="10">
        <v>8.477207919579772</v>
      </c>
      <c r="E2906" s="26">
        <v>1014.9925894601345</v>
      </c>
      <c r="F2906" s="10">
        <v>991.0899958312912</v>
      </c>
    </row>
    <row r="2907">
      <c r="A2907" s="2" t="s">
        <v>293</v>
      </c>
      <c r="B2907" s="2" t="s">
        <v>196</v>
      </c>
      <c r="C2907" s="16" t="s">
        <v>491</v>
      </c>
      <c r="D2907" s="10">
        <v>14.706022696850159</v>
      </c>
      <c r="E2907" s="26">
        <v>960.6671265545374</v>
      </c>
      <c r="F2907" s="10">
        <v>1023.4697973797142</v>
      </c>
    </row>
    <row r="2908">
      <c r="A2908" s="2" t="s">
        <v>251</v>
      </c>
      <c r="B2908" s="2" t="s">
        <v>293</v>
      </c>
      <c r="C2908" s="16" t="s">
        <v>574</v>
      </c>
      <c r="D2908" s="10">
        <v>7.2631787258782845</v>
      </c>
      <c r="E2908" s="26">
        <v>1011.3678933853596</v>
      </c>
      <c r="F2908" s="10">
        <v>975.3731492513875</v>
      </c>
    </row>
    <row r="2909">
      <c r="A2909" s="2" t="s">
        <v>124</v>
      </c>
      <c r="B2909" s="2" t="s">
        <v>251</v>
      </c>
      <c r="C2909" s="16" t="s">
        <v>517</v>
      </c>
      <c r="D2909" s="10">
        <v>12.192865782450985</v>
      </c>
      <c r="E2909" s="26">
        <v>986.2519889911601</v>
      </c>
      <c r="F2909" s="10">
        <v>1018.6310721112379</v>
      </c>
    </row>
    <row r="2910">
      <c r="A2910" s="2" t="s">
        <v>378</v>
      </c>
      <c r="B2910" s="2" t="s">
        <v>124</v>
      </c>
      <c r="C2910" s="16" t="s">
        <v>433</v>
      </c>
      <c r="D2910" s="10">
        <v>-27.015149021615898</v>
      </c>
      <c r="E2910" s="26">
        <v>939.9693192149431</v>
      </c>
      <c r="F2910" s="10">
        <v>998.4448547736112</v>
      </c>
    </row>
    <row r="2911">
      <c r="A2911" s="2" t="s">
        <v>201</v>
      </c>
      <c r="B2911" s="2" t="s">
        <v>12</v>
      </c>
      <c r="C2911" s="16" t="s">
        <v>433</v>
      </c>
      <c r="D2911" s="10">
        <v>-32.333388548255776</v>
      </c>
      <c r="E2911" s="26">
        <v>1025.1855365740682</v>
      </c>
      <c r="F2911" s="10">
        <v>1014.9450351595281</v>
      </c>
    </row>
    <row r="2912">
      <c r="A2912" s="2" t="s">
        <v>161</v>
      </c>
      <c r="B2912" s="2" t="s">
        <v>12</v>
      </c>
      <c r="C2912" s="16" t="s">
        <v>480</v>
      </c>
      <c r="D2912" s="10">
        <v>11.12997259804738</v>
      </c>
      <c r="E2912" s="26">
        <v>1006.1636067923832</v>
      </c>
      <c r="F2912" s="10">
        <v>1047.2784237077838</v>
      </c>
    </row>
    <row r="2913">
      <c r="A2913" s="2" t="s">
        <v>111</v>
      </c>
      <c r="B2913" s="2" t="s">
        <v>161</v>
      </c>
      <c r="C2913" s="16" t="s">
        <v>475</v>
      </c>
      <c r="D2913" s="10">
        <v>6.928692887127587</v>
      </c>
      <c r="E2913" s="26">
        <v>1064.1746938889119</v>
      </c>
      <c r="F2913" s="10">
        <v>1017.2935793904306</v>
      </c>
    </row>
    <row r="2914">
      <c r="A2914" s="2" t="s">
        <v>65</v>
      </c>
      <c r="B2914" s="2" t="s">
        <v>111</v>
      </c>
      <c r="C2914" s="16" t="s">
        <v>547</v>
      </c>
      <c r="D2914" s="10">
        <v>8.183714984741007</v>
      </c>
      <c r="E2914" s="26">
        <v>1090.6149471484011</v>
      </c>
      <c r="F2914" s="10">
        <v>1071.1033867760395</v>
      </c>
    </row>
    <row r="2915">
      <c r="A2915" s="2" t="s">
        <v>80</v>
      </c>
      <c r="B2915" s="2" t="s">
        <v>65</v>
      </c>
      <c r="C2915" s="16" t="s">
        <v>449</v>
      </c>
      <c r="D2915" s="10">
        <v>20.336763597886463</v>
      </c>
      <c r="E2915" s="26">
        <v>984.734057977044</v>
      </c>
      <c r="F2915" s="10">
        <v>1098.7986621331422</v>
      </c>
    </row>
    <row r="2916">
      <c r="A2916" s="2" t="s">
        <v>238</v>
      </c>
      <c r="B2916" s="2" t="s">
        <v>80</v>
      </c>
      <c r="C2916" s="16" t="s">
        <v>432</v>
      </c>
      <c r="D2916" s="10">
        <v>10.231904756975071</v>
      </c>
      <c r="E2916" s="26">
        <v>1005.8537968424635</v>
      </c>
      <c r="F2916" s="10">
        <v>1005.0708215749305</v>
      </c>
    </row>
    <row r="2917">
      <c r="A2917" s="2" t="s">
        <v>29</v>
      </c>
      <c r="B2917" s="2" t="s">
        <v>238</v>
      </c>
      <c r="C2917" s="16" t="s">
        <v>457</v>
      </c>
      <c r="D2917" s="10">
        <v>7.530094726754458</v>
      </c>
      <c r="E2917" s="26">
        <v>1047.993864222857</v>
      </c>
      <c r="F2917" s="10">
        <v>1016.0857015994385</v>
      </c>
    </row>
    <row r="2918">
      <c r="A2918" s="2" t="s">
        <v>201</v>
      </c>
      <c r="B2918" s="2" t="s">
        <v>29</v>
      </c>
      <c r="C2918" s="16" t="s">
        <v>466</v>
      </c>
      <c r="D2918" s="10">
        <v>15.075672715849029</v>
      </c>
      <c r="E2918" s="26">
        <v>992.8521480258124</v>
      </c>
      <c r="F2918" s="10">
        <v>1055.5239589496116</v>
      </c>
    </row>
    <row r="2919">
      <c r="A2919" s="2" t="s">
        <v>80</v>
      </c>
      <c r="B2919" s="2" t="s">
        <v>201</v>
      </c>
      <c r="C2919" s="16" t="s">
        <v>479</v>
      </c>
      <c r="D2919" s="10">
        <v>11.050939262704777</v>
      </c>
      <c r="E2919" s="26">
        <v>994.8389168179555</v>
      </c>
      <c r="F2919" s="10">
        <v>1007.9278207416615</v>
      </c>
    </row>
    <row r="2920">
      <c r="A2920" s="2" t="s">
        <v>161</v>
      </c>
      <c r="B2920" s="2" t="s">
        <v>80</v>
      </c>
      <c r="C2920" s="16" t="s">
        <v>449</v>
      </c>
      <c r="D2920" s="10">
        <v>10.332367913898379</v>
      </c>
      <c r="E2920" s="26">
        <v>1010.3648865033031</v>
      </c>
      <c r="F2920" s="10">
        <v>1005.8898560806603</v>
      </c>
    </row>
    <row r="2921">
      <c r="A2921" s="2" t="s">
        <v>90</v>
      </c>
      <c r="B2921" s="2" t="s">
        <v>161</v>
      </c>
      <c r="C2921" s="16" t="s">
        <v>539</v>
      </c>
      <c r="D2921" s="10">
        <v>14.096138213541034</v>
      </c>
      <c r="E2921" s="26">
        <v>977.0152104820186</v>
      </c>
      <c r="F2921" s="10">
        <v>1020.6972544172014</v>
      </c>
    </row>
    <row r="2922">
      <c r="A2922" s="2" t="s">
        <v>65</v>
      </c>
      <c r="B2922" s="2" t="s">
        <v>90</v>
      </c>
      <c r="C2922" s="16" t="s">
        <v>517</v>
      </c>
      <c r="D2922" s="10">
        <v>4.8470215096245335</v>
      </c>
      <c r="E2922" s="26">
        <v>1078.4618985352558</v>
      </c>
      <c r="F2922" s="10">
        <v>991.1113486955596</v>
      </c>
    </row>
    <row r="2923">
      <c r="A2923" s="2" t="s">
        <v>12</v>
      </c>
      <c r="B2923" s="2" t="s">
        <v>65</v>
      </c>
      <c r="C2923" s="16" t="s">
        <v>492</v>
      </c>
      <c r="D2923" s="10">
        <v>13.733665364768246</v>
      </c>
      <c r="E2923" s="26">
        <v>1036.1484511097362</v>
      </c>
      <c r="F2923" s="10">
        <v>1083.3089200448803</v>
      </c>
    </row>
    <row r="2924">
      <c r="A2924" s="2" t="s">
        <v>238</v>
      </c>
      <c r="B2924" s="2" t="s">
        <v>12</v>
      </c>
      <c r="C2924" s="16" t="s">
        <v>433</v>
      </c>
      <c r="D2924" s="10">
        <v>-28.466909231326493</v>
      </c>
      <c r="E2924" s="26">
        <v>1008.555606872684</v>
      </c>
      <c r="F2924" s="10">
        <v>1049.8821164745045</v>
      </c>
    </row>
    <row r="2925">
      <c r="A2925" s="2" t="s">
        <v>14</v>
      </c>
      <c r="B2925" s="2" t="s">
        <v>291</v>
      </c>
      <c r="C2925" s="16" t="s">
        <v>523</v>
      </c>
      <c r="D2925" s="10">
        <v>2.1861833127181907</v>
      </c>
      <c r="E2925" s="26">
        <v>1168.07802237593</v>
      </c>
      <c r="F2925" s="10">
        <v>970.3739373102983</v>
      </c>
    </row>
    <row r="2926">
      <c r="A2926" s="2" t="s">
        <v>196</v>
      </c>
      <c r="B2926" s="2" t="s">
        <v>14</v>
      </c>
      <c r="C2926" s="16" t="s">
        <v>433</v>
      </c>
      <c r="D2926" s="10">
        <v>-17.491585050291</v>
      </c>
      <c r="E2926" s="26">
        <v>1008.7637746828641</v>
      </c>
      <c r="F2926" s="10">
        <v>1170.2642056886482</v>
      </c>
    </row>
    <row r="2927">
      <c r="A2927" s="2" t="s">
        <v>251</v>
      </c>
      <c r="B2927" s="2" t="s">
        <v>14</v>
      </c>
      <c r="C2927" s="16" t="s">
        <v>433</v>
      </c>
      <c r="D2927" s="10">
        <v>-15.70360585730123</v>
      </c>
      <c r="E2927" s="26">
        <v>1006.4382063287869</v>
      </c>
      <c r="F2927" s="10">
        <v>1187.7557907389391</v>
      </c>
    </row>
    <row r="2928">
      <c r="A2928" s="2" t="s">
        <v>140</v>
      </c>
      <c r="B2928" s="2" t="s">
        <v>14</v>
      </c>
      <c r="C2928" s="16" t="s">
        <v>578</v>
      </c>
      <c r="D2928" s="10">
        <v>18.126478683755114</v>
      </c>
      <c r="E2928" s="26">
        <v>1066.4057994980744</v>
      </c>
      <c r="F2928" s="10">
        <v>1203.4593965962404</v>
      </c>
    </row>
    <row r="2929">
      <c r="A2929" s="2" t="s">
        <v>46</v>
      </c>
      <c r="B2929" s="2" t="s">
        <v>140</v>
      </c>
      <c r="C2929" s="16" t="s">
        <v>504</v>
      </c>
      <c r="D2929" s="10">
        <v>11.72847595940568</v>
      </c>
      <c r="E2929" s="26">
        <v>1074.4648005353877</v>
      </c>
      <c r="F2929" s="10">
        <v>1084.5322781818295</v>
      </c>
    </row>
    <row r="2930">
      <c r="A2930" s="2" t="s">
        <v>348</v>
      </c>
      <c r="B2930" s="2" t="s">
        <v>46</v>
      </c>
      <c r="C2930" s="16" t="s">
        <v>433</v>
      </c>
      <c r="D2930" s="10">
        <v>-22.002766286379885</v>
      </c>
      <c r="E2930" s="26">
        <v>972.8191615097002</v>
      </c>
      <c r="F2930" s="10">
        <v>1086.1932764947933</v>
      </c>
    </row>
    <row r="2931">
      <c r="A2931" s="2" t="s">
        <v>378</v>
      </c>
      <c r="B2931" s="2" t="s">
        <v>46</v>
      </c>
      <c r="C2931" s="16" t="s">
        <v>433</v>
      </c>
      <c r="D2931" s="10">
        <v>-14.492920673092652</v>
      </c>
      <c r="E2931" s="26">
        <v>912.9541701933272</v>
      </c>
      <c r="F2931" s="10">
        <v>1108.1960427811732</v>
      </c>
    </row>
    <row r="2932">
      <c r="A2932" s="2" t="s">
        <v>251</v>
      </c>
      <c r="B2932" s="2" t="s">
        <v>46</v>
      </c>
      <c r="C2932" s="16" t="s">
        <v>501</v>
      </c>
      <c r="D2932" s="10">
        <v>18.667725213088644</v>
      </c>
      <c r="E2932" s="26">
        <v>990.7346004714857</v>
      </c>
      <c r="F2932" s="10">
        <v>1122.6889634542658</v>
      </c>
    </row>
    <row r="2933">
      <c r="A2933" s="2" t="s">
        <v>23</v>
      </c>
      <c r="B2933" s="2" t="s">
        <v>251</v>
      </c>
      <c r="C2933" s="16" t="s">
        <v>523</v>
      </c>
      <c r="D2933" s="10">
        <v>4.385728006747269</v>
      </c>
      <c r="E2933" s="26">
        <v>1123.8304148016052</v>
      </c>
      <c r="F2933" s="10">
        <v>1009.4023256845743</v>
      </c>
    </row>
    <row r="2934">
      <c r="A2934" s="2" t="s">
        <v>196</v>
      </c>
      <c r="B2934" s="2" t="s">
        <v>23</v>
      </c>
      <c r="C2934" s="16" t="s">
        <v>508</v>
      </c>
      <c r="D2934" s="10">
        <v>22.164174290894216</v>
      </c>
      <c r="E2934" s="26">
        <v>991.2721896325731</v>
      </c>
      <c r="F2934" s="10">
        <v>1128.2161428083525</v>
      </c>
    </row>
    <row r="2935">
      <c r="A2935" s="2" t="s">
        <v>78</v>
      </c>
      <c r="B2935" s="2" t="s">
        <v>196</v>
      </c>
      <c r="C2935" s="16" t="s">
        <v>439</v>
      </c>
      <c r="D2935" s="10">
        <v>7.051895971750231</v>
      </c>
      <c r="E2935" s="26">
        <v>1067.5637550416566</v>
      </c>
      <c r="F2935" s="10">
        <v>1013.4363639234673</v>
      </c>
    </row>
    <row r="2936">
      <c r="A2936" s="2" t="s">
        <v>378</v>
      </c>
      <c r="B2936" s="2" t="s">
        <v>78</v>
      </c>
      <c r="C2936" s="16" t="s">
        <v>445</v>
      </c>
      <c r="D2936" s="10">
        <v>24.922057492821782</v>
      </c>
      <c r="E2936" s="26">
        <v>898.4612495202346</v>
      </c>
      <c r="F2936" s="10">
        <v>1074.6156510134067</v>
      </c>
    </row>
    <row r="2937">
      <c r="A2937" s="2" t="s">
        <v>15</v>
      </c>
      <c r="B2937" s="2" t="s">
        <v>378</v>
      </c>
      <c r="C2937" s="16" t="s">
        <v>511</v>
      </c>
      <c r="D2937" s="10">
        <v>2.4628112222890084</v>
      </c>
      <c r="E2937" s="26">
        <v>1080.7196032601296</v>
      </c>
      <c r="F2937" s="10">
        <v>923.3833070130563</v>
      </c>
    </row>
    <row r="2938">
      <c r="A2938" s="2" t="s">
        <v>80</v>
      </c>
      <c r="B2938" s="2" t="s">
        <v>57</v>
      </c>
      <c r="C2938" s="16" t="s">
        <v>430</v>
      </c>
      <c r="D2938" s="10">
        <v>12.438571256222426</v>
      </c>
      <c r="E2938" s="26">
        <v>995.5574881667619</v>
      </c>
      <c r="F2938" s="10">
        <v>1030.5259432340545</v>
      </c>
    </row>
    <row r="2939">
      <c r="A2939" s="2" t="s">
        <v>37</v>
      </c>
      <c r="B2939" s="2" t="s">
        <v>80</v>
      </c>
      <c r="C2939" s="16" t="s">
        <v>503</v>
      </c>
      <c r="D2939" s="10">
        <v>8.360126830531614</v>
      </c>
      <c r="E2939" s="26">
        <v>1044.6652647729877</v>
      </c>
      <c r="F2939" s="10">
        <v>1007.9960594229843</v>
      </c>
    </row>
    <row r="2940">
      <c r="A2940" s="2" t="s">
        <v>111</v>
      </c>
      <c r="B2940" s="2" t="s">
        <v>37</v>
      </c>
      <c r="C2940" s="16" t="s">
        <v>433</v>
      </c>
      <c r="D2940" s="10">
        <v>-32.31019483134864</v>
      </c>
      <c r="E2940" s="26">
        <v>1062.9196717912985</v>
      </c>
      <c r="F2940" s="10">
        <v>1053.0253916035194</v>
      </c>
    </row>
    <row r="2941">
      <c r="A2941" s="2" t="s">
        <v>12</v>
      </c>
      <c r="B2941" s="2" t="s">
        <v>37</v>
      </c>
      <c r="C2941" s="16" t="s">
        <v>428</v>
      </c>
      <c r="D2941" s="10">
        <v>8.915521589230698</v>
      </c>
      <c r="E2941" s="26">
        <v>1078.349025705831</v>
      </c>
      <c r="F2941" s="10">
        <v>1085.335586434868</v>
      </c>
    </row>
    <row r="2942">
      <c r="A2942" s="2" t="s">
        <v>299</v>
      </c>
      <c r="B2942" s="2" t="s">
        <v>12</v>
      </c>
      <c r="C2942" s="16" t="s">
        <v>433</v>
      </c>
      <c r="D2942" s="10">
        <v>-26.19937426011992</v>
      </c>
      <c r="E2942" s="26">
        <v>1019.4864052232524</v>
      </c>
      <c r="F2942" s="10">
        <v>1087.2645472950617</v>
      </c>
    </row>
    <row r="2943">
      <c r="A2943" s="2" t="s">
        <v>57</v>
      </c>
      <c r="B2943" s="2" t="s">
        <v>12</v>
      </c>
      <c r="C2943" s="16" t="s">
        <v>586</v>
      </c>
      <c r="D2943" s="10">
        <v>15.872126998203528</v>
      </c>
      <c r="E2943" s="26">
        <v>1018.087371977832</v>
      </c>
      <c r="F2943" s="10">
        <v>1113.4639215551815</v>
      </c>
    </row>
    <row r="2944">
      <c r="A2944" s="2" t="s">
        <v>80</v>
      </c>
      <c r="B2944" s="2" t="s">
        <v>57</v>
      </c>
      <c r="C2944" s="16" t="s">
        <v>439</v>
      </c>
      <c r="D2944" s="10">
        <v>12.971270061781755</v>
      </c>
      <c r="E2944" s="26">
        <v>999.6359325924527</v>
      </c>
      <c r="F2944" s="10">
        <v>1033.9594989760355</v>
      </c>
    </row>
    <row r="2945">
      <c r="A2945" s="2" t="s">
        <v>37</v>
      </c>
      <c r="B2945" s="2" t="s">
        <v>80</v>
      </c>
      <c r="C2945" s="16" t="s">
        <v>530</v>
      </c>
      <c r="D2945" s="10">
        <v>6.380477266987726</v>
      </c>
      <c r="E2945" s="26">
        <v>1076.4200648456374</v>
      </c>
      <c r="F2945" s="10">
        <v>1012.6072026542345</v>
      </c>
    </row>
    <row r="2946">
      <c r="A2946" s="2" t="s">
        <v>29</v>
      </c>
      <c r="B2946" s="2" t="s">
        <v>37</v>
      </c>
      <c r="C2946" s="16" t="s">
        <v>468</v>
      </c>
      <c r="D2946" s="10">
        <v>13.3850653551341</v>
      </c>
      <c r="E2946" s="26">
        <v>1040.4482862337627</v>
      </c>
      <c r="F2946" s="10">
        <v>1082.800542112625</v>
      </c>
    </row>
    <row r="2947">
      <c r="A2947" s="2" t="s">
        <v>299</v>
      </c>
      <c r="B2947" s="2" t="s">
        <v>29</v>
      </c>
      <c r="C2947" s="16" t="s">
        <v>433</v>
      </c>
      <c r="D2947" s="10">
        <v>-26.83515059770223</v>
      </c>
      <c r="E2947" s="26">
        <v>993.2870309631325</v>
      </c>
      <c r="F2947" s="10">
        <v>1053.833351588897</v>
      </c>
    </row>
    <row r="2948">
      <c r="A2948" s="2" t="s">
        <v>57</v>
      </c>
      <c r="B2948" s="2" t="s">
        <v>29</v>
      </c>
      <c r="C2948" s="16" t="s">
        <v>446</v>
      </c>
      <c r="D2948" s="10">
        <v>12.47424729278297</v>
      </c>
      <c r="E2948" s="26">
        <v>1020.9882289142538</v>
      </c>
      <c r="F2948" s="10">
        <v>1080.6685021865992</v>
      </c>
    </row>
    <row r="2949">
      <c r="A2949" s="2" t="s">
        <v>12</v>
      </c>
      <c r="B2949" s="2" t="s">
        <v>57</v>
      </c>
      <c r="C2949" s="16" t="s">
        <v>534</v>
      </c>
      <c r="D2949" s="10">
        <v>6.2355515305531855</v>
      </c>
      <c r="E2949" s="26">
        <v>1097.591794556978</v>
      </c>
      <c r="F2949" s="10">
        <v>1033.4624762070368</v>
      </c>
    </row>
    <row r="2950">
      <c r="A2950" s="2" t="s">
        <v>49</v>
      </c>
      <c r="B2950" s="2" t="s">
        <v>12</v>
      </c>
      <c r="C2950" s="16" t="s">
        <v>433</v>
      </c>
      <c r="D2950" s="10">
        <v>-21.64169009595041</v>
      </c>
      <c r="E2950" s="26">
        <v>986.6240059605543</v>
      </c>
      <c r="F2950" s="10">
        <v>1103.8273460875312</v>
      </c>
    </row>
    <row r="2951">
      <c r="A2951" s="2" t="s">
        <v>33</v>
      </c>
      <c r="B2951" s="2" t="s">
        <v>12</v>
      </c>
      <c r="C2951" s="16" t="s">
        <v>476</v>
      </c>
      <c r="D2951" s="10">
        <v>21.395323251489682</v>
      </c>
      <c r="E2951" s="26">
        <v>982.7711894612507</v>
      </c>
      <c r="F2951" s="10">
        <v>1125.4690361834816</v>
      </c>
    </row>
    <row r="2952">
      <c r="A2952" s="2" t="s">
        <v>90</v>
      </c>
      <c r="B2952" s="2" t="s">
        <v>33</v>
      </c>
      <c r="C2952" s="16" t="s">
        <v>593</v>
      </c>
      <c r="D2952" s="10">
        <v>12.718641267936215</v>
      </c>
      <c r="E2952" s="26">
        <v>986.264327185935</v>
      </c>
      <c r="F2952" s="10">
        <v>1004.1665127127404</v>
      </c>
    </row>
    <row r="2953">
      <c r="A2953" s="2" t="s">
        <v>33</v>
      </c>
      <c r="B2953" s="2" t="s">
        <v>196</v>
      </c>
      <c r="C2953" s="16" t="s">
        <v>492</v>
      </c>
      <c r="D2953" s="10">
        <v>11.168233171664276</v>
      </c>
      <c r="E2953" s="26">
        <v>991.4478714448042</v>
      </c>
      <c r="F2953" s="10">
        <v>1006.384467951717</v>
      </c>
    </row>
    <row r="2954">
      <c r="A2954" s="2" t="s">
        <v>378</v>
      </c>
      <c r="B2954" s="2" t="s">
        <v>33</v>
      </c>
      <c r="C2954" s="16" t="s">
        <v>431</v>
      </c>
      <c r="D2954" s="10">
        <v>16.187230880544938</v>
      </c>
      <c r="E2954" s="26">
        <v>920.9204957907673</v>
      </c>
      <c r="F2954" s="10">
        <v>1002.6161046164684</v>
      </c>
    </row>
    <row r="2955">
      <c r="A2955" s="2" t="s">
        <v>37</v>
      </c>
      <c r="B2955" s="2" t="s">
        <v>378</v>
      </c>
      <c r="C2955" s="16" t="s">
        <v>433</v>
      </c>
      <c r="D2955" s="10">
        <v>-38.19141541484341</v>
      </c>
      <c r="E2955" s="26">
        <v>1069.4154767574908</v>
      </c>
      <c r="F2955" s="10">
        <v>937.1077266713122</v>
      </c>
    </row>
    <row r="2956">
      <c r="A2956" s="2" t="s">
        <v>49</v>
      </c>
      <c r="B2956" s="2" t="s">
        <v>378</v>
      </c>
      <c r="C2956" s="16" t="s">
        <v>441</v>
      </c>
      <c r="D2956" s="10">
        <v>9.20152835948072</v>
      </c>
      <c r="E2956" s="26">
        <v>964.982315864604</v>
      </c>
      <c r="F2956" s="10">
        <v>975.2991420861556</v>
      </c>
    </row>
    <row r="2957">
      <c r="A2957" s="2" t="s">
        <v>251</v>
      </c>
      <c r="B2957" s="2" t="s">
        <v>49</v>
      </c>
      <c r="C2957" s="16" t="s">
        <v>433</v>
      </c>
      <c r="D2957" s="10">
        <v>-33.642554989167245</v>
      </c>
      <c r="E2957" s="26">
        <v>1005.016597677827</v>
      </c>
      <c r="F2957" s="10">
        <v>974.1838442240846</v>
      </c>
    </row>
    <row r="2958">
      <c r="A2958" s="2" t="s">
        <v>140</v>
      </c>
      <c r="B2958" s="2" t="s">
        <v>49</v>
      </c>
      <c r="C2958" s="16" t="s">
        <v>585</v>
      </c>
      <c r="D2958" s="10">
        <v>4.364303598014184</v>
      </c>
      <c r="E2958" s="26">
        <v>1072.8038022224239</v>
      </c>
      <c r="F2958" s="10">
        <v>1007.8263992132519</v>
      </c>
    </row>
    <row r="2959">
      <c r="A2959" s="2" t="s">
        <v>33</v>
      </c>
      <c r="B2959" s="2" t="s">
        <v>140</v>
      </c>
      <c r="C2959" s="16" t="s">
        <v>437</v>
      </c>
      <c r="D2959" s="10">
        <v>18.121374358553073</v>
      </c>
      <c r="E2959" s="26">
        <v>986.4288737359235</v>
      </c>
      <c r="F2959" s="10">
        <v>1077.168105820438</v>
      </c>
    </row>
    <row r="2960">
      <c r="A2960" s="2" t="s">
        <v>196</v>
      </c>
      <c r="B2960" s="2" t="s">
        <v>33</v>
      </c>
      <c r="C2960" s="16" t="s">
        <v>455</v>
      </c>
      <c r="D2960" s="10">
        <v>10.994465283727955</v>
      </c>
      <c r="E2960" s="26">
        <v>995.2162347800528</v>
      </c>
      <c r="F2960" s="10">
        <v>1004.5502480944766</v>
      </c>
    </row>
    <row r="2961">
      <c r="A2961" s="2" t="s">
        <v>37</v>
      </c>
      <c r="B2961" s="2" t="s">
        <v>196</v>
      </c>
      <c r="C2961" s="16" t="s">
        <v>457</v>
      </c>
      <c r="D2961" s="10">
        <v>7.950588294991439</v>
      </c>
      <c r="E2961" s="26">
        <v>1031.2240613426472</v>
      </c>
      <c r="F2961" s="10">
        <v>1006.2107000637807</v>
      </c>
    </row>
    <row r="2962">
      <c r="A2962" s="2" t="s">
        <v>140</v>
      </c>
      <c r="B2962" s="2" t="s">
        <v>37</v>
      </c>
      <c r="C2962" s="16" t="s">
        <v>474</v>
      </c>
      <c r="D2962" s="10">
        <v>9.699258272378788</v>
      </c>
      <c r="E2962" s="26">
        <v>1059.046731461885</v>
      </c>
      <c r="F2962" s="10">
        <v>1039.1746496376388</v>
      </c>
    </row>
    <row r="2963">
      <c r="A2963" s="2" t="s">
        <v>49</v>
      </c>
      <c r="B2963" s="2" t="s">
        <v>140</v>
      </c>
      <c r="C2963" s="16" t="s">
        <v>504</v>
      </c>
      <c r="D2963" s="10">
        <v>16.216373750864058</v>
      </c>
      <c r="E2963" s="26">
        <v>1003.4620956152377</v>
      </c>
      <c r="F2963" s="10">
        <v>1068.7459897342637</v>
      </c>
    </row>
    <row r="2964">
      <c r="A2964" s="2" t="s">
        <v>378</v>
      </c>
      <c r="B2964" s="2" t="s">
        <v>49</v>
      </c>
      <c r="C2964" s="16" t="s">
        <v>433</v>
      </c>
      <c r="D2964" s="10">
        <v>-27.436759233296087</v>
      </c>
      <c r="E2964" s="26">
        <v>966.0976137266749</v>
      </c>
      <c r="F2964" s="10">
        <v>1019.6784693661018</v>
      </c>
    </row>
    <row r="2965">
      <c r="A2965" s="2" t="s">
        <v>251</v>
      </c>
      <c r="B2965" s="2" t="s">
        <v>49</v>
      </c>
      <c r="C2965" s="16" t="s">
        <v>579</v>
      </c>
      <c r="D2965" s="10">
        <v>14.002710159880307</v>
      </c>
      <c r="E2965" s="26">
        <v>971.3740426886598</v>
      </c>
      <c r="F2965" s="10">
        <v>1047.1152285993978</v>
      </c>
    </row>
    <row r="2966">
      <c r="A2966" s="2" t="s">
        <v>33</v>
      </c>
      <c r="B2966" s="2" t="s">
        <v>251</v>
      </c>
      <c r="C2966" s="16" t="s">
        <v>467</v>
      </c>
      <c r="D2966" s="10">
        <v>9.377707331722263</v>
      </c>
      <c r="E2966" s="26">
        <v>993.5557828107487</v>
      </c>
      <c r="F2966" s="10">
        <v>985.37675284854</v>
      </c>
    </row>
    <row r="2967">
      <c r="A2967" s="2" t="s">
        <v>140</v>
      </c>
      <c r="B2967" s="2" t="s">
        <v>33</v>
      </c>
      <c r="C2967" s="16" t="s">
        <v>433</v>
      </c>
      <c r="D2967" s="10">
        <v>-34.715308528990384</v>
      </c>
      <c r="E2967" s="26">
        <v>1052.5296159833997</v>
      </c>
      <c r="F2967" s="10">
        <v>1002.933490142471</v>
      </c>
    </row>
    <row r="2968">
      <c r="A2968" s="2" t="s">
        <v>15</v>
      </c>
      <c r="B2968" s="2" t="s">
        <v>12</v>
      </c>
      <c r="C2968" s="16" t="s">
        <v>433</v>
      </c>
      <c r="D2968" s="10">
        <v>-30.095067127331504</v>
      </c>
      <c r="E2968" s="26">
        <v>1083.1824144824186</v>
      </c>
      <c r="F2968" s="10">
        <v>1104.073712931992</v>
      </c>
    </row>
    <row r="2969">
      <c r="A2969" s="2" t="s">
        <v>46</v>
      </c>
      <c r="B2969" s="2" t="s">
        <v>12</v>
      </c>
      <c r="C2969" s="16" t="s">
        <v>481</v>
      </c>
      <c r="D2969" s="10">
        <v>10.301115219488679</v>
      </c>
      <c r="E2969" s="26">
        <v>1104.0212382411771</v>
      </c>
      <c r="F2969" s="10">
        <v>1134.1687800593236</v>
      </c>
    </row>
    <row r="2970">
      <c r="A2970" s="2" t="s">
        <v>111</v>
      </c>
      <c r="B2970" s="2" t="s">
        <v>46</v>
      </c>
      <c r="C2970" s="16" t="s">
        <v>433</v>
      </c>
      <c r="D2970" s="10">
        <v>-24.763702023972826</v>
      </c>
      <c r="E2970" s="26">
        <v>1030.60947695995</v>
      </c>
      <c r="F2970" s="10">
        <v>1114.3223534606657</v>
      </c>
    </row>
    <row r="2971">
      <c r="A2971" s="2" t="s">
        <v>80</v>
      </c>
      <c r="B2971" s="2" t="s">
        <v>46</v>
      </c>
      <c r="C2971" s="16" t="s">
        <v>463</v>
      </c>
      <c r="D2971" s="10">
        <v>19.546226046841426</v>
      </c>
      <c r="E2971" s="26">
        <v>1006.2267253872467</v>
      </c>
      <c r="F2971" s="10">
        <v>1139.0860554846386</v>
      </c>
    </row>
    <row r="2972">
      <c r="A2972" s="2" t="s">
        <v>14</v>
      </c>
      <c r="B2972" s="2" t="s">
        <v>80</v>
      </c>
      <c r="C2972" s="16" t="s">
        <v>501</v>
      </c>
      <c r="D2972" s="10">
        <v>3.1972544842140347</v>
      </c>
      <c r="E2972" s="26">
        <v>1185.3329179124853</v>
      </c>
      <c r="F2972" s="10">
        <v>1025.772951434088</v>
      </c>
    </row>
    <row r="2973">
      <c r="A2973" s="2" t="s">
        <v>29</v>
      </c>
      <c r="B2973" s="2" t="s">
        <v>14</v>
      </c>
      <c r="C2973" s="16" t="s">
        <v>478</v>
      </c>
      <c r="D2973" s="10">
        <v>19.936517993580864</v>
      </c>
      <c r="E2973" s="26">
        <v>1068.1942548938162</v>
      </c>
      <c r="F2973" s="10">
        <v>1188.5301723966993</v>
      </c>
    </row>
    <row r="2974">
      <c r="A2974" s="2" t="s">
        <v>23</v>
      </c>
      <c r="B2974" s="2" t="s">
        <v>29</v>
      </c>
      <c r="C2974" s="16" t="s">
        <v>492</v>
      </c>
      <c r="D2974" s="10">
        <v>8.876953374421632</v>
      </c>
      <c r="E2974" s="26">
        <v>1106.0519685174584</v>
      </c>
      <c r="F2974" s="10">
        <v>1088.130772887397</v>
      </c>
    </row>
    <row r="2975">
      <c r="A2975" s="2" t="s">
        <v>12</v>
      </c>
      <c r="B2975" s="2" t="s">
        <v>23</v>
      </c>
      <c r="C2975" s="16" t="s">
        <v>433</v>
      </c>
      <c r="D2975" s="10">
        <v>-32.24598045014866</v>
      </c>
      <c r="E2975" s="26">
        <v>1123.867664839835</v>
      </c>
      <c r="F2975" s="10">
        <v>1114.92892189188</v>
      </c>
    </row>
    <row r="2976">
      <c r="A2976" s="2" t="s">
        <v>80</v>
      </c>
      <c r="B2976" s="2" t="s">
        <v>23</v>
      </c>
      <c r="C2976" s="16" t="s">
        <v>481</v>
      </c>
      <c r="D2976" s="10">
        <v>19.404260749925303</v>
      </c>
      <c r="E2976" s="26">
        <v>1022.5756969498741</v>
      </c>
      <c r="F2976" s="10">
        <v>1147.1749023420286</v>
      </c>
    </row>
    <row r="2977">
      <c r="A2977" s="2" t="s">
        <v>14</v>
      </c>
      <c r="B2977" s="2" t="s">
        <v>80</v>
      </c>
      <c r="C2977" s="16" t="s">
        <v>501</v>
      </c>
      <c r="D2977" s="10">
        <v>4.146385784043842</v>
      </c>
      <c r="E2977" s="26">
        <v>1168.5936544031185</v>
      </c>
      <c r="F2977" s="10">
        <v>1041.9799576997993</v>
      </c>
    </row>
    <row r="2978">
      <c r="A2978" s="2" t="s">
        <v>90</v>
      </c>
      <c r="B2978" s="2" t="s">
        <v>14</v>
      </c>
      <c r="C2978" s="16" t="s">
        <v>476</v>
      </c>
      <c r="D2978" s="10">
        <v>25.794937584187625</v>
      </c>
      <c r="E2978" s="26">
        <v>998.9829684538713</v>
      </c>
      <c r="F2978" s="10">
        <v>1172.7400401871623</v>
      </c>
    </row>
    <row r="2979">
      <c r="A2979" s="2" t="s">
        <v>46</v>
      </c>
      <c r="B2979" s="2" t="s">
        <v>90</v>
      </c>
      <c r="C2979" s="16" t="s">
        <v>529</v>
      </c>
      <c r="D2979" s="10">
        <v>4.697171543224575</v>
      </c>
      <c r="E2979" s="26">
        <v>1119.5398294377972</v>
      </c>
      <c r="F2979" s="10">
        <v>1024.7779060380587</v>
      </c>
    </row>
    <row r="2980">
      <c r="A2980" s="2" t="s">
        <v>12</v>
      </c>
      <c r="B2980" s="2" t="s">
        <v>46</v>
      </c>
      <c r="C2980" s="16" t="s">
        <v>564</v>
      </c>
      <c r="D2980" s="10">
        <v>12.161597268385787</v>
      </c>
      <c r="E2980" s="26">
        <v>1091.6216843896864</v>
      </c>
      <c r="F2980" s="10">
        <v>1124.2370009810218</v>
      </c>
    </row>
    <row r="2981">
      <c r="A2981" s="2" t="s">
        <v>23</v>
      </c>
      <c r="B2981" s="2" t="s">
        <v>12</v>
      </c>
      <c r="C2981" s="16" t="s">
        <v>507</v>
      </c>
      <c r="D2981" s="10">
        <v>9.270420920792002</v>
      </c>
      <c r="E2981" s="26">
        <v>1127.7706415921034</v>
      </c>
      <c r="F2981" s="10">
        <v>1103.7832816580722</v>
      </c>
    </row>
    <row r="2982">
      <c r="A2982" s="2" t="s">
        <v>29</v>
      </c>
      <c r="B2982" s="2" t="s">
        <v>23</v>
      </c>
      <c r="C2982" s="16" t="s">
        <v>488</v>
      </c>
      <c r="D2982" s="10">
        <v>14.747706434996806</v>
      </c>
      <c r="E2982" s="26">
        <v>1079.2538195129753</v>
      </c>
      <c r="F2982" s="10">
        <v>1137.0410625128952</v>
      </c>
    </row>
    <row r="2983">
      <c r="A2983" s="2" t="s">
        <v>14</v>
      </c>
      <c r="B2983" s="2" t="s">
        <v>29</v>
      </c>
      <c r="C2983" s="16" t="s">
        <v>469</v>
      </c>
      <c r="D2983" s="10">
        <v>7.716110643756103</v>
      </c>
      <c r="E2983" s="26">
        <v>1146.9451026029749</v>
      </c>
      <c r="F2983" s="10">
        <v>1094.0015259479721</v>
      </c>
    </row>
    <row r="2984">
      <c r="A2984" s="2" t="s">
        <v>40</v>
      </c>
      <c r="B2984" s="2" t="s">
        <v>13</v>
      </c>
      <c r="C2984" s="16" t="s">
        <v>563</v>
      </c>
      <c r="D2984" s="10">
        <v>9.702562303774345</v>
      </c>
      <c r="E2984" s="26">
        <v>1091.6853266981534</v>
      </c>
      <c r="F2984" s="10">
        <v>1093.1417753965225</v>
      </c>
    </row>
    <row r="2985">
      <c r="A2985" s="2" t="s">
        <v>287</v>
      </c>
      <c r="B2985" s="2" t="s">
        <v>40</v>
      </c>
      <c r="C2985" s="16" t="s">
        <v>480</v>
      </c>
      <c r="D2985" s="10">
        <v>20.502205140859267</v>
      </c>
      <c r="E2985" s="26">
        <v>981.5272610204654</v>
      </c>
      <c r="F2985" s="10">
        <v>1101.3878890019278</v>
      </c>
    </row>
    <row r="2986">
      <c r="A2986" s="2" t="s">
        <v>19</v>
      </c>
      <c r="B2986" s="2" t="s">
        <v>287</v>
      </c>
      <c r="C2986" s="16" t="s">
        <v>549</v>
      </c>
      <c r="D2986" s="10">
        <v>2.1970743468673812</v>
      </c>
      <c r="E2986" s="26">
        <v>1170.399371365096</v>
      </c>
      <c r="F2986" s="10">
        <v>1002.0294661613246</v>
      </c>
    </row>
    <row r="2987">
      <c r="A2987" s="2" t="s">
        <v>31</v>
      </c>
      <c r="B2987" s="2" t="s">
        <v>19</v>
      </c>
      <c r="C2987" s="16" t="s">
        <v>433</v>
      </c>
      <c r="D2987" s="10">
        <v>-23.28537705228803</v>
      </c>
      <c r="E2987" s="26">
        <v>1072.8914071472057</v>
      </c>
      <c r="F2987" s="10">
        <v>1172.5964457119633</v>
      </c>
    </row>
    <row r="2988">
      <c r="A2988" s="2" t="s">
        <v>13</v>
      </c>
      <c r="B2988" s="2" t="s">
        <v>19</v>
      </c>
      <c r="C2988" s="16" t="s">
        <v>465</v>
      </c>
      <c r="D2988" s="10">
        <v>17.55924526025525</v>
      </c>
      <c r="E2988" s="26">
        <v>1083.439213092748</v>
      </c>
      <c r="F2988" s="10">
        <v>1195.8818227642514</v>
      </c>
    </row>
    <row r="2989">
      <c r="A2989" s="2" t="s">
        <v>24</v>
      </c>
      <c r="B2989" s="2" t="s">
        <v>13</v>
      </c>
      <c r="C2989" s="16" t="s">
        <v>506</v>
      </c>
      <c r="D2989" s="10">
        <v>6.728324069315726</v>
      </c>
      <c r="E2989" s="26">
        <v>1143.339652856254</v>
      </c>
      <c r="F2989" s="10">
        <v>1100.9984583530033</v>
      </c>
    </row>
    <row r="2990">
      <c r="A2990" s="2" t="s">
        <v>213</v>
      </c>
      <c r="B2990" s="2" t="s">
        <v>24</v>
      </c>
      <c r="C2990" s="16" t="s">
        <v>564</v>
      </c>
      <c r="D2990" s="10">
        <v>22.787659058171872</v>
      </c>
      <c r="E2990" s="26">
        <v>1000.0</v>
      </c>
      <c r="F2990" s="10">
        <v>1150.0679769255696</v>
      </c>
    </row>
    <row r="2991">
      <c r="A2991" s="2" t="s">
        <v>101</v>
      </c>
      <c r="B2991" s="2" t="s">
        <v>213</v>
      </c>
      <c r="C2991" s="16" t="s">
        <v>517</v>
      </c>
      <c r="D2991" s="10">
        <v>4.9880450049811005</v>
      </c>
      <c r="E2991" s="26">
        <v>1106.873086703237</v>
      </c>
      <c r="F2991" s="10">
        <v>1022.7876590581719</v>
      </c>
    </row>
    <row r="2992">
      <c r="A2992" s="2" t="s">
        <v>248</v>
      </c>
      <c r="B2992" s="2" t="s">
        <v>101</v>
      </c>
      <c r="C2992" s="16" t="s">
        <v>433</v>
      </c>
      <c r="D2992" s="10">
        <v>-21.729680143145956</v>
      </c>
      <c r="E2992" s="26">
        <v>995.5904710766389</v>
      </c>
      <c r="F2992" s="10">
        <v>1111.8611317082182</v>
      </c>
    </row>
    <row r="2993">
      <c r="A2993" s="2" t="s">
        <v>287</v>
      </c>
      <c r="B2993" s="2" t="s">
        <v>101</v>
      </c>
      <c r="C2993" s="16" t="s">
        <v>443</v>
      </c>
      <c r="D2993" s="10">
        <v>19.630897276086607</v>
      </c>
      <c r="E2993" s="26">
        <v>999.8323918144572</v>
      </c>
      <c r="F2993" s="10">
        <v>1133.5908118513642</v>
      </c>
    </row>
    <row r="2994">
      <c r="A2994" s="2" t="s">
        <v>19</v>
      </c>
      <c r="B2994" s="2" t="s">
        <v>287</v>
      </c>
      <c r="C2994" s="16" t="s">
        <v>523</v>
      </c>
      <c r="D2994" s="10">
        <v>3.0407242410664503</v>
      </c>
      <c r="E2994" s="26">
        <v>1178.3225775039962</v>
      </c>
      <c r="F2994" s="10">
        <v>1019.4632890905438</v>
      </c>
    </row>
    <row r="2995">
      <c r="A2995" s="2" t="s">
        <v>13</v>
      </c>
      <c r="B2995" s="2" t="s">
        <v>19</v>
      </c>
      <c r="C2995" s="16" t="s">
        <v>563</v>
      </c>
      <c r="D2995" s="10">
        <v>16.777010575115582</v>
      </c>
      <c r="E2995" s="26">
        <v>1094.2701342836876</v>
      </c>
      <c r="F2995" s="10">
        <v>1181.3633017450627</v>
      </c>
    </row>
    <row r="2996">
      <c r="A2996" s="2" t="s">
        <v>40</v>
      </c>
      <c r="B2996" s="2" t="s">
        <v>13</v>
      </c>
      <c r="C2996" s="16" t="s">
        <v>430</v>
      </c>
      <c r="D2996" s="10">
        <v>12.053469532724261</v>
      </c>
      <c r="E2996" s="26">
        <v>1080.8856838610684</v>
      </c>
      <c r="F2996" s="10">
        <v>1111.0471448588032</v>
      </c>
    </row>
    <row r="2997">
      <c r="A2997" s="2" t="s">
        <v>164</v>
      </c>
      <c r="B2997" s="2" t="s">
        <v>40</v>
      </c>
      <c r="C2997" s="16" t="s">
        <v>508</v>
      </c>
      <c r="D2997" s="10">
        <v>17.136053644120963</v>
      </c>
      <c r="E2997" s="26">
        <v>1009.7006515184737</v>
      </c>
      <c r="F2997" s="10">
        <v>1092.9391533937926</v>
      </c>
    </row>
    <row r="2998">
      <c r="A2998" s="2" t="s">
        <v>162</v>
      </c>
      <c r="B2998" s="2" t="s">
        <v>164</v>
      </c>
      <c r="C2998" s="16" t="s">
        <v>583</v>
      </c>
      <c r="D2998" s="10">
        <v>11.947650607162329</v>
      </c>
      <c r="E2998" s="26">
        <v>1000.0</v>
      </c>
      <c r="F2998" s="10">
        <v>1026.8367051625946</v>
      </c>
    </row>
    <row r="2999">
      <c r="A2999" s="2" t="s">
        <v>365</v>
      </c>
      <c r="B2999" s="2" t="s">
        <v>191</v>
      </c>
      <c r="C2999" s="16" t="s">
        <v>526</v>
      </c>
      <c r="D2999" s="10">
        <v>9.968348143025887</v>
      </c>
      <c r="E2999" s="26">
        <v>1000.0</v>
      </c>
      <c r="F2999" s="10">
        <v>1000.0</v>
      </c>
    </row>
    <row r="3000">
      <c r="A3000" s="2" t="s">
        <v>112</v>
      </c>
      <c r="B3000" s="2" t="s">
        <v>365</v>
      </c>
      <c r="C3000" s="16" t="s">
        <v>579</v>
      </c>
      <c r="D3000" s="10">
        <v>14.472868783889592</v>
      </c>
      <c r="E3000" s="26">
        <v>951.967270945443</v>
      </c>
      <c r="F3000" s="10">
        <v>1009.9683481430259</v>
      </c>
    </row>
    <row r="3001">
      <c r="A3001" s="2" t="s">
        <v>235</v>
      </c>
      <c r="B3001" s="2" t="s">
        <v>112</v>
      </c>
      <c r="C3001" s="16" t="s">
        <v>433</v>
      </c>
      <c r="D3001" s="10">
        <v>-33.80555011752604</v>
      </c>
      <c r="E3001" s="26">
        <v>1000.0</v>
      </c>
      <c r="F3001" s="10">
        <v>966.4401397293326</v>
      </c>
    </row>
    <row r="3002">
      <c r="A3002" s="2" t="s">
        <v>389</v>
      </c>
      <c r="B3002" s="2" t="s">
        <v>112</v>
      </c>
      <c r="C3002" s="16" t="s">
        <v>432</v>
      </c>
      <c r="D3002" s="10">
        <v>7.774971307378434</v>
      </c>
      <c r="E3002" s="26">
        <v>1000.0</v>
      </c>
      <c r="F3002" s="10">
        <v>1000.2456898468587</v>
      </c>
    </row>
    <row r="3003">
      <c r="A3003" s="2" t="s">
        <v>77</v>
      </c>
      <c r="B3003" s="2" t="s">
        <v>389</v>
      </c>
      <c r="C3003" s="16" t="s">
        <v>501</v>
      </c>
      <c r="D3003" s="10">
        <v>12.322781723532003</v>
      </c>
      <c r="E3003" s="26">
        <v>983.5018979332908</v>
      </c>
      <c r="F3003" s="10">
        <v>1007.7749713073785</v>
      </c>
    </row>
    <row r="3004">
      <c r="A3004" s="2" t="s">
        <v>365</v>
      </c>
      <c r="B3004" s="2" t="s">
        <v>77</v>
      </c>
      <c r="C3004" s="16" t="s">
        <v>433</v>
      </c>
      <c r="D3004" s="10">
        <v>-31.607841218835862</v>
      </c>
      <c r="E3004" s="26">
        <v>995.4954793591363</v>
      </c>
      <c r="F3004" s="10">
        <v>995.8246796568228</v>
      </c>
    </row>
    <row r="3005">
      <c r="A3005" s="2" t="s">
        <v>235</v>
      </c>
      <c r="B3005" s="2" t="s">
        <v>77</v>
      </c>
      <c r="C3005" s="16" t="s">
        <v>531</v>
      </c>
      <c r="D3005" s="10">
        <v>13.305474806227908</v>
      </c>
      <c r="E3005" s="26">
        <v>966.1944498824739</v>
      </c>
      <c r="F3005" s="10">
        <v>1027.4325208756586</v>
      </c>
    </row>
    <row r="3006">
      <c r="A3006" s="2" t="s">
        <v>205</v>
      </c>
      <c r="B3006" s="2" t="s">
        <v>235</v>
      </c>
      <c r="C3006" s="16" t="s">
        <v>581</v>
      </c>
      <c r="D3006" s="10">
        <v>8.190901307437041</v>
      </c>
      <c r="E3006" s="26">
        <v>1000.0</v>
      </c>
      <c r="F3006" s="10">
        <v>979.4999246887019</v>
      </c>
    </row>
    <row r="3007">
      <c r="A3007" s="2" t="s">
        <v>389</v>
      </c>
      <c r="B3007" s="2" t="s">
        <v>205</v>
      </c>
      <c r="C3007" s="16" t="s">
        <v>468</v>
      </c>
      <c r="D3007" s="10">
        <v>11.056667829069319</v>
      </c>
      <c r="E3007" s="26">
        <v>995.4521895838465</v>
      </c>
      <c r="F3007" s="10">
        <v>1008.190901307437</v>
      </c>
    </row>
    <row r="3008">
      <c r="A3008" s="2" t="s">
        <v>48</v>
      </c>
      <c r="B3008" s="2" t="s">
        <v>389</v>
      </c>
      <c r="C3008" s="16" t="s">
        <v>489</v>
      </c>
      <c r="D3008" s="10">
        <v>7.977452637471699</v>
      </c>
      <c r="E3008" s="26">
        <v>1052.0614886600972</v>
      </c>
      <c r="F3008" s="10">
        <v>1006.5088574129159</v>
      </c>
    </row>
    <row r="3009">
      <c r="A3009" s="2" t="s">
        <v>365</v>
      </c>
      <c r="B3009" s="2" t="s">
        <v>48</v>
      </c>
      <c r="C3009" s="16" t="s">
        <v>552</v>
      </c>
      <c r="D3009" s="10">
        <v>17.785549927645704</v>
      </c>
      <c r="E3009" s="26">
        <v>963.8876381403004</v>
      </c>
      <c r="F3009" s="10">
        <v>1060.038941297569</v>
      </c>
    </row>
    <row r="3010">
      <c r="A3010" s="2" t="s">
        <v>28</v>
      </c>
      <c r="B3010" s="2" t="s">
        <v>365</v>
      </c>
      <c r="C3010" s="16" t="s">
        <v>523</v>
      </c>
      <c r="D3010" s="10">
        <v>9.477411632800653</v>
      </c>
      <c r="E3010" s="26">
        <v>994.4923567889222</v>
      </c>
      <c r="F3010" s="10">
        <v>981.6731880679462</v>
      </c>
    </row>
    <row r="3011">
      <c r="A3011" s="2" t="s">
        <v>235</v>
      </c>
      <c r="B3011" s="2" t="s">
        <v>28</v>
      </c>
      <c r="C3011" s="16" t="s">
        <v>433</v>
      </c>
      <c r="D3011" s="10">
        <v>-29.171727363015396</v>
      </c>
      <c r="E3011" s="26">
        <v>971.3090233812649</v>
      </c>
      <c r="F3011" s="10">
        <v>1003.9697684217228</v>
      </c>
    </row>
    <row r="3012">
      <c r="A3012" s="2" t="s">
        <v>69</v>
      </c>
      <c r="B3012" s="2" t="s">
        <v>37</v>
      </c>
      <c r="C3012" s="16" t="s">
        <v>515</v>
      </c>
      <c r="D3012" s="10">
        <v>6.644580801452866</v>
      </c>
      <c r="E3012" s="26">
        <v>1093.8408004174573</v>
      </c>
      <c r="F3012" s="10">
        <v>1029.47539136526</v>
      </c>
    </row>
    <row r="3013">
      <c r="A3013" s="2" t="s">
        <v>33</v>
      </c>
      <c r="B3013" s="2" t="s">
        <v>69</v>
      </c>
      <c r="C3013" s="16" t="s">
        <v>476</v>
      </c>
      <c r="D3013" s="10">
        <v>15.53768733593496</v>
      </c>
      <c r="E3013" s="26">
        <v>1037.6487986714615</v>
      </c>
      <c r="F3013" s="10">
        <v>1100.4853812189103</v>
      </c>
    </row>
    <row r="3014">
      <c r="A3014" s="2" t="s">
        <v>151</v>
      </c>
      <c r="B3014" s="2" t="s">
        <v>33</v>
      </c>
      <c r="C3014" s="16" t="s">
        <v>433</v>
      </c>
      <c r="D3014" s="10">
        <v>-34.335797902712514</v>
      </c>
      <c r="E3014" s="26">
        <v>1095.9142161699224</v>
      </c>
      <c r="F3014" s="10">
        <v>1053.1864860073963</v>
      </c>
    </row>
    <row r="3015">
      <c r="A3015" s="2" t="s">
        <v>64</v>
      </c>
      <c r="B3015" s="2" t="s">
        <v>33</v>
      </c>
      <c r="C3015" s="16" t="s">
        <v>512</v>
      </c>
      <c r="D3015" s="10">
        <v>8.526369471592558</v>
      </c>
      <c r="E3015" s="26">
        <v>1072.4289365950408</v>
      </c>
      <c r="F3015" s="10">
        <v>1087.5222839101089</v>
      </c>
    </row>
    <row r="3016">
      <c r="A3016" s="2" t="s">
        <v>57</v>
      </c>
      <c r="B3016" s="2" t="s">
        <v>64</v>
      </c>
      <c r="C3016" s="16" t="s">
        <v>433</v>
      </c>
      <c r="D3016" s="10">
        <v>-27.42413301276117</v>
      </c>
      <c r="E3016" s="26">
        <v>1027.2269246764836</v>
      </c>
      <c r="F3016" s="10">
        <v>1080.9553060666333</v>
      </c>
    </row>
    <row r="3017">
      <c r="A3017" s="2" t="s">
        <v>49</v>
      </c>
      <c r="B3017" s="2" t="s">
        <v>64</v>
      </c>
      <c r="C3017" s="16" t="s">
        <v>433</v>
      </c>
      <c r="D3017" s="10">
        <v>-25.530146971211924</v>
      </c>
      <c r="E3017" s="26">
        <v>1033.1125184395173</v>
      </c>
      <c r="F3017" s="10">
        <v>1108.3794390793944</v>
      </c>
    </row>
    <row r="3018">
      <c r="A3018" s="2" t="s">
        <v>37</v>
      </c>
      <c r="B3018" s="2" t="s">
        <v>64</v>
      </c>
      <c r="C3018" s="16" t="s">
        <v>545</v>
      </c>
      <c r="D3018" s="10">
        <v>16.414972189374257</v>
      </c>
      <c r="E3018" s="26">
        <v>1022.8308105638072</v>
      </c>
      <c r="F3018" s="10">
        <v>1133.9095860506063</v>
      </c>
    </row>
    <row r="3019">
      <c r="A3019" s="2" t="s">
        <v>152</v>
      </c>
      <c r="B3019" s="2" t="s">
        <v>37</v>
      </c>
      <c r="C3019" s="16" t="s">
        <v>433</v>
      </c>
      <c r="D3019" s="10">
        <v>-31.802762054612852</v>
      </c>
      <c r="E3019" s="26">
        <v>1041.705248100228</v>
      </c>
      <c r="F3019" s="10">
        <v>1039.2457827531814</v>
      </c>
    </row>
    <row r="3020">
      <c r="A3020" s="2" t="s">
        <v>69</v>
      </c>
      <c r="B3020" s="2" t="s">
        <v>37</v>
      </c>
      <c r="C3020" s="16" t="s">
        <v>444</v>
      </c>
      <c r="D3020" s="10">
        <v>7.267471694465953</v>
      </c>
      <c r="E3020" s="26">
        <v>1084.9476938829755</v>
      </c>
      <c r="F3020" s="10">
        <v>1071.0485448077943</v>
      </c>
    </row>
    <row r="3021">
      <c r="A3021" s="2" t="s">
        <v>33</v>
      </c>
      <c r="B3021" s="2" t="s">
        <v>69</v>
      </c>
      <c r="C3021" s="16" t="s">
        <v>495</v>
      </c>
      <c r="D3021" s="10">
        <v>10.53123203037002</v>
      </c>
      <c r="E3021" s="26">
        <v>1078.9959144385164</v>
      </c>
      <c r="F3021" s="10">
        <v>1092.2151655774414</v>
      </c>
    </row>
    <row r="3022">
      <c r="A3022" s="2" t="s">
        <v>151</v>
      </c>
      <c r="B3022" s="2" t="s">
        <v>33</v>
      </c>
      <c r="C3022" s="16" t="s">
        <v>436</v>
      </c>
      <c r="D3022" s="10">
        <v>12.299251598728173</v>
      </c>
      <c r="E3022" s="26">
        <v>1061.5784182672098</v>
      </c>
      <c r="F3022" s="10">
        <v>1089.5271464688865</v>
      </c>
    </row>
    <row r="3023">
      <c r="A3023" s="2" t="s">
        <v>57</v>
      </c>
      <c r="B3023" s="2" t="s">
        <v>151</v>
      </c>
      <c r="C3023" s="16" t="s">
        <v>444</v>
      </c>
      <c r="D3023" s="10">
        <v>16.812300213631485</v>
      </c>
      <c r="E3023" s="26">
        <v>999.8027916637224</v>
      </c>
      <c r="F3023" s="10">
        <v>1073.877669865938</v>
      </c>
    </row>
    <row r="3024">
      <c r="A3024" s="2" t="s">
        <v>69</v>
      </c>
      <c r="B3024" s="2" t="s">
        <v>57</v>
      </c>
      <c r="C3024" s="16" t="s">
        <v>568</v>
      </c>
      <c r="D3024" s="10">
        <v>6.795215474589418</v>
      </c>
      <c r="E3024" s="26">
        <v>1081.6839335470713</v>
      </c>
      <c r="F3024" s="10">
        <v>1016.6150918773538</v>
      </c>
    </row>
    <row r="3025">
      <c r="A3025" s="2" t="s">
        <v>49</v>
      </c>
      <c r="B3025" s="2" t="s">
        <v>69</v>
      </c>
      <c r="C3025" s="16" t="s">
        <v>572</v>
      </c>
      <c r="D3025" s="10">
        <v>16.664168755918613</v>
      </c>
      <c r="E3025" s="26">
        <v>1007.5823714683054</v>
      </c>
      <c r="F3025" s="10">
        <v>1088.4791490216608</v>
      </c>
    </row>
    <row r="3026">
      <c r="A3026" s="2" t="s">
        <v>64</v>
      </c>
      <c r="B3026" s="2" t="s">
        <v>49</v>
      </c>
      <c r="C3026" s="16" t="s">
        <v>433</v>
      </c>
      <c r="D3026" s="10">
        <v>-36.78719597163006</v>
      </c>
      <c r="E3026" s="26">
        <v>1117.4946138612322</v>
      </c>
      <c r="F3026" s="10">
        <v>1024.246540224224</v>
      </c>
    </row>
    <row r="3027">
      <c r="A3027" s="2" t="s">
        <v>347</v>
      </c>
      <c r="B3027" s="2" t="s">
        <v>90</v>
      </c>
      <c r="C3027" s="16" t="s">
        <v>433</v>
      </c>
      <c r="D3027" s="10">
        <v>-30.15716102978301</v>
      </c>
      <c r="E3027" s="26">
        <v>1000.0</v>
      </c>
      <c r="F3027" s="10">
        <v>1020.0807344948342</v>
      </c>
    </row>
    <row r="3028">
      <c r="A3028" s="2" t="s">
        <v>255</v>
      </c>
      <c r="B3028" s="2" t="s">
        <v>90</v>
      </c>
      <c r="C3028" s="16" t="s">
        <v>582</v>
      </c>
      <c r="D3028" s="10">
        <v>11.68778238803224</v>
      </c>
      <c r="E3028" s="26">
        <v>1000.0</v>
      </c>
      <c r="F3028" s="10">
        <v>1050.2378955246172</v>
      </c>
    </row>
    <row r="3029">
      <c r="A3029" s="2" t="s">
        <v>32</v>
      </c>
      <c r="B3029" s="2" t="s">
        <v>255</v>
      </c>
      <c r="C3029" s="16" t="s">
        <v>503</v>
      </c>
      <c r="D3029" s="10">
        <v>6.643241439501046</v>
      </c>
      <c r="E3029" s="26">
        <v>1080.6502499531548</v>
      </c>
      <c r="F3029" s="10">
        <v>1011.6877823880322</v>
      </c>
    </row>
    <row r="3030">
      <c r="A3030" s="2" t="s">
        <v>397</v>
      </c>
      <c r="B3030" s="2" t="s">
        <v>32</v>
      </c>
      <c r="C3030" s="16" t="s">
        <v>473</v>
      </c>
      <c r="D3030" s="10">
        <v>16.894511413522675</v>
      </c>
      <c r="E3030" s="26">
        <v>1000.0</v>
      </c>
      <c r="F3030" s="10">
        <v>1087.2934913926558</v>
      </c>
    </row>
    <row r="3031">
      <c r="A3031" s="2" t="s">
        <v>111</v>
      </c>
      <c r="B3031" s="2" t="s">
        <v>397</v>
      </c>
      <c r="C3031" s="16" t="s">
        <v>532</v>
      </c>
      <c r="D3031" s="10">
        <v>11.259538607474026</v>
      </c>
      <c r="E3031" s="26">
        <v>1005.845774935977</v>
      </c>
      <c r="F3031" s="10">
        <v>1016.8945114135228</v>
      </c>
    </row>
    <row r="3032">
      <c r="A3032" s="2" t="s">
        <v>283</v>
      </c>
      <c r="B3032" s="2" t="s">
        <v>111</v>
      </c>
      <c r="C3032" s="16" t="s">
        <v>433</v>
      </c>
      <c r="D3032" s="10">
        <v>-30.383400640890457</v>
      </c>
      <c r="E3032" s="26">
        <v>1000.0</v>
      </c>
      <c r="F3032" s="10">
        <v>1017.1053135434511</v>
      </c>
    </row>
    <row r="3033">
      <c r="A3033" s="2" t="s">
        <v>412</v>
      </c>
      <c r="B3033" s="2" t="s">
        <v>111</v>
      </c>
      <c r="C3033" s="16" t="s">
        <v>433</v>
      </c>
      <c r="D3033" s="10">
        <v>-27.95358914057149</v>
      </c>
      <c r="E3033" s="26">
        <v>1000.0</v>
      </c>
      <c r="F3033" s="10">
        <v>1047.4887141843415</v>
      </c>
    </row>
    <row r="3034">
      <c r="A3034" s="2" t="s">
        <v>168</v>
      </c>
      <c r="B3034" s="2" t="s">
        <v>111</v>
      </c>
      <c r="C3034" s="16" t="s">
        <v>441</v>
      </c>
      <c r="D3034" s="10">
        <v>12.965492202786635</v>
      </c>
      <c r="E3034" s="26">
        <v>1000.0</v>
      </c>
      <c r="F3034" s="10">
        <v>1075.442303324913</v>
      </c>
    </row>
    <row r="3035">
      <c r="A3035" s="2" t="s">
        <v>12</v>
      </c>
      <c r="B3035" s="2" t="s">
        <v>168</v>
      </c>
      <c r="C3035" s="16" t="s">
        <v>428</v>
      </c>
      <c r="D3035" s="10">
        <v>6.251239422638887</v>
      </c>
      <c r="E3035" s="26">
        <v>1094.5128607372803</v>
      </c>
      <c r="F3035" s="10">
        <v>1012.9654922027865</v>
      </c>
    </row>
    <row r="3036">
      <c r="A3036" s="2" t="s">
        <v>347</v>
      </c>
      <c r="B3036" s="2" t="s">
        <v>12</v>
      </c>
      <c r="C3036" s="16" t="s">
        <v>433</v>
      </c>
      <c r="D3036" s="10">
        <v>-20.346553500702772</v>
      </c>
      <c r="E3036" s="26">
        <v>969.842838970217</v>
      </c>
      <c r="F3036" s="10">
        <v>1100.7641001599193</v>
      </c>
    </row>
    <row r="3037">
      <c r="A3037" s="2" t="s">
        <v>255</v>
      </c>
      <c r="B3037" s="2" t="s">
        <v>12</v>
      </c>
      <c r="C3037" s="16" t="s">
        <v>433</v>
      </c>
      <c r="D3037" s="10">
        <v>-21.74897410568829</v>
      </c>
      <c r="E3037" s="26">
        <v>1005.0445409485312</v>
      </c>
      <c r="F3037" s="10">
        <v>1121.1106536606221</v>
      </c>
    </row>
    <row r="3038">
      <c r="A3038" s="2" t="s">
        <v>16</v>
      </c>
      <c r="B3038" s="2" t="s">
        <v>306</v>
      </c>
      <c r="C3038" s="16" t="s">
        <v>512</v>
      </c>
      <c r="D3038" s="10">
        <v>1.9400215819085473</v>
      </c>
      <c r="E3038" s="26">
        <v>1158.4262297646558</v>
      </c>
      <c r="F3038" s="10">
        <v>972.5068840524976</v>
      </c>
    </row>
    <row r="3039">
      <c r="A3039" s="2" t="s">
        <v>301</v>
      </c>
      <c r="B3039" s="2" t="s">
        <v>16</v>
      </c>
      <c r="C3039" s="16" t="s">
        <v>433</v>
      </c>
      <c r="D3039" s="10">
        <v>-17.7714784027895</v>
      </c>
      <c r="E3039" s="26">
        <v>1001.9077920629651</v>
      </c>
      <c r="F3039" s="10">
        <v>1160.3662513465642</v>
      </c>
    </row>
    <row r="3040">
      <c r="A3040" s="2" t="s">
        <v>420</v>
      </c>
      <c r="B3040" s="2" t="s">
        <v>16</v>
      </c>
      <c r="C3040" s="16" t="s">
        <v>543</v>
      </c>
      <c r="D3040" s="10">
        <v>26.641004407145132</v>
      </c>
      <c r="E3040" s="26">
        <v>978.2630197657744</v>
      </c>
      <c r="F3040" s="10">
        <v>1178.1377297493536</v>
      </c>
    </row>
    <row r="3041">
      <c r="A3041" s="2" t="s">
        <v>18</v>
      </c>
      <c r="B3041" s="2" t="s">
        <v>420</v>
      </c>
      <c r="C3041" s="16" t="s">
        <v>498</v>
      </c>
      <c r="D3041" s="10">
        <v>5.860584791122595</v>
      </c>
      <c r="E3041" s="26">
        <v>1077.8770065284468</v>
      </c>
      <c r="F3041" s="10">
        <v>1004.9040241729195</v>
      </c>
    </row>
    <row r="3042">
      <c r="A3042" s="2" t="s">
        <v>414</v>
      </c>
      <c r="B3042" s="2" t="s">
        <v>18</v>
      </c>
      <c r="C3042" s="16" t="s">
        <v>433</v>
      </c>
      <c r="D3042" s="10">
        <v>-24.761442837508596</v>
      </c>
      <c r="E3042" s="26">
        <v>1000.0</v>
      </c>
      <c r="F3042" s="10">
        <v>1083.7375913195694</v>
      </c>
    </row>
    <row r="3043">
      <c r="A3043" s="2" t="s">
        <v>301</v>
      </c>
      <c r="B3043" s="2" t="s">
        <v>18</v>
      </c>
      <c r="C3043" s="16" t="s">
        <v>483</v>
      </c>
      <c r="D3043" s="10">
        <v>18.575401792589577</v>
      </c>
      <c r="E3043" s="26">
        <v>984.1363136601756</v>
      </c>
      <c r="F3043" s="10">
        <v>1108.499034157078</v>
      </c>
    </row>
    <row r="3044">
      <c r="A3044" s="2" t="s">
        <v>121</v>
      </c>
      <c r="B3044" s="2" t="s">
        <v>301</v>
      </c>
      <c r="C3044" s="16" t="s">
        <v>449</v>
      </c>
      <c r="D3044" s="10">
        <v>10.923094390342392</v>
      </c>
      <c r="E3044" s="26">
        <v>998.7660990784028</v>
      </c>
      <c r="F3044" s="10">
        <v>1002.7117154527651</v>
      </c>
    </row>
    <row r="3045">
      <c r="A3045" s="2" t="s">
        <v>306</v>
      </c>
      <c r="B3045" s="2" t="s">
        <v>121</v>
      </c>
      <c r="C3045" s="16" t="s">
        <v>433</v>
      </c>
      <c r="D3045" s="10">
        <v>-28.648113454004683</v>
      </c>
      <c r="E3045" s="26">
        <v>970.5668624705891</v>
      </c>
      <c r="F3045" s="10">
        <v>1009.6891934687452</v>
      </c>
    </row>
    <row r="3046">
      <c r="A3046" s="2" t="s">
        <v>420</v>
      </c>
      <c r="B3046" s="2" t="s">
        <v>121</v>
      </c>
      <c r="C3046" s="16" t="s">
        <v>585</v>
      </c>
      <c r="D3046" s="10">
        <v>11.791508050534484</v>
      </c>
      <c r="E3046" s="26">
        <v>999.043439381797</v>
      </c>
      <c r="F3046" s="10">
        <v>1038.3373069227498</v>
      </c>
    </row>
    <row r="3047">
      <c r="A3047" s="2" t="s">
        <v>53</v>
      </c>
      <c r="B3047" s="2" t="s">
        <v>420</v>
      </c>
      <c r="C3047" s="16" t="s">
        <v>568</v>
      </c>
      <c r="D3047" s="10">
        <v>11.720242283062284</v>
      </c>
      <c r="E3047" s="26">
        <v>996.485972936418</v>
      </c>
      <c r="F3047" s="10">
        <v>1010.8349474323315</v>
      </c>
    </row>
    <row r="3048">
      <c r="A3048" s="2" t="s">
        <v>414</v>
      </c>
      <c r="B3048" s="2" t="s">
        <v>53</v>
      </c>
      <c r="C3048" s="16" t="s">
        <v>433</v>
      </c>
      <c r="D3048" s="10">
        <v>-29.147117731293093</v>
      </c>
      <c r="E3048" s="26">
        <v>975.2385571624914</v>
      </c>
      <c r="F3048" s="10">
        <v>1008.2062152194802</v>
      </c>
    </row>
    <row r="3049">
      <c r="A3049" s="2" t="s">
        <v>306</v>
      </c>
      <c r="B3049" s="2" t="s">
        <v>53</v>
      </c>
      <c r="C3049" s="16" t="s">
        <v>497</v>
      </c>
      <c r="D3049" s="10">
        <v>15.433869584423006</v>
      </c>
      <c r="E3049" s="26">
        <v>941.9187490165843</v>
      </c>
      <c r="F3049" s="10">
        <v>1037.3533329507734</v>
      </c>
    </row>
    <row r="3050">
      <c r="A3050" s="2" t="s">
        <v>105</v>
      </c>
      <c r="B3050" s="2" t="s">
        <v>306</v>
      </c>
      <c r="C3050" s="16" t="s">
        <v>461</v>
      </c>
      <c r="D3050" s="10">
        <v>4.613119816252831</v>
      </c>
      <c r="E3050" s="26">
        <v>1069.0002010403193</v>
      </c>
      <c r="F3050" s="10">
        <v>957.3526186010074</v>
      </c>
    </row>
    <row r="3051">
      <c r="A3051" s="2" t="s">
        <v>54</v>
      </c>
      <c r="B3051" s="2" t="s">
        <v>384</v>
      </c>
      <c r="C3051" s="16" t="s">
        <v>444</v>
      </c>
      <c r="D3051" s="10">
        <v>14.055924266178096</v>
      </c>
      <c r="E3051" s="26">
        <v>957.7878353602661</v>
      </c>
      <c r="F3051" s="10">
        <v>1000.0</v>
      </c>
    </row>
    <row r="3052">
      <c r="A3052" s="2" t="s">
        <v>415</v>
      </c>
      <c r="B3052" s="2" t="s">
        <v>54</v>
      </c>
      <c r="C3052" s="16" t="s">
        <v>433</v>
      </c>
      <c r="D3052" s="10">
        <v>-27.410472827346492</v>
      </c>
      <c r="E3052" s="26">
        <v>917.9558389664037</v>
      </c>
      <c r="F3052" s="10">
        <v>971.8437596264441</v>
      </c>
    </row>
    <row r="3053">
      <c r="A3053" s="2" t="s">
        <v>384</v>
      </c>
      <c r="B3053" s="2" t="s">
        <v>54</v>
      </c>
      <c r="C3053" s="16" t="s">
        <v>433</v>
      </c>
      <c r="D3053" s="10">
        <v>-30.668063094643546</v>
      </c>
      <c r="E3053" s="26">
        <v>985.9440757338219</v>
      </c>
      <c r="F3053" s="10">
        <v>999.2542324537906</v>
      </c>
    </row>
    <row r="3054">
      <c r="A3054" s="2" t="s">
        <v>419</v>
      </c>
      <c r="B3054" s="2" t="s">
        <v>54</v>
      </c>
      <c r="C3054" s="16" t="s">
        <v>565</v>
      </c>
      <c r="D3054" s="10">
        <v>17.070605600347267</v>
      </c>
      <c r="E3054" s="26">
        <v>912.9976221316666</v>
      </c>
      <c r="F3054" s="10">
        <v>1029.922295548434</v>
      </c>
    </row>
    <row r="3055">
      <c r="A3055" s="2" t="s">
        <v>56</v>
      </c>
      <c r="B3055" s="2" t="s">
        <v>419</v>
      </c>
      <c r="C3055" s="16" t="s">
        <v>519</v>
      </c>
      <c r="D3055" s="10">
        <v>5.923000168719573</v>
      </c>
      <c r="E3055" s="26">
        <v>1000.0</v>
      </c>
      <c r="F3055" s="10">
        <v>930.0682277320138</v>
      </c>
    </row>
    <row r="3056">
      <c r="A3056" s="2" t="s">
        <v>415</v>
      </c>
      <c r="B3056" s="2" t="s">
        <v>56</v>
      </c>
      <c r="C3056" s="16" t="s">
        <v>433</v>
      </c>
      <c r="D3056" s="10">
        <v>-21.813905300126414</v>
      </c>
      <c r="E3056" s="26">
        <v>890.5453661390573</v>
      </c>
      <c r="F3056" s="10">
        <v>1005.9230001687196</v>
      </c>
    </row>
    <row r="3057">
      <c r="A3057" s="2" t="s">
        <v>345</v>
      </c>
      <c r="B3057" s="2" t="s">
        <v>56</v>
      </c>
      <c r="C3057" s="16" t="s">
        <v>433</v>
      </c>
      <c r="D3057" s="10">
        <v>-29.562896068330044</v>
      </c>
      <c r="E3057" s="26">
        <v>1000.0</v>
      </c>
      <c r="F3057" s="10">
        <v>1027.736905468846</v>
      </c>
    </row>
    <row r="3058">
      <c r="A3058" s="2" t="s">
        <v>384</v>
      </c>
      <c r="B3058" s="2" t="s">
        <v>56</v>
      </c>
      <c r="C3058" s="16" t="s">
        <v>454</v>
      </c>
      <c r="D3058" s="10">
        <v>14.760941655383442</v>
      </c>
      <c r="E3058" s="26">
        <v>955.2760126391784</v>
      </c>
      <c r="F3058" s="10">
        <v>1057.299801537176</v>
      </c>
    </row>
    <row r="3059">
      <c r="A3059" s="2" t="s">
        <v>27</v>
      </c>
      <c r="B3059" s="2" t="s">
        <v>384</v>
      </c>
      <c r="C3059" s="16" t="s">
        <v>480</v>
      </c>
      <c r="D3059" s="10">
        <v>3.3310401147903397</v>
      </c>
      <c r="E3059" s="26">
        <v>1114.8012677939234</v>
      </c>
      <c r="F3059" s="10">
        <v>970.0369542945618</v>
      </c>
    </row>
    <row r="3060">
      <c r="A3060" s="2" t="s">
        <v>419</v>
      </c>
      <c r="B3060" s="2" t="s">
        <v>27</v>
      </c>
      <c r="C3060" s="16" t="s">
        <v>433</v>
      </c>
      <c r="D3060" s="10">
        <v>-14.60023410808252</v>
      </c>
      <c r="E3060" s="26">
        <v>924.1452275632943</v>
      </c>
      <c r="F3060" s="10">
        <v>1118.1323079087138</v>
      </c>
    </row>
    <row r="3061">
      <c r="A3061" s="2" t="s">
        <v>384</v>
      </c>
      <c r="B3061" s="2" t="s">
        <v>27</v>
      </c>
      <c r="C3061" s="16" t="s">
        <v>583</v>
      </c>
      <c r="D3061" s="10">
        <v>23.137590747762484</v>
      </c>
      <c r="E3061" s="26">
        <v>966.7059141797714</v>
      </c>
      <c r="F3061" s="10">
        <v>1132.7325420167963</v>
      </c>
    </row>
    <row r="3062">
      <c r="A3062" s="2" t="s">
        <v>25</v>
      </c>
      <c r="B3062" s="2" t="s">
        <v>384</v>
      </c>
      <c r="C3062" s="16" t="s">
        <v>539</v>
      </c>
      <c r="D3062" s="10">
        <v>10.040219582799812</v>
      </c>
      <c r="E3062" s="26">
        <v>1000.0</v>
      </c>
      <c r="F3062" s="10">
        <v>989.8435049275339</v>
      </c>
    </row>
    <row r="3063">
      <c r="A3063" s="2" t="s">
        <v>271</v>
      </c>
      <c r="B3063" s="2" t="s">
        <v>159</v>
      </c>
      <c r="C3063" s="16" t="s">
        <v>488</v>
      </c>
      <c r="D3063" s="10">
        <v>14.620525298158167</v>
      </c>
      <c r="E3063" s="26">
        <v>1000.0</v>
      </c>
      <c r="F3063" s="10">
        <v>1056.3147681438309</v>
      </c>
    </row>
    <row r="3064">
      <c r="A3064" s="2" t="s">
        <v>30</v>
      </c>
      <c r="B3064" s="2" t="s">
        <v>271</v>
      </c>
      <c r="C3064" s="16" t="s">
        <v>545</v>
      </c>
      <c r="D3064" s="10">
        <v>7.200421954624742</v>
      </c>
      <c r="E3064" s="26">
        <v>1069.3380717106302</v>
      </c>
      <c r="F3064" s="10">
        <v>1014.6205252981582</v>
      </c>
    </row>
    <row r="3065">
      <c r="A3065" s="2" t="s">
        <v>62</v>
      </c>
      <c r="B3065" s="2" t="s">
        <v>30</v>
      </c>
      <c r="C3065" s="16" t="s">
        <v>512</v>
      </c>
      <c r="D3065" s="10">
        <v>16.088513722593877</v>
      </c>
      <c r="E3065" s="26">
        <v>1000.0</v>
      </c>
      <c r="F3065" s="10">
        <v>1076.538493665255</v>
      </c>
    </row>
    <row r="3066">
      <c r="A3066" s="2" t="s">
        <v>79</v>
      </c>
      <c r="B3066" s="2" t="s">
        <v>62</v>
      </c>
      <c r="C3066" s="16" t="s">
        <v>433</v>
      </c>
      <c r="D3066" s="10">
        <v>-36.40351195229532</v>
      </c>
      <c r="E3066" s="26">
        <v>1100.2748056222467</v>
      </c>
      <c r="F3066" s="10">
        <v>1016.0885137225939</v>
      </c>
    </row>
    <row r="3067">
      <c r="A3067" s="2" t="s">
        <v>71</v>
      </c>
      <c r="B3067" s="2" t="s">
        <v>62</v>
      </c>
      <c r="C3067" s="16" t="s">
        <v>438</v>
      </c>
      <c r="D3067" s="10">
        <v>9.347349284502185</v>
      </c>
      <c r="E3067" s="26">
        <v>1033.3653596621175</v>
      </c>
      <c r="F3067" s="10">
        <v>1052.4920256748892</v>
      </c>
    </row>
    <row r="3068">
      <c r="A3068" s="2" t="s">
        <v>221</v>
      </c>
      <c r="B3068" s="2" t="s">
        <v>71</v>
      </c>
      <c r="C3068" s="16" t="s">
        <v>562</v>
      </c>
      <c r="D3068" s="10">
        <v>12.957084455356874</v>
      </c>
      <c r="E3068" s="26">
        <v>1000.0</v>
      </c>
      <c r="F3068" s="10">
        <v>1042.7127089466196</v>
      </c>
    </row>
    <row r="3069">
      <c r="A3069" s="2" t="s">
        <v>17</v>
      </c>
      <c r="B3069" s="2" t="s">
        <v>221</v>
      </c>
      <c r="C3069" s="16" t="s">
        <v>511</v>
      </c>
      <c r="D3069" s="10">
        <v>2.770299248416872</v>
      </c>
      <c r="E3069" s="26">
        <v>1158.8883468266993</v>
      </c>
      <c r="F3069" s="10">
        <v>1012.957084455357</v>
      </c>
    </row>
    <row r="3070">
      <c r="A3070" s="2" t="s">
        <v>96</v>
      </c>
      <c r="B3070" s="2" t="s">
        <v>17</v>
      </c>
      <c r="C3070" s="16" t="s">
        <v>438</v>
      </c>
      <c r="D3070" s="10">
        <v>24.518682882512135</v>
      </c>
      <c r="E3070" s="26">
        <v>1000.0</v>
      </c>
      <c r="F3070" s="10">
        <v>1161.6586460751162</v>
      </c>
    </row>
    <row r="3071">
      <c r="A3071" s="2" t="s">
        <v>171</v>
      </c>
      <c r="B3071" s="2" t="s">
        <v>96</v>
      </c>
      <c r="C3071" s="16" t="s">
        <v>579</v>
      </c>
      <c r="D3071" s="10">
        <v>8.211613886501254</v>
      </c>
      <c r="E3071" s="26">
        <v>1050.0299323054091</v>
      </c>
      <c r="F3071" s="10">
        <v>1024.5186828825122</v>
      </c>
    </row>
    <row r="3072">
      <c r="A3072" s="2" t="s">
        <v>99</v>
      </c>
      <c r="B3072" s="2" t="s">
        <v>171</v>
      </c>
      <c r="C3072" s="16" t="s">
        <v>541</v>
      </c>
      <c r="D3072" s="10">
        <v>15.04487372075449</v>
      </c>
      <c r="E3072" s="26">
        <v>1000.0</v>
      </c>
      <c r="F3072" s="10">
        <v>1058.2415461919104</v>
      </c>
    </row>
    <row r="3073">
      <c r="A3073" s="2" t="s">
        <v>79</v>
      </c>
      <c r="B3073" s="2" t="s">
        <v>99</v>
      </c>
      <c r="C3073" s="16" t="s">
        <v>510</v>
      </c>
      <c r="D3073" s="10">
        <v>6.6775208867732445</v>
      </c>
      <c r="E3073" s="26">
        <v>1063.8712936699515</v>
      </c>
      <c r="F3073" s="10">
        <v>1015.0448737207545</v>
      </c>
    </row>
    <row r="3074">
      <c r="A3074" s="2" t="s">
        <v>155</v>
      </c>
      <c r="B3074" s="2" t="s">
        <v>79</v>
      </c>
      <c r="C3074" s="16" t="s">
        <v>473</v>
      </c>
      <c r="D3074" s="10">
        <v>15.3769968498793</v>
      </c>
      <c r="E3074" s="26">
        <v>1000.0</v>
      </c>
      <c r="F3074" s="10">
        <v>1070.5488145567247</v>
      </c>
    </row>
    <row r="3075">
      <c r="A3075" s="2" t="s">
        <v>30</v>
      </c>
      <c r="B3075" s="2" t="s">
        <v>155</v>
      </c>
      <c r="C3075" s="16" t="s">
        <v>480</v>
      </c>
      <c r="D3075" s="10">
        <v>7.426007529919112</v>
      </c>
      <c r="E3075" s="26">
        <v>1060.449979942661</v>
      </c>
      <c r="F3075" s="10">
        <v>1015.3769968498793</v>
      </c>
    </row>
    <row r="3076">
      <c r="A3076" s="2" t="s">
        <v>271</v>
      </c>
      <c r="B3076" s="2" t="s">
        <v>30</v>
      </c>
      <c r="C3076" s="16" t="s">
        <v>433</v>
      </c>
      <c r="D3076" s="10">
        <v>-26.843031268769803</v>
      </c>
      <c r="E3076" s="26">
        <v>1007.4201033435335</v>
      </c>
      <c r="F3076" s="10">
        <v>1067.8759874725802</v>
      </c>
    </row>
    <row r="3077">
      <c r="A3077" s="2" t="s">
        <v>62</v>
      </c>
      <c r="B3077" s="2" t="s">
        <v>30</v>
      </c>
      <c r="C3077" s="16" t="s">
        <v>430</v>
      </c>
      <c r="D3077" s="10">
        <v>11.607997537599676</v>
      </c>
      <c r="E3077" s="26">
        <v>1043.144676390387</v>
      </c>
      <c r="F3077" s="10">
        <v>1094.71901874135</v>
      </c>
    </row>
    <row r="3078">
      <c r="A3078" s="2" t="s">
        <v>17</v>
      </c>
      <c r="B3078" s="2" t="s">
        <v>62</v>
      </c>
      <c r="C3078" s="16" t="s">
        <v>522</v>
      </c>
      <c r="D3078" s="10">
        <v>4.712564872217466</v>
      </c>
      <c r="E3078" s="26">
        <v>1137.139963192604</v>
      </c>
      <c r="F3078" s="10">
        <v>1054.7526739279867</v>
      </c>
    </row>
    <row r="3079">
      <c r="A3079" s="2" t="s">
        <v>51</v>
      </c>
      <c r="B3079" s="2" t="s">
        <v>304</v>
      </c>
      <c r="C3079" s="16" t="s">
        <v>437</v>
      </c>
      <c r="D3079" s="10">
        <v>11.034218245665437</v>
      </c>
      <c r="E3079" s="26">
        <v>994.0184516328765</v>
      </c>
      <c r="F3079" s="10">
        <v>1000.0</v>
      </c>
    </row>
    <row r="3080">
      <c r="A3080" s="2" t="s">
        <v>300</v>
      </c>
      <c r="B3080" s="2" t="s">
        <v>51</v>
      </c>
      <c r="C3080" s="16" t="s">
        <v>433</v>
      </c>
      <c r="D3080" s="10">
        <v>-31.272020520617822</v>
      </c>
      <c r="E3080" s="26">
        <v>1000.0</v>
      </c>
      <c r="F3080" s="10">
        <v>1005.0526698785419</v>
      </c>
    </row>
    <row r="3081">
      <c r="A3081" s="2" t="s">
        <v>417</v>
      </c>
      <c r="B3081" s="2" t="s">
        <v>51</v>
      </c>
      <c r="C3081" s="16" t="s">
        <v>433</v>
      </c>
      <c r="D3081" s="10">
        <v>-29.16050793754227</v>
      </c>
      <c r="E3081" s="26">
        <v>1003.5239842001246</v>
      </c>
      <c r="F3081" s="10">
        <v>1036.3246903991596</v>
      </c>
    </row>
    <row r="3082">
      <c r="A3082" s="2" t="s">
        <v>342</v>
      </c>
      <c r="B3082" s="2" t="s">
        <v>51</v>
      </c>
      <c r="C3082" s="16" t="s">
        <v>433</v>
      </c>
      <c r="D3082" s="10">
        <v>-33.002656157996775</v>
      </c>
      <c r="E3082" s="26">
        <v>1000.0</v>
      </c>
      <c r="F3082" s="10">
        <v>1065.4851983367018</v>
      </c>
    </row>
    <row r="3083">
      <c r="A3083" s="2" t="s">
        <v>304</v>
      </c>
      <c r="B3083" s="2" t="s">
        <v>51</v>
      </c>
      <c r="C3083" s="16" t="s">
        <v>531</v>
      </c>
      <c r="D3083" s="10">
        <v>14.489182445204314</v>
      </c>
      <c r="E3083" s="26">
        <v>988.9657817543346</v>
      </c>
      <c r="F3083" s="10">
        <v>1098.4878544946987</v>
      </c>
    </row>
    <row r="3084">
      <c r="A3084" s="2" t="s">
        <v>15</v>
      </c>
      <c r="B3084" s="2" t="s">
        <v>304</v>
      </c>
      <c r="C3084" s="16" t="s">
        <v>480</v>
      </c>
      <c r="D3084" s="10">
        <v>7.175818497591911</v>
      </c>
      <c r="E3084" s="26">
        <v>1053.087347355087</v>
      </c>
      <c r="F3084" s="10">
        <v>1003.454964199539</v>
      </c>
    </row>
    <row r="3085">
      <c r="A3085" s="2" t="s">
        <v>300</v>
      </c>
      <c r="B3085" s="2" t="s">
        <v>15</v>
      </c>
      <c r="C3085" s="16" t="s">
        <v>433</v>
      </c>
      <c r="D3085" s="10">
        <v>-24.04443919544828</v>
      </c>
      <c r="E3085" s="26">
        <v>968.7279794793822</v>
      </c>
      <c r="F3085" s="10">
        <v>1060.263165852679</v>
      </c>
    </row>
    <row r="3086">
      <c r="A3086" s="2" t="s">
        <v>304</v>
      </c>
      <c r="B3086" s="2" t="s">
        <v>15</v>
      </c>
      <c r="C3086" s="16" t="s">
        <v>433</v>
      </c>
      <c r="D3086" s="10">
        <v>-24.367894516140197</v>
      </c>
      <c r="E3086" s="26">
        <v>996.279145701947</v>
      </c>
      <c r="F3086" s="10">
        <v>1084.3076050481275</v>
      </c>
    </row>
    <row r="3087">
      <c r="A3087" s="2" t="s">
        <v>417</v>
      </c>
      <c r="B3087" s="2" t="s">
        <v>15</v>
      </c>
      <c r="C3087" s="16" t="s">
        <v>433</v>
      </c>
      <c r="D3087" s="10">
        <v>-25.033512272168352</v>
      </c>
      <c r="E3087" s="26">
        <v>974.3634762625823</v>
      </c>
      <c r="F3087" s="10">
        <v>1108.6754995642677</v>
      </c>
    </row>
    <row r="3088">
      <c r="A3088" s="2" t="s">
        <v>300</v>
      </c>
      <c r="B3088" s="2" t="s">
        <v>15</v>
      </c>
      <c r="C3088" s="16" t="s">
        <v>552</v>
      </c>
      <c r="D3088" s="10">
        <v>22.767078577404273</v>
      </c>
      <c r="E3088" s="26">
        <v>944.6835402839339</v>
      </c>
      <c r="F3088" s="10">
        <v>1133.709011836436</v>
      </c>
    </row>
    <row r="3089">
      <c r="A3089" s="2" t="s">
        <v>78</v>
      </c>
      <c r="B3089" s="2" t="s">
        <v>300</v>
      </c>
      <c r="C3089" s="16" t="s">
        <v>485</v>
      </c>
      <c r="D3089" s="10">
        <v>5.290281627763487</v>
      </c>
      <c r="E3089" s="26">
        <v>1049.6935935205847</v>
      </c>
      <c r="F3089" s="10">
        <v>967.4506188613382</v>
      </c>
    </row>
    <row r="3090">
      <c r="A3090" s="2" t="s">
        <v>14</v>
      </c>
      <c r="B3090" s="2" t="s">
        <v>62</v>
      </c>
      <c r="C3090" s="16" t="s">
        <v>427</v>
      </c>
      <c r="D3090" s="10">
        <v>5.020175701653384</v>
      </c>
      <c r="E3090" s="26">
        <v>1154.661213246731</v>
      </c>
      <c r="F3090" s="10">
        <v>1050.0401090557693</v>
      </c>
    </row>
    <row r="3091">
      <c r="A3091" s="2" t="s">
        <v>99</v>
      </c>
      <c r="B3091" s="2" t="s">
        <v>14</v>
      </c>
      <c r="C3091" s="16" t="s">
        <v>433</v>
      </c>
      <c r="D3091" s="10">
        <v>-18.433305442929015</v>
      </c>
      <c r="E3091" s="26">
        <v>1008.3673528339813</v>
      </c>
      <c r="F3091" s="10">
        <v>1159.6813889483844</v>
      </c>
    </row>
    <row r="3092">
      <c r="A3092" s="2" t="s">
        <v>221</v>
      </c>
      <c r="B3092" s="2" t="s">
        <v>14</v>
      </c>
      <c r="C3092" s="16" t="s">
        <v>524</v>
      </c>
      <c r="D3092" s="10">
        <v>23.019065936223683</v>
      </c>
      <c r="E3092" s="26">
        <v>1010.1867852069402</v>
      </c>
      <c r="F3092" s="10">
        <v>1178.1146943913134</v>
      </c>
    </row>
    <row r="3093">
      <c r="A3093" s="2" t="s">
        <v>15</v>
      </c>
      <c r="B3093" s="2" t="s">
        <v>221</v>
      </c>
      <c r="C3093" s="16" t="s">
        <v>531</v>
      </c>
      <c r="D3093" s="10">
        <v>6.10621874608573</v>
      </c>
      <c r="E3093" s="26">
        <v>1110.9419332590317</v>
      </c>
      <c r="F3093" s="10">
        <v>1033.205851143164</v>
      </c>
    </row>
    <row r="3094">
      <c r="A3094" s="2" t="s">
        <v>271</v>
      </c>
      <c r="B3094" s="2" t="s">
        <v>15</v>
      </c>
      <c r="C3094" s="16" t="s">
        <v>433</v>
      </c>
      <c r="D3094" s="10">
        <v>-19.823440076995496</v>
      </c>
      <c r="E3094" s="26">
        <v>980.5770720747637</v>
      </c>
      <c r="F3094" s="10">
        <v>1117.0481520051173</v>
      </c>
    </row>
    <row r="3095">
      <c r="A3095" s="2" t="s">
        <v>62</v>
      </c>
      <c r="B3095" s="2" t="s">
        <v>15</v>
      </c>
      <c r="C3095" s="16" t="s">
        <v>549</v>
      </c>
      <c r="D3095" s="10">
        <v>15.436169064703344</v>
      </c>
      <c r="E3095" s="26">
        <v>1045.019933354116</v>
      </c>
      <c r="F3095" s="10">
        <v>1136.8715920821128</v>
      </c>
    </row>
    <row r="3096">
      <c r="A3096" s="2" t="s">
        <v>14</v>
      </c>
      <c r="B3096" s="2" t="s">
        <v>62</v>
      </c>
      <c r="C3096" s="16" t="s">
        <v>503</v>
      </c>
      <c r="D3096" s="10">
        <v>5.504495302819089</v>
      </c>
      <c r="E3096" s="26">
        <v>1155.0956284550896</v>
      </c>
      <c r="F3096" s="10">
        <v>1060.4561024188192</v>
      </c>
    </row>
    <row r="3097">
      <c r="A3097" s="2" t="s">
        <v>221</v>
      </c>
      <c r="B3097" s="2" t="s">
        <v>14</v>
      </c>
      <c r="C3097" s="16" t="s">
        <v>433</v>
      </c>
      <c r="D3097" s="10">
        <v>-20.103300488682272</v>
      </c>
      <c r="E3097" s="26">
        <v>1027.0996323970783</v>
      </c>
      <c r="F3097" s="10">
        <v>1160.6001237579087</v>
      </c>
    </row>
    <row r="3098">
      <c r="A3098" s="2" t="s">
        <v>96</v>
      </c>
      <c r="B3098" s="2" t="s">
        <v>14</v>
      </c>
      <c r="C3098" s="16" t="s">
        <v>464</v>
      </c>
      <c r="D3098" s="10">
        <v>22.496893347596014</v>
      </c>
      <c r="E3098" s="26">
        <v>1016.3070689960109</v>
      </c>
      <c r="F3098" s="10">
        <v>1180.7034242465909</v>
      </c>
    </row>
    <row r="3099">
      <c r="A3099" s="2" t="s">
        <v>46</v>
      </c>
      <c r="B3099" s="2" t="s">
        <v>96</v>
      </c>
      <c r="C3099" s="16" t="s">
        <v>556</v>
      </c>
      <c r="D3099" s="10">
        <v>5.392675863655268</v>
      </c>
      <c r="E3099" s="26">
        <v>1112.075403712636</v>
      </c>
      <c r="F3099" s="10">
        <v>1038.8039623436068</v>
      </c>
    </row>
    <row r="3100">
      <c r="A3100" s="2" t="s">
        <v>155</v>
      </c>
      <c r="B3100" s="2" t="s">
        <v>46</v>
      </c>
      <c r="C3100" s="16" t="s">
        <v>588</v>
      </c>
      <c r="D3100" s="10">
        <v>18.666087960751604</v>
      </c>
      <c r="E3100" s="26">
        <v>1007.9509893199602</v>
      </c>
      <c r="F3100" s="10">
        <v>1117.4680795762913</v>
      </c>
    </row>
    <row r="3101">
      <c r="A3101" s="2" t="s">
        <v>51</v>
      </c>
      <c r="B3101" s="2" t="s">
        <v>155</v>
      </c>
      <c r="C3101" s="16" t="s">
        <v>488</v>
      </c>
      <c r="D3101" s="10">
        <v>6.69511367053346</v>
      </c>
      <c r="E3101" s="26">
        <v>1083.9986720494944</v>
      </c>
      <c r="F3101" s="10">
        <v>1026.6170772807118</v>
      </c>
    </row>
    <row r="3102">
      <c r="A3102" s="2" t="s">
        <v>221</v>
      </c>
      <c r="B3102" s="2" t="s">
        <v>51</v>
      </c>
      <c r="C3102" s="16" t="s">
        <v>552</v>
      </c>
      <c r="D3102" s="10">
        <v>16.636858100961096</v>
      </c>
      <c r="E3102" s="26">
        <v>1006.996331908396</v>
      </c>
      <c r="F3102" s="10">
        <v>1090.6937857200278</v>
      </c>
    </row>
    <row r="3103">
      <c r="A3103" s="2" t="s">
        <v>15</v>
      </c>
      <c r="B3103" s="2" t="s">
        <v>221</v>
      </c>
      <c r="C3103" s="16" t="s">
        <v>545</v>
      </c>
      <c r="D3103" s="10">
        <v>5.217574870287233</v>
      </c>
      <c r="E3103" s="26">
        <v>1121.4354230174094</v>
      </c>
      <c r="F3103" s="10">
        <v>1023.6331900093571</v>
      </c>
    </row>
    <row r="3104">
      <c r="A3104" s="2" t="s">
        <v>79</v>
      </c>
      <c r="B3104" s="2" t="s">
        <v>342</v>
      </c>
      <c r="C3104" s="16" t="s">
        <v>434</v>
      </c>
      <c r="D3104" s="10">
        <v>5.281919686140512</v>
      </c>
      <c r="E3104" s="26">
        <v>1055.1718177068453</v>
      </c>
      <c r="F3104" s="10">
        <v>966.9973438420033</v>
      </c>
    </row>
    <row r="3105">
      <c r="A3105" s="2" t="s">
        <v>304</v>
      </c>
      <c r="B3105" s="2" t="s">
        <v>79</v>
      </c>
      <c r="C3105" s="16" t="s">
        <v>455</v>
      </c>
      <c r="D3105" s="10">
        <v>17.6354242802938</v>
      </c>
      <c r="E3105" s="26">
        <v>971.9112511858068</v>
      </c>
      <c r="F3105" s="10">
        <v>1060.4537373929859</v>
      </c>
    </row>
    <row r="3106">
      <c r="A3106" s="2" t="s">
        <v>159</v>
      </c>
      <c r="B3106" s="2" t="s">
        <v>304</v>
      </c>
      <c r="C3106" s="16" t="s">
        <v>435</v>
      </c>
      <c r="D3106" s="10">
        <v>7.555534942437151</v>
      </c>
      <c r="E3106" s="26">
        <v>1041.6942428456728</v>
      </c>
      <c r="F3106" s="10">
        <v>989.5466754661006</v>
      </c>
    </row>
    <row r="3107">
      <c r="A3107" s="2" t="s">
        <v>300</v>
      </c>
      <c r="B3107" s="2" t="s">
        <v>159</v>
      </c>
      <c r="C3107" s="16" t="s">
        <v>548</v>
      </c>
      <c r="D3107" s="10">
        <v>17.025290757496396</v>
      </c>
      <c r="E3107" s="26">
        <v>962.1603372335748</v>
      </c>
      <c r="F3107" s="10">
        <v>1049.24977778811</v>
      </c>
    </row>
    <row r="3108">
      <c r="A3108" s="2" t="s">
        <v>171</v>
      </c>
      <c r="B3108" s="2" t="s">
        <v>300</v>
      </c>
      <c r="C3108" s="16" t="s">
        <v>474</v>
      </c>
      <c r="D3108" s="10">
        <v>7.198954645406436</v>
      </c>
      <c r="E3108" s="26">
        <v>1043.1966724711558</v>
      </c>
      <c r="F3108" s="10">
        <v>979.1856279910711</v>
      </c>
    </row>
    <row r="3109">
      <c r="A3109" s="2" t="s">
        <v>417</v>
      </c>
      <c r="B3109" s="2" t="s">
        <v>171</v>
      </c>
      <c r="C3109" s="16" t="s">
        <v>595</v>
      </c>
      <c r="D3109" s="10">
        <v>18.137547518298202</v>
      </c>
      <c r="E3109" s="26">
        <v>949.329963990414</v>
      </c>
      <c r="F3109" s="10">
        <v>1050.395627116562</v>
      </c>
    </row>
    <row r="3110">
      <c r="A3110" s="2" t="s">
        <v>71</v>
      </c>
      <c r="B3110" s="2" t="s">
        <v>417</v>
      </c>
      <c r="C3110" s="16" t="s">
        <v>499</v>
      </c>
      <c r="D3110" s="10">
        <v>6.070500736370089</v>
      </c>
      <c r="E3110" s="26">
        <v>1029.7556244912628</v>
      </c>
      <c r="F3110" s="10">
        <v>967.4675115087122</v>
      </c>
    </row>
    <row r="3111">
      <c r="A3111" s="2" t="s">
        <v>376</v>
      </c>
      <c r="B3111" s="2" t="s">
        <v>71</v>
      </c>
      <c r="C3111" s="16" t="s">
        <v>433</v>
      </c>
      <c r="D3111" s="10">
        <v>-28.916653723099348</v>
      </c>
      <c r="E3111" s="26">
        <v>1000.0</v>
      </c>
      <c r="F3111" s="10">
        <v>1035.826125227633</v>
      </c>
    </row>
    <row r="3112">
      <c r="A3112" s="2" t="s">
        <v>304</v>
      </c>
      <c r="B3112" s="2" t="s">
        <v>71</v>
      </c>
      <c r="C3112" s="16" t="s">
        <v>500</v>
      </c>
      <c r="D3112" s="10">
        <v>14.750660908943052</v>
      </c>
      <c r="E3112" s="26">
        <v>981.9911405236635</v>
      </c>
      <c r="F3112" s="10">
        <v>1064.7427789507324</v>
      </c>
    </row>
    <row r="3113">
      <c r="A3113" s="2" t="s">
        <v>17</v>
      </c>
      <c r="B3113" s="2" t="s">
        <v>304</v>
      </c>
      <c r="C3113" s="16" t="s">
        <v>539</v>
      </c>
      <c r="D3113" s="10">
        <v>3.796111397315785</v>
      </c>
      <c r="E3113" s="26">
        <v>1141.8525280648214</v>
      </c>
      <c r="F3113" s="10">
        <v>996.7418014326065</v>
      </c>
    </row>
    <row r="3114">
      <c r="A3114" s="2" t="s">
        <v>342</v>
      </c>
      <c r="B3114" s="2" t="s">
        <v>17</v>
      </c>
      <c r="C3114" s="16" t="s">
        <v>433</v>
      </c>
      <c r="D3114" s="10">
        <v>-15.472988513894553</v>
      </c>
      <c r="E3114" s="26">
        <v>961.7154241558628</v>
      </c>
      <c r="F3114" s="10">
        <v>1145.6486394621372</v>
      </c>
    </row>
    <row r="3115">
      <c r="A3115" s="2" t="s">
        <v>300</v>
      </c>
      <c r="B3115" s="2" t="s">
        <v>17</v>
      </c>
      <c r="C3115" s="16" t="s">
        <v>448</v>
      </c>
      <c r="D3115" s="10">
        <v>24.967695174348112</v>
      </c>
      <c r="E3115" s="26">
        <v>971.9866733456646</v>
      </c>
      <c r="F3115" s="10">
        <v>1161.1216279760317</v>
      </c>
    </row>
    <row r="3116">
      <c r="A3116" s="2" t="s">
        <v>30</v>
      </c>
      <c r="B3116" s="2" t="s">
        <v>300</v>
      </c>
      <c r="C3116" s="16" t="s">
        <v>438</v>
      </c>
      <c r="D3116" s="10">
        <v>5.50682313695797</v>
      </c>
      <c r="E3116" s="26">
        <v>1083.1110212037504</v>
      </c>
      <c r="F3116" s="10">
        <v>996.9543685200127</v>
      </c>
    </row>
    <row r="3117">
      <c r="A3117" s="2" t="s">
        <v>417</v>
      </c>
      <c r="B3117" s="2" t="s">
        <v>30</v>
      </c>
      <c r="C3117" s="16" t="s">
        <v>433</v>
      </c>
      <c r="D3117" s="10">
        <v>-20.69583941514454</v>
      </c>
      <c r="E3117" s="26">
        <v>961.3970107723421</v>
      </c>
      <c r="F3117" s="10">
        <v>1088.6178443407084</v>
      </c>
    </row>
    <row r="3118">
      <c r="A3118" s="2" t="s">
        <v>123</v>
      </c>
      <c r="B3118" s="2" t="s">
        <v>168</v>
      </c>
      <c r="C3118" s="16" t="s">
        <v>539</v>
      </c>
      <c r="D3118" s="10">
        <v>11.965617173318083</v>
      </c>
      <c r="E3118" s="26">
        <v>989.8599881001196</v>
      </c>
      <c r="F3118" s="10">
        <v>1006.7142527801477</v>
      </c>
    </row>
    <row r="3119">
      <c r="A3119" s="2" t="s">
        <v>255</v>
      </c>
      <c r="B3119" s="2" t="s">
        <v>123</v>
      </c>
      <c r="C3119" s="16" t="s">
        <v>433</v>
      </c>
      <c r="D3119" s="10">
        <v>-30.275403555950405</v>
      </c>
      <c r="E3119" s="26">
        <v>983.295566842843</v>
      </c>
      <c r="F3119" s="10">
        <v>1001.8256052734378</v>
      </c>
    </row>
    <row r="3120">
      <c r="A3120" s="2" t="s">
        <v>347</v>
      </c>
      <c r="B3120" s="2" t="s">
        <v>123</v>
      </c>
      <c r="C3120" s="16" t="s">
        <v>559</v>
      </c>
      <c r="D3120" s="10">
        <v>14.891835084392467</v>
      </c>
      <c r="E3120" s="26">
        <v>949.4962854695143</v>
      </c>
      <c r="F3120" s="10">
        <v>1032.101008829388</v>
      </c>
    </row>
    <row r="3121">
      <c r="A3121" s="2" t="s">
        <v>158</v>
      </c>
      <c r="B3121" s="2" t="s">
        <v>347</v>
      </c>
      <c r="C3121" s="16" t="s">
        <v>520</v>
      </c>
      <c r="D3121" s="10">
        <v>7.644728890429139</v>
      </c>
      <c r="E3121" s="26">
        <v>1013.4216411507068</v>
      </c>
      <c r="F3121" s="10">
        <v>964.3881205539068</v>
      </c>
    </row>
    <row r="3122">
      <c r="A3122" s="2" t="s">
        <v>412</v>
      </c>
      <c r="B3122" s="2" t="s">
        <v>158</v>
      </c>
      <c r="C3122" s="16" t="s">
        <v>569</v>
      </c>
      <c r="D3122" s="10">
        <v>13.333607150613416</v>
      </c>
      <c r="E3122" s="26">
        <v>972.0464108594285</v>
      </c>
      <c r="F3122" s="10">
        <v>1021.066370041136</v>
      </c>
    </row>
    <row r="3123">
      <c r="A3123" s="2" t="s">
        <v>152</v>
      </c>
      <c r="B3123" s="2" t="s">
        <v>412</v>
      </c>
      <c r="C3123" s="16" t="s">
        <v>596</v>
      </c>
      <c r="D3123" s="10">
        <v>7.861930017913653</v>
      </c>
      <c r="E3123" s="26">
        <v>1009.9024860456151</v>
      </c>
      <c r="F3123" s="10">
        <v>985.3800180100419</v>
      </c>
    </row>
    <row r="3124">
      <c r="A3124" s="2" t="s">
        <v>397</v>
      </c>
      <c r="B3124" s="2" t="s">
        <v>152</v>
      </c>
      <c r="C3124" s="16" t="s">
        <v>433</v>
      </c>
      <c r="D3124" s="10">
        <v>-30.75572219013523</v>
      </c>
      <c r="E3124" s="26">
        <v>1005.6349728060487</v>
      </c>
      <c r="F3124" s="10">
        <v>1017.7644160635288</v>
      </c>
    </row>
    <row r="3125">
      <c r="A3125" s="2" t="s">
        <v>168</v>
      </c>
      <c r="B3125" s="2" t="s">
        <v>152</v>
      </c>
      <c r="C3125" s="16" t="s">
        <v>599</v>
      </c>
      <c r="D3125" s="10">
        <v>11.40252918154385</v>
      </c>
      <c r="E3125" s="26">
        <v>994.7486356068296</v>
      </c>
      <c r="F3125" s="10">
        <v>1048.520138253664</v>
      </c>
    </row>
    <row r="3126">
      <c r="A3126" s="2" t="s">
        <v>151</v>
      </c>
      <c r="B3126" s="2" t="s">
        <v>168</v>
      </c>
      <c r="C3126" s="16" t="s">
        <v>534</v>
      </c>
      <c r="D3126" s="10">
        <v>6.918273546573067</v>
      </c>
      <c r="E3126" s="26">
        <v>1057.0653696523066</v>
      </c>
      <c r="F3126" s="10">
        <v>1006.1511647883734</v>
      </c>
    </row>
    <row r="3127">
      <c r="A3127" s="2" t="s">
        <v>347</v>
      </c>
      <c r="B3127" s="2" t="s">
        <v>151</v>
      </c>
      <c r="C3127" s="16" t="s">
        <v>433</v>
      </c>
      <c r="D3127" s="10">
        <v>-22.57983305030564</v>
      </c>
      <c r="E3127" s="26">
        <v>956.7433916634776</v>
      </c>
      <c r="F3127" s="10">
        <v>1063.9836431988797</v>
      </c>
    </row>
    <row r="3128">
      <c r="A3128" s="2" t="s">
        <v>255</v>
      </c>
      <c r="B3128" s="2" t="s">
        <v>151</v>
      </c>
      <c r="C3128" s="16" t="s">
        <v>484</v>
      </c>
      <c r="D3128" s="10">
        <v>19.756322924903593</v>
      </c>
      <c r="E3128" s="26">
        <v>953.0201632868925</v>
      </c>
      <c r="F3128" s="10">
        <v>1086.5634762491854</v>
      </c>
    </row>
    <row r="3129">
      <c r="A3129" s="2" t="s">
        <v>123</v>
      </c>
      <c r="B3129" s="2" t="s">
        <v>255</v>
      </c>
      <c r="C3129" s="16" t="s">
        <v>532</v>
      </c>
      <c r="D3129" s="10">
        <v>7.663701944520295</v>
      </c>
      <c r="E3129" s="26">
        <v>1017.2091737449956</v>
      </c>
      <c r="F3129" s="10">
        <v>972.7764862117962</v>
      </c>
    </row>
    <row r="3130">
      <c r="A3130" s="2" t="s">
        <v>412</v>
      </c>
      <c r="B3130" s="2" t="s">
        <v>123</v>
      </c>
      <c r="C3130" s="16" t="s">
        <v>433</v>
      </c>
      <c r="D3130" s="10">
        <v>-27.964848383707068</v>
      </c>
      <c r="E3130" s="26">
        <v>977.5180879921282</v>
      </c>
      <c r="F3130" s="10">
        <v>1024.872875689516</v>
      </c>
    </row>
    <row r="3131">
      <c r="A3131" s="2" t="s">
        <v>33</v>
      </c>
      <c r="B3131" s="2" t="s">
        <v>29</v>
      </c>
      <c r="C3131" s="16" t="s">
        <v>506</v>
      </c>
      <c r="D3131" s="10">
        <v>10.060550491427371</v>
      </c>
      <c r="E3131" s="26">
        <v>1077.2278948701583</v>
      </c>
      <c r="F3131" s="10">
        <v>1086.285415304216</v>
      </c>
    </row>
    <row r="3132">
      <c r="A3132" s="2" t="s">
        <v>90</v>
      </c>
      <c r="B3132" s="2" t="s">
        <v>33</v>
      </c>
      <c r="C3132" s="16" t="s">
        <v>461</v>
      </c>
      <c r="D3132" s="10">
        <v>14.261837332614977</v>
      </c>
      <c r="E3132" s="26">
        <v>1038.550113136585</v>
      </c>
      <c r="F3132" s="10">
        <v>1087.2884453615857</v>
      </c>
    </row>
    <row r="3133">
      <c r="A3133" s="2" t="s">
        <v>49</v>
      </c>
      <c r="B3133" s="2" t="s">
        <v>90</v>
      </c>
      <c r="C3133" s="16" t="s">
        <v>464</v>
      </c>
      <c r="D3133" s="10">
        <v>8.903707962333712</v>
      </c>
      <c r="E3133" s="26">
        <v>1061.033736195854</v>
      </c>
      <c r="F3133" s="10">
        <v>1052.8119504692</v>
      </c>
    </row>
    <row r="3134">
      <c r="A3134" s="2" t="s">
        <v>12</v>
      </c>
      <c r="B3134" s="2" t="s">
        <v>49</v>
      </c>
      <c r="C3134" s="16" t="s">
        <v>435</v>
      </c>
      <c r="D3134" s="10">
        <v>6.514443320679461</v>
      </c>
      <c r="E3134" s="26">
        <v>1142.8596277663105</v>
      </c>
      <c r="F3134" s="10">
        <v>1069.9374441581879</v>
      </c>
    </row>
    <row r="3135">
      <c r="A3135" s="2" t="s">
        <v>37</v>
      </c>
      <c r="B3135" s="2" t="s">
        <v>12</v>
      </c>
      <c r="C3135" s="16" t="s">
        <v>519</v>
      </c>
      <c r="D3135" s="10">
        <v>17.08325040718962</v>
      </c>
      <c r="E3135" s="26">
        <v>1063.7810731133284</v>
      </c>
      <c r="F3135" s="10">
        <v>1149.37407108699</v>
      </c>
    </row>
    <row r="3136">
      <c r="A3136" s="2" t="s">
        <v>80</v>
      </c>
      <c r="B3136" s="2" t="s">
        <v>37</v>
      </c>
      <c r="C3136" s="16" t="s">
        <v>509</v>
      </c>
      <c r="D3136" s="10">
        <v>12.898711211122006</v>
      </c>
      <c r="E3136" s="26">
        <v>1037.8335719157556</v>
      </c>
      <c r="F3136" s="10">
        <v>1080.8643235205182</v>
      </c>
    </row>
    <row r="3137">
      <c r="A3137" s="2" t="s">
        <v>57</v>
      </c>
      <c r="B3137" s="2" t="s">
        <v>80</v>
      </c>
      <c r="C3137" s="16" t="s">
        <v>553</v>
      </c>
      <c r="D3137" s="10">
        <v>13.135319734233146</v>
      </c>
      <c r="E3137" s="26">
        <v>1009.8198764027645</v>
      </c>
      <c r="F3137" s="10">
        <v>1050.7322831268775</v>
      </c>
    </row>
    <row r="3138">
      <c r="A3138" s="2" t="s">
        <v>32</v>
      </c>
      <c r="B3138" s="2" t="s">
        <v>57</v>
      </c>
      <c r="C3138" s="16" t="s">
        <v>438</v>
      </c>
      <c r="D3138" s="10">
        <v>7.397739423717867</v>
      </c>
      <c r="E3138" s="26">
        <v>1070.3989799791332</v>
      </c>
      <c r="F3138" s="10">
        <v>1022.9551961369976</v>
      </c>
    </row>
    <row r="3139">
      <c r="A3139" s="2" t="s">
        <v>33</v>
      </c>
      <c r="B3139" s="2" t="s">
        <v>32</v>
      </c>
      <c r="C3139" s="16" t="s">
        <v>515</v>
      </c>
      <c r="D3139" s="10">
        <v>10.833113909607176</v>
      </c>
      <c r="E3139" s="26">
        <v>1073.0266080289707</v>
      </c>
      <c r="F3139" s="10">
        <v>1077.796719402851</v>
      </c>
    </row>
    <row r="3140">
      <c r="A3140" s="2" t="s">
        <v>90</v>
      </c>
      <c r="B3140" s="2" t="s">
        <v>33</v>
      </c>
      <c r="C3140" s="16" t="s">
        <v>585</v>
      </c>
      <c r="D3140" s="10">
        <v>14.13618927910755</v>
      </c>
      <c r="E3140" s="26">
        <v>1043.9082425068661</v>
      </c>
      <c r="F3140" s="10">
        <v>1083.8597219385779</v>
      </c>
    </row>
    <row r="3141">
      <c r="A3141" s="2" t="s">
        <v>37</v>
      </c>
      <c r="B3141" s="2" t="s">
        <v>90</v>
      </c>
      <c r="C3141" s="16" t="s">
        <v>523</v>
      </c>
      <c r="D3141" s="10">
        <v>9.670323249079066</v>
      </c>
      <c r="E3141" s="26">
        <v>1067.9656123093962</v>
      </c>
      <c r="F3141" s="10">
        <v>1058.0444317859735</v>
      </c>
    </row>
    <row r="3142">
      <c r="A3142" s="2" t="s">
        <v>12</v>
      </c>
      <c r="B3142" s="2" t="s">
        <v>37</v>
      </c>
      <c r="C3142" s="16" t="s">
        <v>586</v>
      </c>
      <c r="D3142" s="10">
        <v>6.470401361865011</v>
      </c>
      <c r="E3142" s="26">
        <v>1132.2908206798002</v>
      </c>
      <c r="F3142" s="10">
        <v>1077.6359355584752</v>
      </c>
    </row>
    <row r="3143">
      <c r="A3143" s="2" t="s">
        <v>57</v>
      </c>
      <c r="B3143" s="2" t="s">
        <v>12</v>
      </c>
      <c r="C3143" s="16" t="s">
        <v>502</v>
      </c>
      <c r="D3143" s="10">
        <v>20.99050551879482</v>
      </c>
      <c r="E3143" s="26">
        <v>1015.5574567132799</v>
      </c>
      <c r="F3143" s="10">
        <v>1138.7612220416652</v>
      </c>
    </row>
    <row r="3144">
      <c r="A3144" s="2" t="s">
        <v>29</v>
      </c>
      <c r="B3144" s="2" t="s">
        <v>57</v>
      </c>
      <c r="C3144" s="16" t="s">
        <v>461</v>
      </c>
      <c r="D3144" s="10">
        <v>7.947789830606231</v>
      </c>
      <c r="E3144" s="26">
        <v>1076.2248648127886</v>
      </c>
      <c r="F3144" s="10">
        <v>1036.5479622320747</v>
      </c>
    </row>
    <row r="3145">
      <c r="A3145" s="2" t="s">
        <v>33</v>
      </c>
      <c r="B3145" s="2" t="s">
        <v>29</v>
      </c>
      <c r="C3145" s="16" t="s">
        <v>467</v>
      </c>
      <c r="D3145" s="10">
        <v>10.98932549658649</v>
      </c>
      <c r="E3145" s="26">
        <v>1069.7235326594705</v>
      </c>
      <c r="F3145" s="10">
        <v>1084.172654643395</v>
      </c>
    </row>
    <row r="3146">
      <c r="A3146" s="2" t="s">
        <v>90</v>
      </c>
      <c r="B3146" s="2" t="s">
        <v>33</v>
      </c>
      <c r="C3146" s="16" t="s">
        <v>435</v>
      </c>
      <c r="D3146" s="10">
        <v>13.2104714060267</v>
      </c>
      <c r="E3146" s="26">
        <v>1048.3741085368945</v>
      </c>
      <c r="F3146" s="10">
        <v>1080.712858156057</v>
      </c>
    </row>
    <row r="3147">
      <c r="A3147" s="2" t="s">
        <v>243</v>
      </c>
      <c r="B3147" s="2" t="s">
        <v>273</v>
      </c>
      <c r="C3147" s="16" t="s">
        <v>559</v>
      </c>
      <c r="D3147" s="10">
        <v>8.004202956912357</v>
      </c>
      <c r="E3147" s="26">
        <v>1000.0</v>
      </c>
      <c r="F3147" s="10">
        <v>967.5127663568637</v>
      </c>
    </row>
    <row r="3148">
      <c r="A3148" s="2" t="s">
        <v>105</v>
      </c>
      <c r="B3148" s="2" t="s">
        <v>243</v>
      </c>
      <c r="C3148" s="16" t="s">
        <v>507</v>
      </c>
      <c r="D3148" s="10">
        <v>6.950935841927568</v>
      </c>
      <c r="E3148" s="26">
        <v>1073.6133208565723</v>
      </c>
      <c r="F3148" s="10">
        <v>1008.0042029569124</v>
      </c>
    </row>
    <row r="3149">
      <c r="A3149" s="2" t="s">
        <v>384</v>
      </c>
      <c r="B3149" s="2" t="s">
        <v>105</v>
      </c>
      <c r="C3149" s="16" t="s">
        <v>433</v>
      </c>
      <c r="D3149" s="10">
        <v>-23.186783548814898</v>
      </c>
      <c r="E3149" s="26">
        <v>979.803285344734</v>
      </c>
      <c r="F3149" s="10">
        <v>1080.5642566984998</v>
      </c>
    </row>
    <row r="3150">
      <c r="A3150" s="2" t="s">
        <v>415</v>
      </c>
      <c r="B3150" s="2" t="s">
        <v>105</v>
      </c>
      <c r="C3150" s="16" t="s">
        <v>505</v>
      </c>
      <c r="D3150" s="10">
        <v>29.69335430003011</v>
      </c>
      <c r="E3150" s="26">
        <v>868.7314608389308</v>
      </c>
      <c r="F3150" s="10">
        <v>1103.7510402473147</v>
      </c>
    </row>
    <row r="3151">
      <c r="A3151" s="2" t="s">
        <v>18</v>
      </c>
      <c r="B3151" s="2" t="s">
        <v>415</v>
      </c>
      <c r="C3151" s="16" t="s">
        <v>530</v>
      </c>
      <c r="D3151" s="10">
        <v>2.157267232774161</v>
      </c>
      <c r="E3151" s="26">
        <v>1089.9236323644884</v>
      </c>
      <c r="F3151" s="10">
        <v>898.4248151389609</v>
      </c>
    </row>
    <row r="3152">
      <c r="A3152" s="2" t="s">
        <v>243</v>
      </c>
      <c r="B3152" s="2" t="s">
        <v>18</v>
      </c>
      <c r="C3152" s="16" t="s">
        <v>433</v>
      </c>
      <c r="D3152" s="10">
        <v>-24.09135052869819</v>
      </c>
      <c r="E3152" s="26">
        <v>1001.0532671149848</v>
      </c>
      <c r="F3152" s="10">
        <v>1092.0808995972625</v>
      </c>
    </row>
    <row r="3153">
      <c r="A3153" s="2" t="s">
        <v>345</v>
      </c>
      <c r="B3153" s="2" t="s">
        <v>18</v>
      </c>
      <c r="C3153" s="16" t="s">
        <v>433</v>
      </c>
      <c r="D3153" s="10">
        <v>-18.95380282576675</v>
      </c>
      <c r="E3153" s="26">
        <v>970.43710393167</v>
      </c>
      <c r="F3153" s="10">
        <v>1116.1722501259608</v>
      </c>
    </row>
    <row r="3154">
      <c r="A3154" s="2" t="s">
        <v>384</v>
      </c>
      <c r="B3154" s="2" t="s">
        <v>18</v>
      </c>
      <c r="C3154" s="16" t="s">
        <v>433</v>
      </c>
      <c r="D3154" s="10">
        <v>-19.940891508660517</v>
      </c>
      <c r="E3154" s="26">
        <v>956.6165017959191</v>
      </c>
      <c r="F3154" s="10">
        <v>1135.1260529517276</v>
      </c>
    </row>
    <row r="3155">
      <c r="A3155" s="2" t="s">
        <v>415</v>
      </c>
      <c r="B3155" s="2" t="s">
        <v>18</v>
      </c>
      <c r="C3155" s="16" t="s">
        <v>433</v>
      </c>
      <c r="D3155" s="10">
        <v>-14.443879016124992</v>
      </c>
      <c r="E3155" s="26">
        <v>896.2675479061867</v>
      </c>
      <c r="F3155" s="10">
        <v>1155.0669444603882</v>
      </c>
    </row>
    <row r="3156">
      <c r="A3156" s="2" t="s">
        <v>243</v>
      </c>
      <c r="B3156" s="2" t="s">
        <v>18</v>
      </c>
      <c r="C3156" s="16" t="s">
        <v>456</v>
      </c>
      <c r="D3156" s="10">
        <v>23.253627204017615</v>
      </c>
      <c r="E3156" s="26">
        <v>976.9619165862866</v>
      </c>
      <c r="F3156" s="10">
        <v>1169.5108234765132</v>
      </c>
    </row>
    <row r="3157">
      <c r="A3157" s="2" t="s">
        <v>53</v>
      </c>
      <c r="B3157" s="2" t="s">
        <v>243</v>
      </c>
      <c r="C3157" s="16" t="s">
        <v>470</v>
      </c>
      <c r="D3157" s="10">
        <v>8.801692366252857</v>
      </c>
      <c r="E3157" s="26">
        <v>1021.9194633663503</v>
      </c>
      <c r="F3157" s="10">
        <v>1000.2155437903043</v>
      </c>
    </row>
    <row r="3158">
      <c r="A3158" s="2" t="s">
        <v>25</v>
      </c>
      <c r="B3158" s="2" t="s">
        <v>420</v>
      </c>
      <c r="C3158" s="16" t="s">
        <v>502</v>
      </c>
      <c r="D3158" s="10">
        <v>9.686539663454807</v>
      </c>
      <c r="E3158" s="26">
        <v>1010.0402195827999</v>
      </c>
      <c r="F3158" s="10">
        <v>999.1147051492693</v>
      </c>
    </row>
    <row r="3159">
      <c r="A3159" s="2" t="s">
        <v>301</v>
      </c>
      <c r="B3159" s="2" t="s">
        <v>25</v>
      </c>
      <c r="C3159" s="16" t="s">
        <v>433</v>
      </c>
      <c r="D3159" s="10">
        <v>-29.547045259340713</v>
      </c>
      <c r="E3159" s="26">
        <v>991.7886210624227</v>
      </c>
      <c r="F3159" s="10">
        <v>1019.7267592462547</v>
      </c>
    </row>
    <row r="3160">
      <c r="A3160" s="2" t="s">
        <v>306</v>
      </c>
      <c r="B3160" s="2" t="s">
        <v>25</v>
      </c>
      <c r="C3160" s="16" t="s">
        <v>464</v>
      </c>
      <c r="D3160" s="10">
        <v>15.634046144012665</v>
      </c>
      <c r="E3160" s="26">
        <v>952.7394987847546</v>
      </c>
      <c r="F3160" s="10">
        <v>1049.2738045055953</v>
      </c>
    </row>
    <row r="3161">
      <c r="A3161" s="2" t="s">
        <v>54</v>
      </c>
      <c r="B3161" s="2" t="s">
        <v>306</v>
      </c>
      <c r="C3161" s="16" t="s">
        <v>538</v>
      </c>
      <c r="D3161" s="10">
        <v>7.8585248217210495</v>
      </c>
      <c r="E3161" s="26">
        <v>1012.8516899480868</v>
      </c>
      <c r="F3161" s="10">
        <v>968.3735449287672</v>
      </c>
    </row>
    <row r="3162">
      <c r="A3162" s="2" t="s">
        <v>420</v>
      </c>
      <c r="B3162" s="2" t="s">
        <v>54</v>
      </c>
      <c r="C3162" s="16" t="s">
        <v>483</v>
      </c>
      <c r="D3162" s="10">
        <v>11.936454727435313</v>
      </c>
      <c r="E3162" s="26">
        <v>989.4281654858145</v>
      </c>
      <c r="F3162" s="10">
        <v>1020.7102147698079</v>
      </c>
    </row>
    <row r="3163">
      <c r="A3163" s="2" t="s">
        <v>56</v>
      </c>
      <c r="B3163" s="2" t="s">
        <v>420</v>
      </c>
      <c r="C3163" s="16" t="s">
        <v>437</v>
      </c>
      <c r="D3163" s="10">
        <v>7.991506056144729</v>
      </c>
      <c r="E3163" s="26">
        <v>1042.5388598817926</v>
      </c>
      <c r="F3163" s="10">
        <v>1001.3646202132497</v>
      </c>
    </row>
    <row r="3164">
      <c r="A3164" s="2" t="s">
        <v>301</v>
      </c>
      <c r="B3164" s="2" t="s">
        <v>56</v>
      </c>
      <c r="C3164" s="16" t="s">
        <v>433</v>
      </c>
      <c r="D3164" s="10">
        <v>-24.343936243536188</v>
      </c>
      <c r="E3164" s="26">
        <v>962.241575803082</v>
      </c>
      <c r="F3164" s="10">
        <v>1050.5303659379374</v>
      </c>
    </row>
    <row r="3165">
      <c r="A3165" s="2" t="s">
        <v>414</v>
      </c>
      <c r="B3165" s="2" t="s">
        <v>56</v>
      </c>
      <c r="C3165" s="16" t="s">
        <v>433</v>
      </c>
      <c r="D3165" s="10">
        <v>-20.548366684982515</v>
      </c>
      <c r="E3165" s="26">
        <v>946.0914394311983</v>
      </c>
      <c r="F3165" s="10">
        <v>1074.8743021814737</v>
      </c>
    </row>
    <row r="3166">
      <c r="A3166" s="2" t="s">
        <v>306</v>
      </c>
      <c r="B3166" s="2" t="s">
        <v>56</v>
      </c>
      <c r="C3166" s="16" t="s">
        <v>506</v>
      </c>
      <c r="D3166" s="10">
        <v>17.876318901169824</v>
      </c>
      <c r="E3166" s="26">
        <v>960.5150201070461</v>
      </c>
      <c r="F3166" s="10">
        <v>1095.4226688664562</v>
      </c>
    </row>
    <row r="3167">
      <c r="A3167" s="2" t="s">
        <v>10</v>
      </c>
      <c r="B3167" s="2" t="s">
        <v>306</v>
      </c>
      <c r="C3167" s="16" t="s">
        <v>539</v>
      </c>
      <c r="D3167" s="10">
        <v>2.569885017204331</v>
      </c>
      <c r="E3167" s="26">
        <v>1176.1998621611654</v>
      </c>
      <c r="F3167" s="10">
        <v>978.3913390082159</v>
      </c>
    </row>
    <row r="3168">
      <c r="A3168" s="2" t="s">
        <v>420</v>
      </c>
      <c r="B3168" s="2" t="s">
        <v>10</v>
      </c>
      <c r="C3168" s="16" t="s">
        <v>433</v>
      </c>
      <c r="D3168" s="10">
        <v>-15.344578350570924</v>
      </c>
      <c r="E3168" s="26">
        <v>993.373114157105</v>
      </c>
      <c r="F3168" s="10">
        <v>1178.7697471783697</v>
      </c>
    </row>
    <row r="3169">
      <c r="A3169" s="2" t="s">
        <v>414</v>
      </c>
      <c r="B3169" s="2" t="s">
        <v>10</v>
      </c>
      <c r="C3169" s="16" t="s">
        <v>433</v>
      </c>
      <c r="D3169" s="10">
        <v>-8.992511867382172</v>
      </c>
      <c r="E3169" s="26">
        <v>925.5430727462158</v>
      </c>
      <c r="F3169" s="10">
        <v>1194.1143255289405</v>
      </c>
    </row>
    <row r="3170">
      <c r="A3170" s="2" t="s">
        <v>19</v>
      </c>
      <c r="B3170" s="2" t="s">
        <v>365</v>
      </c>
      <c r="C3170" s="16" t="s">
        <v>451</v>
      </c>
      <c r="D3170" s="10">
        <v>2.2749012714111965</v>
      </c>
      <c r="E3170" s="26">
        <v>1164.5862911699471</v>
      </c>
      <c r="F3170" s="10">
        <v>972.1957764351455</v>
      </c>
    </row>
    <row r="3171">
      <c r="A3171" s="2" t="s">
        <v>389</v>
      </c>
      <c r="B3171" s="2" t="s">
        <v>19</v>
      </c>
      <c r="C3171" s="16" t="s">
        <v>433</v>
      </c>
      <c r="D3171" s="10">
        <v>-16.86800524391957</v>
      </c>
      <c r="E3171" s="26">
        <v>998.5314047754441</v>
      </c>
      <c r="F3171" s="10">
        <v>1166.8611924413583</v>
      </c>
    </row>
    <row r="3172">
      <c r="A3172" s="2" t="s">
        <v>139</v>
      </c>
      <c r="B3172" s="2" t="s">
        <v>19</v>
      </c>
      <c r="C3172" s="16" t="s">
        <v>457</v>
      </c>
      <c r="D3172" s="10">
        <v>24.50701456497787</v>
      </c>
      <c r="E3172" s="26">
        <v>1000.0</v>
      </c>
      <c r="F3172" s="10">
        <v>1183.7291976852778</v>
      </c>
    </row>
    <row r="3173">
      <c r="A3173" s="2" t="s">
        <v>101</v>
      </c>
      <c r="B3173" s="2" t="s">
        <v>139</v>
      </c>
      <c r="C3173" s="16" t="s">
        <v>520</v>
      </c>
      <c r="D3173" s="10">
        <v>5.700189010020298</v>
      </c>
      <c r="E3173" s="26">
        <v>1113.9599145752775</v>
      </c>
      <c r="F3173" s="10">
        <v>1024.507014564978</v>
      </c>
    </row>
    <row r="3174">
      <c r="A3174" s="2" t="s">
        <v>235</v>
      </c>
      <c r="B3174" s="2" t="s">
        <v>101</v>
      </c>
      <c r="C3174" s="16" t="s">
        <v>589</v>
      </c>
      <c r="D3174" s="10">
        <v>25.15933013295126</v>
      </c>
      <c r="E3174" s="26">
        <v>942.1372960182495</v>
      </c>
      <c r="F3174" s="10">
        <v>1119.6601035852977</v>
      </c>
    </row>
    <row r="3175">
      <c r="A3175" s="2" t="s">
        <v>217</v>
      </c>
      <c r="B3175" s="2" t="s">
        <v>235</v>
      </c>
      <c r="C3175" s="16" t="s">
        <v>586</v>
      </c>
      <c r="D3175" s="10">
        <v>8.00930032394961</v>
      </c>
      <c r="E3175" s="26">
        <v>994.8986705049363</v>
      </c>
      <c r="F3175" s="10">
        <v>967.2966261512007</v>
      </c>
    </row>
    <row r="3176">
      <c r="A3176" s="2" t="s">
        <v>365</v>
      </c>
      <c r="B3176" s="2" t="s">
        <v>217</v>
      </c>
      <c r="C3176" s="16" t="s">
        <v>468</v>
      </c>
      <c r="D3176" s="10">
        <v>12.621651927029022</v>
      </c>
      <c r="E3176" s="26">
        <v>969.9208751637343</v>
      </c>
      <c r="F3176" s="10">
        <v>1002.9079708288858</v>
      </c>
    </row>
    <row r="3177">
      <c r="A3177" s="2" t="s">
        <v>162</v>
      </c>
      <c r="B3177" s="2" t="s">
        <v>365</v>
      </c>
      <c r="C3177" s="16" t="s">
        <v>470</v>
      </c>
      <c r="D3177" s="10">
        <v>8.32470805232749</v>
      </c>
      <c r="E3177" s="26">
        <v>1011.9476506071622</v>
      </c>
      <c r="F3177" s="10">
        <v>982.5425270907633</v>
      </c>
    </row>
    <row r="3178">
      <c r="A3178" s="2" t="s">
        <v>235</v>
      </c>
      <c r="B3178" s="2" t="s">
        <v>162</v>
      </c>
      <c r="C3178" s="16" t="s">
        <v>524</v>
      </c>
      <c r="D3178" s="10">
        <v>14.47903334704684</v>
      </c>
      <c r="E3178" s="26">
        <v>959.2873258272512</v>
      </c>
      <c r="F3178" s="10">
        <v>1020.2723586594898</v>
      </c>
    </row>
    <row r="3179">
      <c r="A3179" s="2" t="s">
        <v>40</v>
      </c>
      <c r="B3179" s="2" t="s">
        <v>235</v>
      </c>
      <c r="C3179" s="16" t="s">
        <v>453</v>
      </c>
      <c r="D3179" s="10">
        <v>5.003397209605614</v>
      </c>
      <c r="E3179" s="26">
        <v>1075.8030997496717</v>
      </c>
      <c r="F3179" s="10">
        <v>973.766359174298</v>
      </c>
    </row>
    <row r="3180">
      <c r="A3180" s="2" t="s">
        <v>389</v>
      </c>
      <c r="B3180" s="2" t="s">
        <v>40</v>
      </c>
      <c r="C3180" s="16" t="s">
        <v>433</v>
      </c>
      <c r="D3180" s="10">
        <v>-23.337804807695278</v>
      </c>
      <c r="E3180" s="26">
        <v>981.6633995315245</v>
      </c>
      <c r="F3180" s="10">
        <v>1080.8064969592774</v>
      </c>
    </row>
    <row r="3181">
      <c r="A3181" s="2" t="s">
        <v>365</v>
      </c>
      <c r="B3181" s="2" t="s">
        <v>40</v>
      </c>
      <c r="C3181" s="16" t="s">
        <v>519</v>
      </c>
      <c r="D3181" s="10">
        <v>19.599179140607486</v>
      </c>
      <c r="E3181" s="26">
        <v>974.2178190384358</v>
      </c>
      <c r="F3181" s="10">
        <v>1104.1443017669726</v>
      </c>
    </row>
    <row r="3182">
      <c r="A3182" s="2" t="s">
        <v>24</v>
      </c>
      <c r="B3182" s="2" t="s">
        <v>365</v>
      </c>
      <c r="C3182" s="16" t="s">
        <v>503</v>
      </c>
      <c r="D3182" s="10">
        <v>4.1213075426537795</v>
      </c>
      <c r="E3182" s="26">
        <v>1127.2803178673978</v>
      </c>
      <c r="F3182" s="10">
        <v>993.8169981790433</v>
      </c>
    </row>
    <row r="3183">
      <c r="A3183" s="2" t="s">
        <v>235</v>
      </c>
      <c r="B3183" s="2" t="s">
        <v>24</v>
      </c>
      <c r="C3183" s="16" t="s">
        <v>562</v>
      </c>
      <c r="D3183" s="10">
        <v>23.92219834211582</v>
      </c>
      <c r="E3183" s="26">
        <v>968.7629619646924</v>
      </c>
      <c r="F3183" s="10">
        <v>1131.4016254100516</v>
      </c>
    </row>
    <row r="3184">
      <c r="A3184" s="2" t="s">
        <v>19</v>
      </c>
      <c r="B3184" s="2" t="s">
        <v>235</v>
      </c>
      <c r="C3184" s="16" t="s">
        <v>436</v>
      </c>
      <c r="D3184" s="10">
        <v>2.7137248203561777</v>
      </c>
      <c r="E3184" s="26">
        <v>1159.2221831202999</v>
      </c>
      <c r="F3184" s="10">
        <v>992.6851603068083</v>
      </c>
    </row>
    <row r="3185">
      <c r="A3185" s="2" t="s">
        <v>48</v>
      </c>
      <c r="B3185" s="2" t="s">
        <v>13</v>
      </c>
      <c r="C3185" s="16" t="s">
        <v>433</v>
      </c>
      <c r="D3185" s="10">
        <v>-27.165245392849645</v>
      </c>
      <c r="E3185" s="26">
        <v>1042.2533913699233</v>
      </c>
      <c r="F3185" s="10">
        <v>1098.993675326079</v>
      </c>
    </row>
    <row r="3186">
      <c r="A3186" s="2" t="s">
        <v>28</v>
      </c>
      <c r="B3186" s="2" t="s">
        <v>13</v>
      </c>
      <c r="C3186" s="16" t="s">
        <v>461</v>
      </c>
      <c r="D3186" s="10">
        <v>16.290308457536515</v>
      </c>
      <c r="E3186" s="26">
        <v>1033.1414957847383</v>
      </c>
      <c r="F3186" s="10">
        <v>1126.1589207189286</v>
      </c>
    </row>
    <row r="3187">
      <c r="A3187" s="2" t="s">
        <v>287</v>
      </c>
      <c r="B3187" s="2" t="s">
        <v>28</v>
      </c>
      <c r="C3187" s="16" t="s">
        <v>433</v>
      </c>
      <c r="D3187" s="10">
        <v>-29.143781527911976</v>
      </c>
      <c r="E3187" s="26">
        <v>1016.4225648494772</v>
      </c>
      <c r="F3187" s="10">
        <v>1049.431804242275</v>
      </c>
    </row>
    <row r="3188">
      <c r="A3188" s="2" t="s">
        <v>213</v>
      </c>
      <c r="B3188" s="2" t="s">
        <v>28</v>
      </c>
      <c r="C3188" s="16" t="s">
        <v>433</v>
      </c>
      <c r="D3188" s="10">
        <v>-26.815130712583972</v>
      </c>
      <c r="E3188" s="26">
        <v>1017.7996140531908</v>
      </c>
      <c r="F3188" s="10">
        <v>1078.5755857701868</v>
      </c>
    </row>
    <row r="3189">
      <c r="A3189" s="2" t="s">
        <v>13</v>
      </c>
      <c r="B3189" s="2" t="s">
        <v>28</v>
      </c>
      <c r="C3189" s="16" t="s">
        <v>502</v>
      </c>
      <c r="D3189" s="10">
        <v>5.012650007956065</v>
      </c>
      <c r="E3189" s="26">
        <v>1109.868612261392</v>
      </c>
      <c r="F3189" s="10">
        <v>1105.3907164827708</v>
      </c>
    </row>
    <row r="3190">
      <c r="A3190" s="2" t="s">
        <v>77</v>
      </c>
      <c r="B3190" s="2" t="s">
        <v>13</v>
      </c>
      <c r="C3190" s="16" t="s">
        <v>433</v>
      </c>
      <c r="D3190" s="10">
        <v>-23.187414598949236</v>
      </c>
      <c r="E3190" s="26">
        <v>1014.1270460694307</v>
      </c>
      <c r="F3190" s="10">
        <v>1114.881262269348</v>
      </c>
    </row>
    <row r="3191">
      <c r="A3191" s="2" t="s">
        <v>112</v>
      </c>
      <c r="B3191" s="2" t="s">
        <v>13</v>
      </c>
      <c r="C3191" s="16" t="s">
        <v>507</v>
      </c>
      <c r="D3191" s="10">
        <v>22.009179351850477</v>
      </c>
      <c r="E3191" s="26">
        <v>992.4707185394802</v>
      </c>
      <c r="F3191" s="10">
        <v>1138.0686768682974</v>
      </c>
    </row>
    <row r="3192">
      <c r="A3192" s="2" t="s">
        <v>213</v>
      </c>
      <c r="B3192" s="2" t="s">
        <v>112</v>
      </c>
      <c r="C3192" s="16" t="s">
        <v>540</v>
      </c>
      <c r="D3192" s="10">
        <v>11.368605566159452</v>
      </c>
      <c r="E3192" s="26">
        <v>990.9844833406069</v>
      </c>
      <c r="F3192" s="10">
        <v>1014.4798978913308</v>
      </c>
    </row>
    <row r="3193">
      <c r="A3193" s="2" t="s">
        <v>205</v>
      </c>
      <c r="B3193" s="2" t="s">
        <v>213</v>
      </c>
      <c r="C3193" s="16" t="s">
        <v>450</v>
      </c>
      <c r="D3193" s="10">
        <v>9.746428393418313</v>
      </c>
      <c r="E3193" s="26">
        <v>997.1342334783676</v>
      </c>
      <c r="F3193" s="10">
        <v>1002.3530889067664</v>
      </c>
    </row>
    <row r="3194">
      <c r="A3194" s="2" t="s">
        <v>287</v>
      </c>
      <c r="B3194" s="2" t="s">
        <v>205</v>
      </c>
      <c r="C3194" s="16" t="s">
        <v>515</v>
      </c>
      <c r="D3194" s="10">
        <v>11.931670791082123</v>
      </c>
      <c r="E3194" s="26">
        <v>987.2787833215652</v>
      </c>
      <c r="F3194" s="10">
        <v>1006.8806618717858</v>
      </c>
    </row>
    <row r="3195">
      <c r="A3195" s="2" t="s">
        <v>48</v>
      </c>
      <c r="B3195" s="2" t="s">
        <v>287</v>
      </c>
      <c r="C3195" s="16" t="s">
        <v>494</v>
      </c>
      <c r="D3195" s="10">
        <v>9.224820611153051</v>
      </c>
      <c r="E3195" s="26">
        <v>1015.0881459770736</v>
      </c>
      <c r="F3195" s="10">
        <v>999.2104541126474</v>
      </c>
    </row>
    <row r="3196">
      <c r="A3196" s="2" t="s">
        <v>13</v>
      </c>
      <c r="B3196" s="2" t="s">
        <v>48</v>
      </c>
      <c r="C3196" s="16" t="s">
        <v>481</v>
      </c>
      <c r="D3196" s="10">
        <v>5.297925344096262</v>
      </c>
      <c r="E3196" s="26">
        <v>1116.059497516447</v>
      </c>
      <c r="F3196" s="10">
        <v>1024.3129665882268</v>
      </c>
    </row>
    <row r="3197">
      <c r="A3197" s="2" t="s">
        <v>28</v>
      </c>
      <c r="B3197" s="2" t="s">
        <v>13</v>
      </c>
      <c r="C3197" s="16" t="s">
        <v>508</v>
      </c>
      <c r="D3197" s="10">
        <v>11.854791303754107</v>
      </c>
      <c r="E3197" s="26">
        <v>1100.3780664748147</v>
      </c>
      <c r="F3197" s="10">
        <v>1121.3574228605432</v>
      </c>
    </row>
    <row r="3198">
      <c r="A3198" s="2" t="s">
        <v>287</v>
      </c>
      <c r="B3198" s="2" t="s">
        <v>28</v>
      </c>
      <c r="C3198" s="16" t="s">
        <v>433</v>
      </c>
      <c r="D3198" s="10">
        <v>-21.165532157970915</v>
      </c>
      <c r="E3198" s="26">
        <v>989.9856335014944</v>
      </c>
      <c r="F3198" s="10">
        <v>1112.2328577785688</v>
      </c>
    </row>
    <row r="3199">
      <c r="A3199" s="2" t="s">
        <v>13</v>
      </c>
      <c r="B3199" s="2" t="s">
        <v>28</v>
      </c>
      <c r="C3199" s="16" t="s">
        <v>465</v>
      </c>
      <c r="D3199" s="10">
        <v>9.164750753339344</v>
      </c>
      <c r="E3199" s="26">
        <v>1109.502631556789</v>
      </c>
      <c r="F3199" s="10">
        <v>1133.3983899365398</v>
      </c>
    </row>
    <row r="3200">
      <c r="A3200" s="2" t="s">
        <v>112</v>
      </c>
      <c r="B3200" s="2" t="s">
        <v>13</v>
      </c>
      <c r="C3200" s="16" t="s">
        <v>531</v>
      </c>
      <c r="D3200" s="10">
        <v>20.425195860947213</v>
      </c>
      <c r="E3200" s="26">
        <v>1003.1112923251712</v>
      </c>
      <c r="F3200" s="10">
        <v>1118.6673823101282</v>
      </c>
    </row>
    <row r="3201">
      <c r="A3201" s="2" t="s">
        <v>365</v>
      </c>
      <c r="B3201" s="2" t="s">
        <v>31</v>
      </c>
      <c r="C3201" s="16" t="s">
        <v>433</v>
      </c>
      <c r="D3201" s="10">
        <v>-26.890532342181427</v>
      </c>
      <c r="E3201" s="26">
        <v>989.6956906363895</v>
      </c>
      <c r="F3201" s="10">
        <v>1049.6060300949175</v>
      </c>
    </row>
    <row r="3202">
      <c r="A3202" s="2" t="s">
        <v>235</v>
      </c>
      <c r="B3202" s="2" t="s">
        <v>31</v>
      </c>
      <c r="C3202" s="16" t="s">
        <v>433</v>
      </c>
      <c r="D3202" s="10">
        <v>-24.506068532219484</v>
      </c>
      <c r="E3202" s="26">
        <v>989.971435486452</v>
      </c>
      <c r="F3202" s="10">
        <v>1076.4965624370989</v>
      </c>
    </row>
    <row r="3203">
      <c r="A3203" s="2" t="s">
        <v>389</v>
      </c>
      <c r="B3203" s="2" t="s">
        <v>31</v>
      </c>
      <c r="C3203" s="16" t="s">
        <v>433</v>
      </c>
      <c r="D3203" s="10">
        <v>-24.050300607596082</v>
      </c>
      <c r="E3203" s="26">
        <v>958.3255947238292</v>
      </c>
      <c r="F3203" s="10">
        <v>1101.0026309693183</v>
      </c>
    </row>
    <row r="3204">
      <c r="A3204" s="2" t="s">
        <v>365</v>
      </c>
      <c r="B3204" s="2" t="s">
        <v>31</v>
      </c>
      <c r="C3204" s="16" t="s">
        <v>433</v>
      </c>
      <c r="D3204" s="10">
        <v>-26.13452001787481</v>
      </c>
      <c r="E3204" s="26">
        <v>962.805158294208</v>
      </c>
      <c r="F3204" s="10">
        <v>1125.0529315769143</v>
      </c>
    </row>
    <row r="3205">
      <c r="A3205" s="2" t="s">
        <v>382</v>
      </c>
      <c r="B3205" s="2" t="s">
        <v>31</v>
      </c>
      <c r="C3205" s="16" t="s">
        <v>433</v>
      </c>
      <c r="D3205" s="10">
        <v>-32.27889448489952</v>
      </c>
      <c r="E3205" s="26">
        <v>1000.0</v>
      </c>
      <c r="F3205" s="10">
        <v>1151.187451594789</v>
      </c>
    </row>
    <row r="3206">
      <c r="A3206" s="2" t="s">
        <v>235</v>
      </c>
      <c r="B3206" s="2" t="s">
        <v>31</v>
      </c>
      <c r="C3206" s="16" t="s">
        <v>583</v>
      </c>
      <c r="D3206" s="10">
        <v>23.918970256854934</v>
      </c>
      <c r="E3206" s="26">
        <v>965.4653669542325</v>
      </c>
      <c r="F3206" s="10">
        <v>1183.4663460796885</v>
      </c>
    </row>
    <row r="3207">
      <c r="A3207" s="2" t="s">
        <v>164</v>
      </c>
      <c r="B3207" s="2" t="s">
        <v>235</v>
      </c>
      <c r="C3207" s="16" t="s">
        <v>562</v>
      </c>
      <c r="D3207" s="10">
        <v>7.992270595204846</v>
      </c>
      <c r="E3207" s="26">
        <v>1014.8890545554324</v>
      </c>
      <c r="F3207" s="10">
        <v>989.3843372110874</v>
      </c>
    </row>
    <row r="3208">
      <c r="A3208" s="2" t="s">
        <v>365</v>
      </c>
      <c r="B3208" s="2" t="s">
        <v>164</v>
      </c>
      <c r="C3208" s="16" t="s">
        <v>454</v>
      </c>
      <c r="D3208" s="10">
        <v>16.985755900416645</v>
      </c>
      <c r="E3208" s="26">
        <v>936.6706382763332</v>
      </c>
      <c r="F3208" s="10">
        <v>1022.8813251506373</v>
      </c>
    </row>
    <row r="3209">
      <c r="A3209" s="2" t="s">
        <v>248</v>
      </c>
      <c r="B3209" s="2" t="s">
        <v>365</v>
      </c>
      <c r="C3209" s="16" t="s">
        <v>489</v>
      </c>
      <c r="D3209" s="10">
        <v>9.487021443215257</v>
      </c>
      <c r="E3209" s="26">
        <v>973.8607909334929</v>
      </c>
      <c r="F3209" s="10">
        <v>953.6563941767498</v>
      </c>
    </row>
    <row r="3210">
      <c r="A3210" s="2" t="s">
        <v>382</v>
      </c>
      <c r="B3210" s="2" t="s">
        <v>248</v>
      </c>
      <c r="C3210" s="16" t="s">
        <v>433</v>
      </c>
      <c r="D3210" s="10">
        <v>-30.494829997347118</v>
      </c>
      <c r="E3210" s="26">
        <v>967.7211055151005</v>
      </c>
      <c r="F3210" s="10">
        <v>983.3478123767081</v>
      </c>
    </row>
    <row r="3211">
      <c r="A3211" s="2" t="s">
        <v>101</v>
      </c>
      <c r="B3211" s="2" t="s">
        <v>77</v>
      </c>
      <c r="C3211" s="16" t="s">
        <v>433</v>
      </c>
      <c r="D3211" s="10">
        <v>-37.196171145573864</v>
      </c>
      <c r="E3211" s="26">
        <v>1094.5007734523465</v>
      </c>
      <c r="F3211" s="10">
        <v>990.9396314704815</v>
      </c>
    </row>
    <row r="3212">
      <c r="A3212" s="2" t="s">
        <v>40</v>
      </c>
      <c r="B3212" s="2" t="s">
        <v>77</v>
      </c>
      <c r="C3212" s="16" t="s">
        <v>488</v>
      </c>
      <c r="D3212" s="10">
        <v>3.9393733146299756</v>
      </c>
      <c r="E3212" s="26">
        <v>1084.545122626365</v>
      </c>
      <c r="F3212" s="10">
        <v>1028.1358026160553</v>
      </c>
    </row>
    <row r="3213">
      <c r="A3213" s="2" t="s">
        <v>28</v>
      </c>
      <c r="B3213" s="2" t="s">
        <v>40</v>
      </c>
      <c r="C3213" s="16" t="s">
        <v>563</v>
      </c>
      <c r="D3213" s="10">
        <v>7.296256442033806</v>
      </c>
      <c r="E3213" s="26">
        <v>1124.2336391832007</v>
      </c>
      <c r="F3213" s="10">
        <v>1088.484495940995</v>
      </c>
    </row>
    <row r="3214">
      <c r="A3214" s="2" t="s">
        <v>24</v>
      </c>
      <c r="B3214" s="2" t="s">
        <v>28</v>
      </c>
      <c r="C3214" s="16" t="s">
        <v>515</v>
      </c>
      <c r="D3214" s="10">
        <v>12.274233424194197</v>
      </c>
      <c r="E3214" s="26">
        <v>1107.4794270679358</v>
      </c>
      <c r="F3214" s="10">
        <v>1131.5298956252345</v>
      </c>
    </row>
    <row r="3215">
      <c r="A3215" s="2" t="s">
        <v>112</v>
      </c>
      <c r="B3215" s="2" t="s">
        <v>24</v>
      </c>
      <c r="C3215" s="16" t="s">
        <v>487</v>
      </c>
      <c r="D3215" s="10">
        <v>18.200877829867963</v>
      </c>
      <c r="E3215" s="26">
        <v>1023.5364881861185</v>
      </c>
      <c r="F3215" s="10">
        <v>1119.7536604921302</v>
      </c>
    </row>
    <row r="3216">
      <c r="A3216" s="2" t="s">
        <v>19</v>
      </c>
      <c r="B3216" s="2" t="s">
        <v>112</v>
      </c>
      <c r="C3216" s="16" t="s">
        <v>470</v>
      </c>
      <c r="D3216" s="10">
        <v>4.083946298703245</v>
      </c>
      <c r="E3216" s="26">
        <v>1161.935907940656</v>
      </c>
      <c r="F3216" s="10">
        <v>1041.7373660159865</v>
      </c>
    </row>
    <row r="3217">
      <c r="A3217" s="2" t="s">
        <v>48</v>
      </c>
      <c r="B3217" s="2" t="s">
        <v>19</v>
      </c>
      <c r="C3217" s="16" t="s">
        <v>591</v>
      </c>
      <c r="D3217" s="10">
        <v>22.57436176998761</v>
      </c>
      <c r="E3217" s="26">
        <v>1019.0150412441305</v>
      </c>
      <c r="F3217" s="10">
        <v>1166.0198542393593</v>
      </c>
    </row>
    <row r="3218">
      <c r="A3218" s="2" t="s">
        <v>40</v>
      </c>
      <c r="B3218" s="2" t="s">
        <v>48</v>
      </c>
      <c r="C3218" s="16" t="s">
        <v>463</v>
      </c>
      <c r="D3218" s="10">
        <v>7.165188142755798</v>
      </c>
      <c r="E3218" s="26">
        <v>1081.1882394989611</v>
      </c>
      <c r="F3218" s="10">
        <v>1041.589403014118</v>
      </c>
    </row>
    <row r="3219">
      <c r="A3219" s="2" t="s">
        <v>28</v>
      </c>
      <c r="B3219" s="2" t="s">
        <v>40</v>
      </c>
      <c r="C3219" s="16" t="s">
        <v>466</v>
      </c>
      <c r="D3219" s="10">
        <v>8.078360836703919</v>
      </c>
      <c r="E3219" s="26">
        <v>1119.2556622010402</v>
      </c>
      <c r="F3219" s="10">
        <v>1088.353427641717</v>
      </c>
    </row>
    <row r="3220">
      <c r="A3220" s="2" t="s">
        <v>24</v>
      </c>
      <c r="B3220" s="2" t="s">
        <v>28</v>
      </c>
      <c r="C3220" s="16" t="s">
        <v>510</v>
      </c>
      <c r="D3220" s="10">
        <v>11.634719822538978</v>
      </c>
      <c r="E3220" s="26">
        <v>1101.5527826622622</v>
      </c>
      <c r="F3220" s="10">
        <v>1127.3340230377441</v>
      </c>
    </row>
    <row r="3221">
      <c r="A3221" s="2" t="s">
        <v>112</v>
      </c>
      <c r="B3221" s="2" t="s">
        <v>24</v>
      </c>
      <c r="C3221" s="16" t="s">
        <v>475</v>
      </c>
      <c r="D3221" s="10">
        <v>15.98970504019784</v>
      </c>
      <c r="E3221" s="26">
        <v>1037.6534197172832</v>
      </c>
      <c r="F3221" s="10">
        <v>1113.1875024848011</v>
      </c>
    </row>
    <row r="3222">
      <c r="A3222" s="2" t="s">
        <v>19</v>
      </c>
      <c r="B3222" s="2" t="s">
        <v>112</v>
      </c>
      <c r="C3222" s="16" t="s">
        <v>565</v>
      </c>
      <c r="D3222" s="10">
        <v>5.561430754456167</v>
      </c>
      <c r="E3222" s="26">
        <v>1143.4454924693719</v>
      </c>
      <c r="F3222" s="10">
        <v>1053.643124757481</v>
      </c>
    </row>
    <row r="3223">
      <c r="A3223" s="2" t="s">
        <v>77</v>
      </c>
      <c r="B3223" s="2" t="s">
        <v>19</v>
      </c>
      <c r="C3223" s="16" t="s">
        <v>595</v>
      </c>
      <c r="D3223" s="10">
        <v>20.372407665432508</v>
      </c>
      <c r="E3223" s="26">
        <v>1024.1964293014253</v>
      </c>
      <c r="F3223" s="10">
        <v>1149.0069232238282</v>
      </c>
    </row>
    <row r="3224">
      <c r="A3224" s="2" t="s">
        <v>162</v>
      </c>
      <c r="B3224" s="2" t="s">
        <v>77</v>
      </c>
      <c r="C3224" s="16" t="s">
        <v>578</v>
      </c>
      <c r="D3224" s="10">
        <v>12.381555538169655</v>
      </c>
      <c r="E3224" s="26">
        <v>1005.7933253124429</v>
      </c>
      <c r="F3224" s="10">
        <v>1044.5688369668578</v>
      </c>
    </row>
    <row r="3225">
      <c r="A3225" s="2" t="s">
        <v>48</v>
      </c>
      <c r="B3225" s="2" t="s">
        <v>162</v>
      </c>
      <c r="C3225" s="16" t="s">
        <v>553</v>
      </c>
      <c r="D3225" s="10">
        <v>8.90665851335172</v>
      </c>
      <c r="E3225" s="26">
        <v>1034.4242148713622</v>
      </c>
      <c r="F3225" s="10">
        <v>1018.1748808506126</v>
      </c>
    </row>
    <row r="3226">
      <c r="A3226" s="2" t="s">
        <v>57</v>
      </c>
      <c r="B3226" s="2" t="s">
        <v>168</v>
      </c>
      <c r="C3226" s="16" t="s">
        <v>444</v>
      </c>
      <c r="D3226" s="10">
        <v>8.895697509306595</v>
      </c>
      <c r="E3226" s="26">
        <v>1028.6001724014684</v>
      </c>
      <c r="F3226" s="10">
        <v>999.2328912418004</v>
      </c>
    </row>
    <row r="3227">
      <c r="A3227" s="2" t="s">
        <v>397</v>
      </c>
      <c r="B3227" s="2" t="s">
        <v>57</v>
      </c>
      <c r="C3227" s="16" t="s">
        <v>433</v>
      </c>
      <c r="D3227" s="10">
        <v>-26.654260827226313</v>
      </c>
      <c r="E3227" s="26">
        <v>974.8792506159135</v>
      </c>
      <c r="F3227" s="10">
        <v>1037.4958699107751</v>
      </c>
    </row>
    <row r="3228">
      <c r="A3228" s="2" t="s">
        <v>412</v>
      </c>
      <c r="B3228" s="2" t="s">
        <v>57</v>
      </c>
      <c r="C3228" s="16" t="s">
        <v>433</v>
      </c>
      <c r="D3228" s="10">
        <v>-21.887519115078025</v>
      </c>
      <c r="E3228" s="26">
        <v>949.5532396084212</v>
      </c>
      <c r="F3228" s="10">
        <v>1064.1501307380015</v>
      </c>
    </row>
    <row r="3229">
      <c r="A3229" s="2" t="s">
        <v>255</v>
      </c>
      <c r="B3229" s="2" t="s">
        <v>57</v>
      </c>
      <c r="C3229" s="16" t="s">
        <v>570</v>
      </c>
      <c r="D3229" s="10">
        <v>16.45544744879086</v>
      </c>
      <c r="E3229" s="26">
        <v>965.1127842672759</v>
      </c>
      <c r="F3229" s="10">
        <v>1086.0376498530795</v>
      </c>
    </row>
    <row r="3230">
      <c r="A3230" s="2" t="s">
        <v>49</v>
      </c>
      <c r="B3230" s="2" t="s">
        <v>255</v>
      </c>
      <c r="C3230" s="16" t="s">
        <v>476</v>
      </c>
      <c r="D3230" s="10">
        <v>5.871672336998293</v>
      </c>
      <c r="E3230" s="26">
        <v>1063.4230008375084</v>
      </c>
      <c r="F3230" s="10">
        <v>981.5682317160666</v>
      </c>
    </row>
    <row r="3231">
      <c r="A3231" s="2" t="s">
        <v>168</v>
      </c>
      <c r="B3231" s="2" t="s">
        <v>49</v>
      </c>
      <c r="C3231" s="16" t="s">
        <v>456</v>
      </c>
      <c r="D3231" s="10">
        <v>17.4922321003098</v>
      </c>
      <c r="E3231" s="26">
        <v>990.3371937324938</v>
      </c>
      <c r="F3231" s="10">
        <v>1069.2946731745067</v>
      </c>
    </row>
    <row r="3232">
      <c r="A3232" s="2" t="s">
        <v>33</v>
      </c>
      <c r="B3232" s="2" t="s">
        <v>168</v>
      </c>
      <c r="C3232" s="16" t="s">
        <v>569</v>
      </c>
      <c r="D3232" s="10">
        <v>5.913141649435504</v>
      </c>
      <c r="E3232" s="26">
        <v>1067.5023867500304</v>
      </c>
      <c r="F3232" s="10">
        <v>1007.8294258328036</v>
      </c>
    </row>
    <row r="3233">
      <c r="A3233" s="2" t="s">
        <v>347</v>
      </c>
      <c r="B3233" s="2" t="s">
        <v>33</v>
      </c>
      <c r="C3233" s="16" t="s">
        <v>583</v>
      </c>
      <c r="D3233" s="10">
        <v>22.019482081581355</v>
      </c>
      <c r="E3233" s="26">
        <v>934.163558613172</v>
      </c>
      <c r="F3233" s="10">
        <v>1073.4155283994658</v>
      </c>
    </row>
    <row r="3234">
      <c r="A3234" s="2" t="s">
        <v>37</v>
      </c>
      <c r="B3234" s="2" t="s">
        <v>347</v>
      </c>
      <c r="C3234" s="16" t="s">
        <v>441</v>
      </c>
      <c r="D3234" s="10">
        <v>4.945929414180738</v>
      </c>
      <c r="E3234" s="26">
        <v>1071.1655341966102</v>
      </c>
      <c r="F3234" s="10">
        <v>956.1830406947532</v>
      </c>
    </row>
    <row r="3235">
      <c r="A3235" s="2" t="s">
        <v>397</v>
      </c>
      <c r="B3235" s="2" t="s">
        <v>37</v>
      </c>
      <c r="C3235" s="16" t="s">
        <v>433</v>
      </c>
      <c r="D3235" s="10">
        <v>-20.632991140956715</v>
      </c>
      <c r="E3235" s="26">
        <v>948.2249897886873</v>
      </c>
      <c r="F3235" s="10">
        <v>1076.1114636107911</v>
      </c>
    </row>
    <row r="3236">
      <c r="A3236" s="2" t="s">
        <v>412</v>
      </c>
      <c r="B3236" s="2" t="s">
        <v>37</v>
      </c>
      <c r="C3236" s="16" t="s">
        <v>433</v>
      </c>
      <c r="D3236" s="10">
        <v>-16.800056942631297</v>
      </c>
      <c r="E3236" s="26">
        <v>927.6657204933432</v>
      </c>
      <c r="F3236" s="10">
        <v>1096.7444547517478</v>
      </c>
    </row>
    <row r="3237">
      <c r="A3237" s="2" t="s">
        <v>168</v>
      </c>
      <c r="B3237" s="2" t="s">
        <v>37</v>
      </c>
      <c r="C3237" s="16" t="s">
        <v>503</v>
      </c>
      <c r="D3237" s="10">
        <v>16.63460195791769</v>
      </c>
      <c r="E3237" s="26">
        <v>1001.9162841833681</v>
      </c>
      <c r="F3237" s="10">
        <v>1113.544511694379</v>
      </c>
    </row>
    <row r="3238">
      <c r="A3238" s="2" t="s">
        <v>150</v>
      </c>
      <c r="B3238" s="2" t="s">
        <v>168</v>
      </c>
      <c r="C3238" s="16" t="s">
        <v>590</v>
      </c>
      <c r="D3238" s="10">
        <v>14.099284262403074</v>
      </c>
      <c r="E3238" s="26">
        <v>959.8605113634912</v>
      </c>
      <c r="F3238" s="10">
        <v>1018.5508861412858</v>
      </c>
    </row>
    <row r="3239">
      <c r="A3239" s="2" t="s">
        <v>64</v>
      </c>
      <c r="B3239" s="2" t="s">
        <v>29</v>
      </c>
      <c r="C3239" s="16" t="s">
        <v>490</v>
      </c>
      <c r="D3239" s="10">
        <v>9.505050283148394</v>
      </c>
      <c r="E3239" s="26">
        <v>1080.707417889602</v>
      </c>
      <c r="F3239" s="10">
        <v>1073.1833291468083</v>
      </c>
    </row>
    <row r="3240">
      <c r="A3240" s="2" t="s">
        <v>90</v>
      </c>
      <c r="B3240" s="2" t="s">
        <v>64</v>
      </c>
      <c r="C3240" s="16" t="s">
        <v>441</v>
      </c>
      <c r="D3240" s="10">
        <v>13.069513959768269</v>
      </c>
      <c r="E3240" s="26">
        <v>1061.5845799429212</v>
      </c>
      <c r="F3240" s="10">
        <v>1090.2124681727505</v>
      </c>
    </row>
    <row r="3241">
      <c r="A3241" s="2" t="s">
        <v>123</v>
      </c>
      <c r="B3241" s="2" t="s">
        <v>90</v>
      </c>
      <c r="C3241" s="16" t="s">
        <v>595</v>
      </c>
      <c r="D3241" s="10">
        <v>11.271901976066196</v>
      </c>
      <c r="E3241" s="26">
        <v>1052.837724073223</v>
      </c>
      <c r="F3241" s="10">
        <v>1074.6540939026895</v>
      </c>
    </row>
    <row r="3242">
      <c r="A3242" s="2" t="s">
        <v>32</v>
      </c>
      <c r="B3242" s="2" t="s">
        <v>123</v>
      </c>
      <c r="C3242" s="16" t="s">
        <v>510</v>
      </c>
      <c r="D3242" s="10">
        <v>9.520913634679266</v>
      </c>
      <c r="E3242" s="26">
        <v>1066.963605493244</v>
      </c>
      <c r="F3242" s="10">
        <v>1064.109626049289</v>
      </c>
    </row>
    <row r="3243">
      <c r="A3243" s="2" t="s">
        <v>151</v>
      </c>
      <c r="B3243" s="2" t="s">
        <v>32</v>
      </c>
      <c r="C3243" s="16" t="s">
        <v>498</v>
      </c>
      <c r="D3243" s="10">
        <v>10.820124625782313</v>
      </c>
      <c r="E3243" s="26">
        <v>1066.807153324282</v>
      </c>
      <c r="F3243" s="10">
        <v>1076.4845191279232</v>
      </c>
    </row>
    <row r="3244">
      <c r="A3244" s="2" t="s">
        <v>12</v>
      </c>
      <c r="B3244" s="2" t="s">
        <v>151</v>
      </c>
      <c r="C3244" s="16" t="s">
        <v>562</v>
      </c>
      <c r="D3244" s="10">
        <v>7.1202958796398494</v>
      </c>
      <c r="E3244" s="26">
        <v>1117.7707165228703</v>
      </c>
      <c r="F3244" s="10">
        <v>1077.6272779500644</v>
      </c>
    </row>
    <row r="3245">
      <c r="A3245" s="2" t="s">
        <v>69</v>
      </c>
      <c r="B3245" s="2" t="s">
        <v>12</v>
      </c>
      <c r="C3245" s="16" t="s">
        <v>511</v>
      </c>
      <c r="D3245" s="10">
        <v>13.88540929352163</v>
      </c>
      <c r="E3245" s="26">
        <v>1071.8149802657422</v>
      </c>
      <c r="F3245" s="10">
        <v>1124.8910124025101</v>
      </c>
    </row>
    <row r="3246">
      <c r="A3246" s="2" t="s">
        <v>80</v>
      </c>
      <c r="B3246" s="2" t="s">
        <v>69</v>
      </c>
      <c r="C3246" s="16" t="s">
        <v>526</v>
      </c>
      <c r="D3246" s="10">
        <v>13.697476739737679</v>
      </c>
      <c r="E3246" s="26">
        <v>1037.5969633926443</v>
      </c>
      <c r="F3246" s="10">
        <v>1085.7003895592638</v>
      </c>
    </row>
    <row r="3247">
      <c r="A3247" s="2" t="s">
        <v>152</v>
      </c>
      <c r="B3247" s="2" t="s">
        <v>80</v>
      </c>
      <c r="C3247" s="16" t="s">
        <v>433</v>
      </c>
      <c r="D3247" s="10">
        <v>-30.60344551795406</v>
      </c>
      <c r="E3247" s="26">
        <v>1037.11760907212</v>
      </c>
      <c r="F3247" s="10">
        <v>1051.2944401323819</v>
      </c>
    </row>
    <row r="3248">
      <c r="A3248" s="2" t="s">
        <v>64</v>
      </c>
      <c r="B3248" s="2" t="s">
        <v>80</v>
      </c>
      <c r="C3248" s="16" t="s">
        <v>507</v>
      </c>
      <c r="D3248" s="10">
        <v>8.696277653668911</v>
      </c>
      <c r="E3248" s="26">
        <v>1077.1429542129822</v>
      </c>
      <c r="F3248" s="10">
        <v>1081.8978856503359</v>
      </c>
    </row>
    <row r="3249">
      <c r="A3249" s="2" t="s">
        <v>90</v>
      </c>
      <c r="B3249" s="2" t="s">
        <v>64</v>
      </c>
      <c r="C3249" s="16" t="s">
        <v>433</v>
      </c>
      <c r="D3249" s="10">
        <v>-29.974566852400073</v>
      </c>
      <c r="E3249" s="26">
        <v>1063.3821919266234</v>
      </c>
      <c r="F3249" s="10">
        <v>1085.839231866651</v>
      </c>
    </row>
    <row r="3250">
      <c r="A3250" s="2" t="s">
        <v>29</v>
      </c>
      <c r="B3250" s="2" t="s">
        <v>64</v>
      </c>
      <c r="C3250" s="16" t="s">
        <v>548</v>
      </c>
      <c r="D3250" s="10">
        <v>11.714525329683266</v>
      </c>
      <c r="E3250" s="26">
        <v>1063.67827886366</v>
      </c>
      <c r="F3250" s="10">
        <v>1115.8137987190512</v>
      </c>
    </row>
    <row r="3251">
      <c r="A3251" s="2" t="s">
        <v>151</v>
      </c>
      <c r="B3251" s="2" t="s">
        <v>29</v>
      </c>
      <c r="C3251" s="16" t="s">
        <v>433</v>
      </c>
      <c r="D3251" s="10">
        <v>-31.284003401076873</v>
      </c>
      <c r="E3251" s="26">
        <v>1070.5069820704246</v>
      </c>
      <c r="F3251" s="10">
        <v>1075.3928041933432</v>
      </c>
    </row>
    <row r="3252">
      <c r="A3252" s="2" t="s">
        <v>80</v>
      </c>
      <c r="B3252" s="2" t="s">
        <v>69</v>
      </c>
      <c r="C3252" s="16" t="s">
        <v>567</v>
      </c>
      <c r="D3252" s="10">
        <v>9.359116943152303</v>
      </c>
      <c r="E3252" s="26">
        <v>1073.201607996667</v>
      </c>
      <c r="F3252" s="10">
        <v>1072.0029128195263</v>
      </c>
    </row>
    <row r="3253">
      <c r="A3253" s="2" t="s">
        <v>415</v>
      </c>
      <c r="B3253" s="2" t="s">
        <v>306</v>
      </c>
      <c r="C3253" s="16" t="s">
        <v>430</v>
      </c>
      <c r="D3253" s="10">
        <v>17.60821459105094</v>
      </c>
      <c r="E3253" s="26">
        <v>881.8236688900616</v>
      </c>
      <c r="F3253" s="10">
        <v>975.8214539910116</v>
      </c>
    </row>
    <row r="3254">
      <c r="A3254" s="2" t="s">
        <v>420</v>
      </c>
      <c r="B3254" s="2" t="s">
        <v>415</v>
      </c>
      <c r="C3254" s="16" t="s">
        <v>433</v>
      </c>
      <c r="D3254" s="10">
        <v>-36.15510800928186</v>
      </c>
      <c r="E3254" s="26">
        <v>978.028535806534</v>
      </c>
      <c r="F3254" s="10">
        <v>899.4318834811127</v>
      </c>
    </row>
    <row r="3255">
      <c r="A3255" s="2" t="s">
        <v>301</v>
      </c>
      <c r="B3255" s="2" t="s">
        <v>415</v>
      </c>
      <c r="C3255" s="16" t="s">
        <v>568</v>
      </c>
      <c r="D3255" s="10">
        <v>7.9750086766537835</v>
      </c>
      <c r="E3255" s="26">
        <v>937.8976395595458</v>
      </c>
      <c r="F3255" s="10">
        <v>935.5869914903946</v>
      </c>
    </row>
    <row r="3256">
      <c r="A3256" s="2" t="s">
        <v>243</v>
      </c>
      <c r="B3256" s="2" t="s">
        <v>301</v>
      </c>
      <c r="C3256" s="16" t="s">
        <v>446</v>
      </c>
      <c r="D3256" s="10">
        <v>7.044553791204856</v>
      </c>
      <c r="E3256" s="26">
        <v>991.4138514240514</v>
      </c>
      <c r="F3256" s="10">
        <v>945.8726482361996</v>
      </c>
    </row>
    <row r="3257">
      <c r="A3257" s="2" t="s">
        <v>306</v>
      </c>
      <c r="B3257" s="2" t="s">
        <v>243</v>
      </c>
      <c r="C3257" s="16" t="s">
        <v>531</v>
      </c>
      <c r="D3257" s="10">
        <v>13.666304816935918</v>
      </c>
      <c r="E3257" s="26">
        <v>958.2132393999607</v>
      </c>
      <c r="F3257" s="10">
        <v>998.4584052152562</v>
      </c>
    </row>
    <row r="3258">
      <c r="A3258" s="2" t="s">
        <v>419</v>
      </c>
      <c r="B3258" s="2" t="s">
        <v>306</v>
      </c>
      <c r="C3258" s="16" t="s">
        <v>575</v>
      </c>
      <c r="D3258" s="10">
        <v>14.373825337759472</v>
      </c>
      <c r="E3258" s="26">
        <v>909.5449934552117</v>
      </c>
      <c r="F3258" s="10">
        <v>971.8795442168966</v>
      </c>
    </row>
    <row r="3259">
      <c r="A3259" s="2" t="s">
        <v>420</v>
      </c>
      <c r="B3259" s="2" t="s">
        <v>419</v>
      </c>
      <c r="C3259" s="16" t="s">
        <v>566</v>
      </c>
      <c r="D3259" s="10">
        <v>8.539787240880406</v>
      </c>
      <c r="E3259" s="26">
        <v>941.8734277972521</v>
      </c>
      <c r="F3259" s="10">
        <v>923.9188187929711</v>
      </c>
    </row>
    <row r="3260">
      <c r="A3260" s="2" t="s">
        <v>415</v>
      </c>
      <c r="B3260" s="2" t="s">
        <v>420</v>
      </c>
      <c r="C3260" s="16" t="s">
        <v>549</v>
      </c>
      <c r="D3260" s="10">
        <v>11.424576066267464</v>
      </c>
      <c r="E3260" s="26">
        <v>927.6119828137408</v>
      </c>
      <c r="F3260" s="10">
        <v>950.4132150381325</v>
      </c>
    </row>
    <row r="3261">
      <c r="A3261" s="2" t="s">
        <v>306</v>
      </c>
      <c r="B3261" s="2" t="s">
        <v>415</v>
      </c>
      <c r="C3261" s="16" t="s">
        <v>545</v>
      </c>
      <c r="D3261" s="10">
        <v>9.315789954980872</v>
      </c>
      <c r="E3261" s="26">
        <v>957.5057188791372</v>
      </c>
      <c r="F3261" s="10">
        <v>939.0365588800083</v>
      </c>
    </row>
    <row r="3262">
      <c r="A3262" s="2" t="s">
        <v>384</v>
      </c>
      <c r="B3262" s="2" t="s">
        <v>306</v>
      </c>
      <c r="C3262" s="16" t="s">
        <v>483</v>
      </c>
      <c r="D3262" s="10">
        <v>11.846026323767651</v>
      </c>
      <c r="E3262" s="26">
        <v>936.6756102872586</v>
      </c>
      <c r="F3262" s="10">
        <v>966.821508834118</v>
      </c>
    </row>
    <row r="3263">
      <c r="A3263" s="2" t="s">
        <v>414</v>
      </c>
      <c r="B3263" s="2" t="s">
        <v>384</v>
      </c>
      <c r="C3263" s="16" t="s">
        <v>491</v>
      </c>
      <c r="D3263" s="10">
        <v>12.11705101129167</v>
      </c>
      <c r="E3263" s="26">
        <v>916.5505608788336</v>
      </c>
      <c r="F3263" s="10">
        <v>948.5216366110261</v>
      </c>
    </row>
    <row r="3264">
      <c r="A3264" s="2" t="s">
        <v>243</v>
      </c>
      <c r="B3264" s="2" t="s">
        <v>414</v>
      </c>
      <c r="C3264" s="16" t="s">
        <v>505</v>
      </c>
      <c r="D3264" s="10">
        <v>6.843241911764455</v>
      </c>
      <c r="E3264" s="26">
        <v>984.7921003983203</v>
      </c>
      <c r="F3264" s="10">
        <v>928.6676118901253</v>
      </c>
    </row>
    <row r="3265">
      <c r="A3265" s="2" t="s">
        <v>306</v>
      </c>
      <c r="B3265" s="2" t="s">
        <v>243</v>
      </c>
      <c r="C3265" s="16" t="s">
        <v>486</v>
      </c>
      <c r="D3265" s="10">
        <v>12.929012009499948</v>
      </c>
      <c r="E3265" s="26">
        <v>954.9754825103504</v>
      </c>
      <c r="F3265" s="10">
        <v>991.6353423100846</v>
      </c>
    </row>
    <row r="3266">
      <c r="A3266" s="2" t="s">
        <v>419</v>
      </c>
      <c r="B3266" s="2" t="s">
        <v>306</v>
      </c>
      <c r="C3266" s="16" t="s">
        <v>433</v>
      </c>
      <c r="D3266" s="10">
        <v>-27.526936430629746</v>
      </c>
      <c r="E3266" s="26">
        <v>915.3790315520907</v>
      </c>
      <c r="F3266" s="10">
        <v>967.9044945198503</v>
      </c>
    </row>
    <row r="3267">
      <c r="A3267" s="2" t="s">
        <v>415</v>
      </c>
      <c r="B3267" s="2" t="s">
        <v>306</v>
      </c>
      <c r="C3267" s="16" t="s">
        <v>433</v>
      </c>
      <c r="D3267" s="10">
        <v>-26.382235580256438</v>
      </c>
      <c r="E3267" s="26">
        <v>929.7207689250275</v>
      </c>
      <c r="F3267" s="10">
        <v>995.43143095048</v>
      </c>
    </row>
    <row r="3268">
      <c r="A3268" s="2" t="s">
        <v>54</v>
      </c>
      <c r="B3268" s="2" t="s">
        <v>18</v>
      </c>
      <c r="C3268" s="16" t="s">
        <v>541</v>
      </c>
      <c r="D3268" s="10">
        <v>22.35214572975261</v>
      </c>
      <c r="E3268" s="26">
        <v>1008.7737600423726</v>
      </c>
      <c r="F3268" s="10">
        <v>1146.2571962724958</v>
      </c>
    </row>
    <row r="3269">
      <c r="A3269" s="2" t="s">
        <v>105</v>
      </c>
      <c r="B3269" s="2" t="s">
        <v>54</v>
      </c>
      <c r="C3269" s="16" t="s">
        <v>433</v>
      </c>
      <c r="D3269" s="10">
        <v>-34.34729065425859</v>
      </c>
      <c r="E3269" s="26">
        <v>1074.0576859472847</v>
      </c>
      <c r="F3269" s="10">
        <v>1031.1259057721252</v>
      </c>
    </row>
    <row r="3270">
      <c r="A3270" s="2" t="s">
        <v>53</v>
      </c>
      <c r="B3270" s="2" t="s">
        <v>54</v>
      </c>
      <c r="C3270" s="16" t="s">
        <v>453</v>
      </c>
      <c r="D3270" s="10">
        <v>10.81712778179225</v>
      </c>
      <c r="E3270" s="26">
        <v>1030.7211557326032</v>
      </c>
      <c r="F3270" s="10">
        <v>1065.4731964263838</v>
      </c>
    </row>
    <row r="3271">
      <c r="A3271" s="2" t="s">
        <v>41</v>
      </c>
      <c r="B3271" s="2" t="s">
        <v>53</v>
      </c>
      <c r="C3271" s="16" t="s">
        <v>454</v>
      </c>
      <c r="D3271" s="10">
        <v>4.386387376654945</v>
      </c>
      <c r="E3271" s="26">
        <v>1143.4915102800242</v>
      </c>
      <c r="F3271" s="10">
        <v>1041.5382835143955</v>
      </c>
    </row>
    <row r="3272">
      <c r="A3272" s="2" t="s">
        <v>16</v>
      </c>
      <c r="B3272" s="2" t="s">
        <v>41</v>
      </c>
      <c r="C3272" s="16" t="s">
        <v>466</v>
      </c>
      <c r="D3272" s="10">
        <v>9.84203473868428</v>
      </c>
      <c r="E3272" s="26">
        <v>1151.4967253422085</v>
      </c>
      <c r="F3272" s="10">
        <v>1147.8778976566791</v>
      </c>
    </row>
    <row r="3273">
      <c r="A3273" s="2" t="s">
        <v>10</v>
      </c>
      <c r="B3273" s="2" t="s">
        <v>16</v>
      </c>
      <c r="C3273" s="16" t="s">
        <v>480</v>
      </c>
      <c r="D3273" s="10">
        <v>7.611523053897277</v>
      </c>
      <c r="E3273" s="26">
        <v>1203.1068373963226</v>
      </c>
      <c r="F3273" s="10">
        <v>1161.3387600808926</v>
      </c>
    </row>
    <row r="3274">
      <c r="A3274" s="2" t="s">
        <v>18</v>
      </c>
      <c r="B3274" s="2" t="s">
        <v>10</v>
      </c>
      <c r="C3274" s="16" t="s">
        <v>433</v>
      </c>
      <c r="D3274" s="10">
        <v>-24.47960489528053</v>
      </c>
      <c r="E3274" s="26">
        <v>1123.905050542743</v>
      </c>
      <c r="F3274" s="10">
        <v>1210.71836045022</v>
      </c>
    </row>
    <row r="3275">
      <c r="A3275" s="2" t="s">
        <v>53</v>
      </c>
      <c r="B3275" s="2" t="s">
        <v>10</v>
      </c>
      <c r="C3275" s="16" t="s">
        <v>589</v>
      </c>
      <c r="D3275" s="10">
        <v>25.80512751377772</v>
      </c>
      <c r="E3275" s="26">
        <v>1037.1518961377406</v>
      </c>
      <c r="F3275" s="10">
        <v>1235.1979653455005</v>
      </c>
    </row>
    <row r="3276">
      <c r="A3276" s="2" t="s">
        <v>25</v>
      </c>
      <c r="B3276" s="2" t="s">
        <v>53</v>
      </c>
      <c r="C3276" s="16" t="s">
        <v>441</v>
      </c>
      <c r="D3276" s="10">
        <v>13.124040294062027</v>
      </c>
      <c r="E3276" s="26">
        <v>1033.6397583615826</v>
      </c>
      <c r="F3276" s="10">
        <v>1062.9570236515183</v>
      </c>
    </row>
    <row r="3277">
      <c r="A3277" s="2" t="s">
        <v>121</v>
      </c>
      <c r="B3277" s="2" t="s">
        <v>25</v>
      </c>
      <c r="C3277" s="16" t="s">
        <v>494</v>
      </c>
      <c r="D3277" s="10">
        <v>11.783702263131811</v>
      </c>
      <c r="E3277" s="26">
        <v>1026.5457988722153</v>
      </c>
      <c r="F3277" s="10">
        <v>1046.7637986556447</v>
      </c>
    </row>
    <row r="3278">
      <c r="A3278" s="2" t="s">
        <v>54</v>
      </c>
      <c r="B3278" s="2" t="s">
        <v>121</v>
      </c>
      <c r="C3278" s="16" t="s">
        <v>498</v>
      </c>
      <c r="D3278" s="10">
        <v>9.021785373187628</v>
      </c>
      <c r="E3278" s="26">
        <v>1054.6560686445914</v>
      </c>
      <c r="F3278" s="10">
        <v>1038.329501135347</v>
      </c>
    </row>
    <row r="3279">
      <c r="A3279" s="2" t="s">
        <v>53</v>
      </c>
      <c r="B3279" s="2" t="s">
        <v>54</v>
      </c>
      <c r="C3279" s="16" t="s">
        <v>492</v>
      </c>
      <c r="D3279" s="10">
        <v>11.086619036655174</v>
      </c>
      <c r="E3279" s="26">
        <v>1049.8329833574562</v>
      </c>
      <c r="F3279" s="10">
        <v>1063.677854017779</v>
      </c>
    </row>
    <row r="3280">
      <c r="A3280" s="2" t="s">
        <v>25</v>
      </c>
      <c r="B3280" s="2" t="s">
        <v>53</v>
      </c>
      <c r="C3280" s="16" t="s">
        <v>427</v>
      </c>
      <c r="D3280" s="10">
        <v>12.552803997504586</v>
      </c>
      <c r="E3280" s="26">
        <v>1034.980096392513</v>
      </c>
      <c r="F3280" s="10">
        <v>1060.9196023941115</v>
      </c>
    </row>
    <row r="3281">
      <c r="A3281" s="2" t="s">
        <v>16</v>
      </c>
      <c r="B3281" s="2" t="s">
        <v>25</v>
      </c>
      <c r="C3281" s="16" t="s">
        <v>500</v>
      </c>
      <c r="D3281" s="10">
        <v>4.29426326826003</v>
      </c>
      <c r="E3281" s="26">
        <v>1153.7272370269952</v>
      </c>
      <c r="F3281" s="10">
        <v>1047.5329003900174</v>
      </c>
    </row>
    <row r="3282">
      <c r="A3282" s="2" t="s">
        <v>10</v>
      </c>
      <c r="B3282" s="2" t="s">
        <v>16</v>
      </c>
      <c r="C3282" s="16" t="s">
        <v>459</v>
      </c>
      <c r="D3282" s="10">
        <v>7.962500298953346</v>
      </c>
      <c r="E3282" s="26">
        <v>1209.3928378317228</v>
      </c>
      <c r="F3282" s="10">
        <v>1158.0215002952552</v>
      </c>
    </row>
    <row r="3283">
      <c r="A3283" s="2" t="s">
        <v>304</v>
      </c>
      <c r="B3283" s="2" t="s">
        <v>99</v>
      </c>
      <c r="C3283" s="16" t="s">
        <v>433</v>
      </c>
      <c r="D3283" s="10">
        <v>-31.841061902678174</v>
      </c>
      <c r="E3283" s="26">
        <v>992.9456900352907</v>
      </c>
      <c r="F3283" s="10">
        <v>989.9340473910522</v>
      </c>
    </row>
    <row r="3284">
      <c r="A3284" s="2" t="s">
        <v>300</v>
      </c>
      <c r="B3284" s="2" t="s">
        <v>99</v>
      </c>
      <c r="C3284" s="16" t="s">
        <v>521</v>
      </c>
      <c r="D3284" s="10">
        <v>9.340956161591613</v>
      </c>
      <c r="E3284" s="26">
        <v>991.4475453830548</v>
      </c>
      <c r="F3284" s="10">
        <v>1021.7751092937303</v>
      </c>
    </row>
    <row r="3285">
      <c r="A3285" s="2" t="s">
        <v>155</v>
      </c>
      <c r="B3285" s="2" t="s">
        <v>300</v>
      </c>
      <c r="C3285" s="16" t="s">
        <v>590</v>
      </c>
      <c r="D3285" s="10">
        <v>8.180046284654932</v>
      </c>
      <c r="E3285" s="26">
        <v>1019.9219636101783</v>
      </c>
      <c r="F3285" s="10">
        <v>1000.7885015446465</v>
      </c>
    </row>
    <row r="3286">
      <c r="A3286" s="2" t="s">
        <v>417</v>
      </c>
      <c r="B3286" s="2" t="s">
        <v>155</v>
      </c>
      <c r="C3286" s="16" t="s">
        <v>433</v>
      </c>
      <c r="D3286" s="10">
        <v>-24.425617430203722</v>
      </c>
      <c r="E3286" s="26">
        <v>940.7011713571976</v>
      </c>
      <c r="F3286" s="10">
        <v>1028.1020098948331</v>
      </c>
    </row>
    <row r="3287">
      <c r="A3287" s="2" t="s">
        <v>342</v>
      </c>
      <c r="B3287" s="2" t="s">
        <v>155</v>
      </c>
      <c r="C3287" s="16" t="s">
        <v>543</v>
      </c>
      <c r="D3287" s="10">
        <v>17.38594283076646</v>
      </c>
      <c r="E3287" s="26">
        <v>946.2424356419683</v>
      </c>
      <c r="F3287" s="10">
        <v>1052.527627325037</v>
      </c>
    </row>
    <row r="3288">
      <c r="A3288" s="2" t="s">
        <v>271</v>
      </c>
      <c r="B3288" s="2" t="s">
        <v>342</v>
      </c>
      <c r="C3288" s="16" t="s">
        <v>468</v>
      </c>
      <c r="D3288" s="10">
        <v>10.339466442271613</v>
      </c>
      <c r="E3288" s="26">
        <v>960.7536319977683</v>
      </c>
      <c r="F3288" s="10">
        <v>963.6283784727348</v>
      </c>
    </row>
    <row r="3289">
      <c r="A3289" s="2" t="s">
        <v>376</v>
      </c>
      <c r="B3289" s="2" t="s">
        <v>271</v>
      </c>
      <c r="C3289" s="16" t="s">
        <v>433</v>
      </c>
      <c r="D3289" s="10">
        <v>-31.630296166577338</v>
      </c>
      <c r="E3289" s="26">
        <v>971.0833462769007</v>
      </c>
      <c r="F3289" s="10">
        <v>971.0930984400399</v>
      </c>
    </row>
    <row r="3290">
      <c r="A3290" s="2" t="s">
        <v>304</v>
      </c>
      <c r="B3290" s="2" t="s">
        <v>271</v>
      </c>
      <c r="C3290" s="16" t="s">
        <v>445</v>
      </c>
      <c r="D3290" s="10">
        <v>10.366664778058306</v>
      </c>
      <c r="E3290" s="26">
        <v>961.1046281326126</v>
      </c>
      <c r="F3290" s="10">
        <v>1002.7233946066171</v>
      </c>
    </row>
    <row r="3291">
      <c r="A3291" s="2" t="s">
        <v>62</v>
      </c>
      <c r="B3291" s="2" t="s">
        <v>304</v>
      </c>
      <c r="C3291" s="16" t="s">
        <v>494</v>
      </c>
      <c r="D3291" s="10">
        <v>5.557723473865575</v>
      </c>
      <c r="E3291" s="26">
        <v>1054.951607116</v>
      </c>
      <c r="F3291" s="10">
        <v>971.4712929106709</v>
      </c>
    </row>
    <row r="3292">
      <c r="A3292" s="2" t="s">
        <v>300</v>
      </c>
      <c r="B3292" s="2" t="s">
        <v>62</v>
      </c>
      <c r="C3292" s="16" t="s">
        <v>433</v>
      </c>
      <c r="D3292" s="10">
        <v>-26.188492147611893</v>
      </c>
      <c r="E3292" s="26">
        <v>992.6084552599915</v>
      </c>
      <c r="F3292" s="10">
        <v>1060.5093305898656</v>
      </c>
    </row>
    <row r="3293">
      <c r="A3293" s="2" t="s">
        <v>417</v>
      </c>
      <c r="B3293" s="2" t="s">
        <v>62</v>
      </c>
      <c r="C3293" s="16" t="s">
        <v>433</v>
      </c>
      <c r="D3293" s="10">
        <v>-16.678394701287065</v>
      </c>
      <c r="E3293" s="26">
        <v>916.2755539269939</v>
      </c>
      <c r="F3293" s="10">
        <v>1086.6978227374775</v>
      </c>
    </row>
    <row r="3294">
      <c r="A3294" s="2" t="s">
        <v>15</v>
      </c>
      <c r="B3294" s="2" t="s">
        <v>71</v>
      </c>
      <c r="C3294" s="16" t="s">
        <v>523</v>
      </c>
      <c r="D3294" s="10">
        <v>5.915369768527489</v>
      </c>
      <c r="E3294" s="26">
        <v>1126.6529978876965</v>
      </c>
      <c r="F3294" s="10">
        <v>1049.9921180417891</v>
      </c>
    </row>
    <row r="3295">
      <c r="A3295" s="2" t="s">
        <v>171</v>
      </c>
      <c r="B3295" s="2" t="s">
        <v>15</v>
      </c>
      <c r="C3295" s="16" t="s">
        <v>445</v>
      </c>
      <c r="D3295" s="10">
        <v>17.85599742897227</v>
      </c>
      <c r="E3295" s="26">
        <v>1032.258079598264</v>
      </c>
      <c r="F3295" s="10">
        <v>1132.568367656224</v>
      </c>
    </row>
    <row r="3296">
      <c r="A3296" s="2" t="s">
        <v>51</v>
      </c>
      <c r="B3296" s="2" t="s">
        <v>171</v>
      </c>
      <c r="C3296" s="16" t="s">
        <v>455</v>
      </c>
      <c r="D3296" s="10">
        <v>8.736057849925812</v>
      </c>
      <c r="E3296" s="26">
        <v>1074.0569276190668</v>
      </c>
      <c r="F3296" s="10">
        <v>1050.1140770272364</v>
      </c>
    </row>
    <row r="3297">
      <c r="A3297" s="2" t="s">
        <v>159</v>
      </c>
      <c r="B3297" s="2" t="s">
        <v>51</v>
      </c>
      <c r="C3297" s="16" t="s">
        <v>433</v>
      </c>
      <c r="D3297" s="10">
        <v>-27.6934425552061</v>
      </c>
      <c r="E3297" s="26">
        <v>1032.2244870306135</v>
      </c>
      <c r="F3297" s="10">
        <v>1082.7929854689926</v>
      </c>
    </row>
    <row r="3298">
      <c r="A3298" s="2" t="s">
        <v>71</v>
      </c>
      <c r="B3298" s="2" t="s">
        <v>51</v>
      </c>
      <c r="C3298" s="16" t="s">
        <v>488</v>
      </c>
      <c r="D3298" s="10">
        <v>13.396326434620846</v>
      </c>
      <c r="E3298" s="26">
        <v>1044.0767482732617</v>
      </c>
      <c r="F3298" s="10">
        <v>1110.4864280241986</v>
      </c>
    </row>
    <row r="3299">
      <c r="A3299" s="2" t="s">
        <v>15</v>
      </c>
      <c r="B3299" s="2" t="s">
        <v>71</v>
      </c>
      <c r="C3299" s="16" t="s">
        <v>543</v>
      </c>
      <c r="D3299" s="10">
        <v>6.748993810363914</v>
      </c>
      <c r="E3299" s="26">
        <v>1114.7123702272515</v>
      </c>
      <c r="F3299" s="10">
        <v>1057.4730747078827</v>
      </c>
    </row>
    <row r="3300">
      <c r="A3300" s="2" t="s">
        <v>30</v>
      </c>
      <c r="B3300" s="2" t="s">
        <v>15</v>
      </c>
      <c r="C3300" s="16" t="s">
        <v>515</v>
      </c>
      <c r="D3300" s="10">
        <v>11.37105089646717</v>
      </c>
      <c r="E3300" s="26">
        <v>1109.313683755853</v>
      </c>
      <c r="F3300" s="10">
        <v>1121.4613640376153</v>
      </c>
    </row>
    <row r="3301">
      <c r="A3301" s="2" t="s">
        <v>14</v>
      </c>
      <c r="B3301" s="2" t="s">
        <v>30</v>
      </c>
      <c r="C3301" s="16" t="s">
        <v>584</v>
      </c>
      <c r="D3301" s="10">
        <v>7.143776397504008</v>
      </c>
      <c r="E3301" s="26">
        <v>1158.206530898995</v>
      </c>
      <c r="F3301" s="10">
        <v>1120.6847346523202</v>
      </c>
    </row>
    <row r="3302">
      <c r="A3302" s="2" t="s">
        <v>17</v>
      </c>
      <c r="B3302" s="2" t="s">
        <v>14</v>
      </c>
      <c r="C3302" s="16" t="s">
        <v>434</v>
      </c>
      <c r="D3302" s="10">
        <v>12.409486938336958</v>
      </c>
      <c r="E3302" s="26">
        <v>1136.1539328016836</v>
      </c>
      <c r="F3302" s="10">
        <v>1165.350307296499</v>
      </c>
    </row>
    <row r="3303">
      <c r="A3303" s="2" t="s">
        <v>46</v>
      </c>
      <c r="B3303" s="2" t="s">
        <v>17</v>
      </c>
      <c r="C3303" s="16" t="s">
        <v>521</v>
      </c>
      <c r="D3303" s="10">
        <v>13.285695300861585</v>
      </c>
      <c r="E3303" s="26">
        <v>1098.8019916155397</v>
      </c>
      <c r="F3303" s="10">
        <v>1148.5634197400204</v>
      </c>
    </row>
    <row r="3304">
      <c r="A3304" s="2" t="s">
        <v>79</v>
      </c>
      <c r="B3304" s="2" t="s">
        <v>46</v>
      </c>
      <c r="C3304" s="16" t="s">
        <v>481</v>
      </c>
      <c r="D3304" s="10">
        <v>15.956188799604854</v>
      </c>
      <c r="E3304" s="26">
        <v>1042.818313112692</v>
      </c>
      <c r="F3304" s="10">
        <v>1112.0876869164015</v>
      </c>
    </row>
    <row r="3305">
      <c r="A3305" s="2" t="s">
        <v>78</v>
      </c>
      <c r="B3305" s="2" t="s">
        <v>79</v>
      </c>
      <c r="C3305" s="16" t="s">
        <v>432</v>
      </c>
      <c r="D3305" s="10">
        <v>10.555342241384386</v>
      </c>
      <c r="E3305" s="26">
        <v>1054.9838751483483</v>
      </c>
      <c r="F3305" s="10">
        <v>1058.774501912297</v>
      </c>
    </row>
    <row r="3306">
      <c r="A3306" s="2" t="s">
        <v>171</v>
      </c>
      <c r="B3306" s="2" t="s">
        <v>78</v>
      </c>
      <c r="C3306" s="16" t="s">
        <v>433</v>
      </c>
      <c r="D3306" s="10">
        <v>-29.84258742227402</v>
      </c>
      <c r="E3306" s="26">
        <v>1041.3780191773105</v>
      </c>
      <c r="F3306" s="10">
        <v>1065.5392173897326</v>
      </c>
    </row>
    <row r="3307">
      <c r="A3307" s="2" t="s">
        <v>71</v>
      </c>
      <c r="B3307" s="2" t="s">
        <v>78</v>
      </c>
      <c r="C3307" s="16" t="s">
        <v>458</v>
      </c>
      <c r="D3307" s="10">
        <v>11.343073211461263</v>
      </c>
      <c r="E3307" s="26">
        <v>1050.724080897519</v>
      </c>
      <c r="F3307" s="10">
        <v>1095.3818048120065</v>
      </c>
    </row>
    <row r="3308">
      <c r="A3308" s="2" t="s">
        <v>46</v>
      </c>
      <c r="B3308" s="2" t="s">
        <v>71</v>
      </c>
      <c r="C3308" s="16" t="s">
        <v>523</v>
      </c>
      <c r="D3308" s="10">
        <v>8.146884582003938</v>
      </c>
      <c r="E3308" s="26">
        <v>1096.1314981167966</v>
      </c>
      <c r="F3308" s="10">
        <v>1062.0671541089803</v>
      </c>
    </row>
    <row r="3309">
      <c r="A3309" s="2" t="s">
        <v>420</v>
      </c>
      <c r="B3309" s="2" t="s">
        <v>49</v>
      </c>
      <c r="C3309" s="16" t="s">
        <v>433</v>
      </c>
      <c r="D3309" s="10">
        <v>-22.055556215201413</v>
      </c>
      <c r="E3309" s="26">
        <v>938.988638971865</v>
      </c>
      <c r="F3309" s="10">
        <v>1051.8024410741968</v>
      </c>
    </row>
    <row r="3310">
      <c r="A3310" s="2" t="s">
        <v>306</v>
      </c>
      <c r="B3310" s="2" t="s">
        <v>49</v>
      </c>
      <c r="C3310" s="16" t="s">
        <v>433</v>
      </c>
      <c r="D3310" s="10">
        <v>-27.56795840571067</v>
      </c>
      <c r="E3310" s="26">
        <v>1021.8136665307364</v>
      </c>
      <c r="F3310" s="10">
        <v>1073.8579972893983</v>
      </c>
    </row>
    <row r="3311">
      <c r="A3311" s="2" t="s">
        <v>301</v>
      </c>
      <c r="B3311" s="2" t="s">
        <v>49</v>
      </c>
      <c r="C3311" s="16" t="s">
        <v>502</v>
      </c>
      <c r="D3311" s="10">
        <v>21.89223799920431</v>
      </c>
      <c r="E3311" s="26">
        <v>938.8280944449947</v>
      </c>
      <c r="F3311" s="10">
        <v>1101.425955695109</v>
      </c>
    </row>
    <row r="3312">
      <c r="A3312" s="2" t="s">
        <v>33</v>
      </c>
      <c r="B3312" s="2" t="s">
        <v>301</v>
      </c>
      <c r="C3312" s="16" t="s">
        <v>484</v>
      </c>
      <c r="D3312" s="10">
        <v>4.7828932624029905</v>
      </c>
      <c r="E3312" s="26">
        <v>1051.3960463178844</v>
      </c>
      <c r="F3312" s="10">
        <v>960.720332444199</v>
      </c>
    </row>
    <row r="3313">
      <c r="A3313" s="2" t="s">
        <v>420</v>
      </c>
      <c r="B3313" s="2" t="s">
        <v>33</v>
      </c>
      <c r="C3313" s="16" t="s">
        <v>433</v>
      </c>
      <c r="D3313" s="10">
        <v>-19.562403331059606</v>
      </c>
      <c r="E3313" s="26">
        <v>916.9330827566637</v>
      </c>
      <c r="F3313" s="10">
        <v>1056.1789395802873</v>
      </c>
    </row>
    <row r="3314">
      <c r="A3314" s="2" t="s">
        <v>414</v>
      </c>
      <c r="B3314" s="2" t="s">
        <v>33</v>
      </c>
      <c r="C3314" s="16" t="s">
        <v>433</v>
      </c>
      <c r="D3314" s="10">
        <v>-18.191508269159367</v>
      </c>
      <c r="E3314" s="26">
        <v>921.8243699783609</v>
      </c>
      <c r="F3314" s="10">
        <v>1075.741342911347</v>
      </c>
    </row>
    <row r="3315">
      <c r="A3315" s="2" t="s">
        <v>306</v>
      </c>
      <c r="B3315" s="2" t="s">
        <v>33</v>
      </c>
      <c r="C3315" s="16" t="s">
        <v>433</v>
      </c>
      <c r="D3315" s="10">
        <v>-29.108808885421432</v>
      </c>
      <c r="E3315" s="26">
        <v>994.2457081250258</v>
      </c>
      <c r="F3315" s="10">
        <v>1093.9328511805063</v>
      </c>
    </row>
    <row r="3316">
      <c r="A3316" s="2" t="s">
        <v>301</v>
      </c>
      <c r="B3316" s="2" t="s">
        <v>33</v>
      </c>
      <c r="C3316" s="16" t="s">
        <v>545</v>
      </c>
      <c r="D3316" s="10">
        <v>21.13449373828717</v>
      </c>
      <c r="E3316" s="26">
        <v>955.937439181796</v>
      </c>
      <c r="F3316" s="10">
        <v>1123.0416600659278</v>
      </c>
    </row>
    <row r="3317">
      <c r="A3317" s="2" t="s">
        <v>150</v>
      </c>
      <c r="B3317" s="2" t="s">
        <v>301</v>
      </c>
      <c r="C3317" s="16" t="s">
        <v>427</v>
      </c>
      <c r="D3317" s="10">
        <v>10.845915238073953</v>
      </c>
      <c r="E3317" s="26">
        <v>973.9597956258943</v>
      </c>
      <c r="F3317" s="10">
        <v>977.0719329200831</v>
      </c>
    </row>
    <row r="3318">
      <c r="A3318" s="2" t="s">
        <v>420</v>
      </c>
      <c r="B3318" s="2" t="s">
        <v>150</v>
      </c>
      <c r="C3318" s="16" t="s">
        <v>433</v>
      </c>
      <c r="D3318" s="10">
        <v>-24.42247403565392</v>
      </c>
      <c r="E3318" s="26">
        <v>897.3706794256041</v>
      </c>
      <c r="F3318" s="10">
        <v>984.8057108639683</v>
      </c>
    </row>
    <row r="3319">
      <c r="A3319" s="2" t="s">
        <v>64</v>
      </c>
      <c r="B3319" s="2" t="s">
        <v>18</v>
      </c>
      <c r="C3319" s="16" t="s">
        <v>564</v>
      </c>
      <c r="D3319" s="10">
        <v>9.381203805485097</v>
      </c>
      <c r="E3319" s="26">
        <v>1104.099273389368</v>
      </c>
      <c r="F3319" s="10">
        <v>1099.4254456474625</v>
      </c>
    </row>
    <row r="3320">
      <c r="A3320" s="2" t="s">
        <v>16</v>
      </c>
      <c r="B3320" s="2" t="s">
        <v>64</v>
      </c>
      <c r="C3320" s="16" t="s">
        <v>428</v>
      </c>
      <c r="D3320" s="10">
        <v>8.555459853288943</v>
      </c>
      <c r="E3320" s="26">
        <v>1150.058999996302</v>
      </c>
      <c r="F3320" s="10">
        <v>1113.480477194853</v>
      </c>
    </row>
    <row r="3321">
      <c r="A3321" s="2" t="s">
        <v>69</v>
      </c>
      <c r="B3321" s="2" t="s">
        <v>16</v>
      </c>
      <c r="C3321" s="16" t="s">
        <v>442</v>
      </c>
      <c r="D3321" s="10">
        <v>17.930397884372134</v>
      </c>
      <c r="E3321" s="26">
        <v>1062.6437958763738</v>
      </c>
      <c r="F3321" s="10">
        <v>1158.614459849591</v>
      </c>
    </row>
    <row r="3322">
      <c r="A3322" s="2" t="s">
        <v>53</v>
      </c>
      <c r="B3322" s="2" t="s">
        <v>69</v>
      </c>
      <c r="C3322" s="16" t="s">
        <v>493</v>
      </c>
      <c r="D3322" s="10">
        <v>12.457050107139334</v>
      </c>
      <c r="E3322" s="26">
        <v>1048.366798396607</v>
      </c>
      <c r="F3322" s="10">
        <v>1080.574193760746</v>
      </c>
    </row>
    <row r="3323">
      <c r="A3323" s="2" t="s">
        <v>151</v>
      </c>
      <c r="B3323" s="2" t="s">
        <v>53</v>
      </c>
      <c r="C3323" s="16" t="s">
        <v>433</v>
      </c>
      <c r="D3323" s="10">
        <v>-30.04054862014234</v>
      </c>
      <c r="E3323" s="26">
        <v>1039.2229786693476</v>
      </c>
      <c r="F3323" s="10">
        <v>1060.8238485037464</v>
      </c>
    </row>
    <row r="3324">
      <c r="A3324" s="2" t="s">
        <v>123</v>
      </c>
      <c r="B3324" s="2" t="s">
        <v>53</v>
      </c>
      <c r="C3324" s="16" t="s">
        <v>433</v>
      </c>
      <c r="D3324" s="10">
        <v>-28.880202592108628</v>
      </c>
      <c r="E3324" s="26">
        <v>1054.5887124146097</v>
      </c>
      <c r="F3324" s="10">
        <v>1090.8643971238887</v>
      </c>
    </row>
    <row r="3325">
      <c r="A3325" s="2" t="s">
        <v>64</v>
      </c>
      <c r="B3325" s="2" t="s">
        <v>53</v>
      </c>
      <c r="C3325" s="16" t="s">
        <v>543</v>
      </c>
      <c r="D3325" s="10">
        <v>6.4247588678521605</v>
      </c>
      <c r="E3325" s="26">
        <v>1104.925017341564</v>
      </c>
      <c r="F3325" s="10">
        <v>1119.7445997159973</v>
      </c>
    </row>
    <row r="3326">
      <c r="A3326" s="2" t="s">
        <v>16</v>
      </c>
      <c r="B3326" s="2" t="s">
        <v>64</v>
      </c>
      <c r="C3326" s="16" t="s">
        <v>470</v>
      </c>
      <c r="D3326" s="10">
        <v>8.32900719975392</v>
      </c>
      <c r="E3326" s="26">
        <v>1140.6840619652187</v>
      </c>
      <c r="F3326" s="10">
        <v>1111.349776209416</v>
      </c>
    </row>
    <row r="3327">
      <c r="A3327" s="2" t="s">
        <v>69</v>
      </c>
      <c r="B3327" s="2" t="s">
        <v>16</v>
      </c>
      <c r="C3327" s="16" t="s">
        <v>492</v>
      </c>
      <c r="D3327" s="10">
        <v>16.694244275149217</v>
      </c>
      <c r="E3327" s="26">
        <v>1068.1171436536067</v>
      </c>
      <c r="F3327" s="10">
        <v>1149.0130691649726</v>
      </c>
    </row>
    <row r="3328">
      <c r="A3328" s="2" t="s">
        <v>273</v>
      </c>
      <c r="B3328" s="2" t="s">
        <v>69</v>
      </c>
      <c r="C3328" s="16" t="s">
        <v>542</v>
      </c>
      <c r="D3328" s="10">
        <v>20.26379427393797</v>
      </c>
      <c r="E3328" s="26">
        <v>959.5085633999513</v>
      </c>
      <c r="F3328" s="10">
        <v>1084.811387928756</v>
      </c>
    </row>
    <row r="3329">
      <c r="A3329" s="2" t="s">
        <v>152</v>
      </c>
      <c r="B3329" s="2" t="s">
        <v>273</v>
      </c>
      <c r="C3329" s="16" t="s">
        <v>442</v>
      </c>
      <c r="D3329" s="10">
        <v>8.170114182397938</v>
      </c>
      <c r="E3329" s="26">
        <v>1006.5141635541661</v>
      </c>
      <c r="F3329" s="10">
        <v>979.7723576738892</v>
      </c>
    </row>
    <row r="3330">
      <c r="A3330" s="2" t="s">
        <v>18</v>
      </c>
      <c r="B3330" s="2" t="s">
        <v>152</v>
      </c>
      <c r="C3330" s="16" t="s">
        <v>550</v>
      </c>
      <c r="D3330" s="10">
        <v>5.54779237843127</v>
      </c>
      <c r="E3330" s="26">
        <v>1090.0442418419775</v>
      </c>
      <c r="F3330" s="10">
        <v>1014.684277736564</v>
      </c>
    </row>
    <row r="3331">
      <c r="A3331" s="2" t="s">
        <v>64</v>
      </c>
      <c r="B3331" s="2" t="s">
        <v>18</v>
      </c>
      <c r="C3331" s="16" t="s">
        <v>433</v>
      </c>
      <c r="D3331" s="10">
        <v>-32.14390048899676</v>
      </c>
      <c r="E3331" s="26">
        <v>1103.020769009662</v>
      </c>
      <c r="F3331" s="10">
        <v>1095.5920342204088</v>
      </c>
    </row>
    <row r="3332">
      <c r="A3332" s="2" t="s">
        <v>171</v>
      </c>
      <c r="B3332" s="2" t="s">
        <v>171</v>
      </c>
      <c r="C3332" s="16" t="s">
        <v>553</v>
      </c>
      <c r="D3332" s="10">
        <v>10.005389414706237</v>
      </c>
      <c r="E3332" s="26">
        <v>1011.5354317550365</v>
      </c>
      <c r="F3332" s="10">
        <v>1011.5354317550365</v>
      </c>
    </row>
    <row r="3333">
      <c r="A3333" s="2" t="s">
        <v>162</v>
      </c>
      <c r="B3333" s="2" t="s">
        <v>171</v>
      </c>
      <c r="C3333" s="16" t="s">
        <v>487</v>
      </c>
      <c r="D3333" s="10">
        <v>7.822585592231261</v>
      </c>
      <c r="E3333" s="26">
        <v>1009.2682223372609</v>
      </c>
      <c r="F3333" s="10">
        <v>1011.5354317550365</v>
      </c>
    </row>
    <row r="3334">
      <c r="A3334" s="2" t="s">
        <v>159</v>
      </c>
      <c r="B3334" s="2" t="s">
        <v>162</v>
      </c>
      <c r="C3334" s="16" t="s">
        <v>550</v>
      </c>
      <c r="D3334" s="10">
        <v>10.831053519675661</v>
      </c>
      <c r="E3334" s="26">
        <v>1004.5310444754075</v>
      </c>
      <c r="F3334" s="10">
        <v>1017.0908079294923</v>
      </c>
    </row>
    <row r="3335">
      <c r="A3335" s="2" t="s">
        <v>101</v>
      </c>
      <c r="B3335" s="2" t="s">
        <v>159</v>
      </c>
      <c r="C3335" s="16" t="s">
        <v>456</v>
      </c>
      <c r="D3335" s="10">
        <v>8.397445355803438</v>
      </c>
      <c r="E3335" s="26">
        <v>1057.3046023067727</v>
      </c>
      <c r="F3335" s="10">
        <v>1015.3620979950831</v>
      </c>
    </row>
    <row r="3336">
      <c r="A3336" s="2" t="s">
        <v>79</v>
      </c>
      <c r="B3336" s="2" t="s">
        <v>101</v>
      </c>
      <c r="C3336" s="16" t="s">
        <v>505</v>
      </c>
      <c r="D3336" s="10">
        <v>11.550520890092297</v>
      </c>
      <c r="E3336" s="26">
        <v>1048.2191596709126</v>
      </c>
      <c r="F3336" s="10">
        <v>1065.702047662576</v>
      </c>
    </row>
    <row r="3337">
      <c r="A3337" s="2" t="s">
        <v>40</v>
      </c>
      <c r="B3337" s="2" t="s">
        <v>79</v>
      </c>
      <c r="C3337" s="16" t="s">
        <v>507</v>
      </c>
      <c r="D3337" s="10">
        <v>9.489846581703297</v>
      </c>
      <c r="E3337" s="26">
        <v>1080.275066805013</v>
      </c>
      <c r="F3337" s="10">
        <v>1059.7696805610049</v>
      </c>
    </row>
    <row r="3338">
      <c r="A3338" s="2" t="s">
        <v>17</v>
      </c>
      <c r="B3338" s="2" t="s">
        <v>40</v>
      </c>
      <c r="C3338" s="16" t="s">
        <v>501</v>
      </c>
      <c r="D3338" s="10">
        <v>7.665167539964048</v>
      </c>
      <c r="E3338" s="26">
        <v>1135.2777244391586</v>
      </c>
      <c r="F3338" s="10">
        <v>1089.7649133867162</v>
      </c>
    </row>
    <row r="3339">
      <c r="A3339" s="2" t="s">
        <v>19</v>
      </c>
      <c r="B3339" s="2" t="s">
        <v>17</v>
      </c>
      <c r="C3339" s="16" t="s">
        <v>557</v>
      </c>
      <c r="D3339" s="10">
        <v>11.443512234031857</v>
      </c>
      <c r="E3339" s="26">
        <v>1128.6345155583956</v>
      </c>
      <c r="F3339" s="10">
        <v>1142.9428919791226</v>
      </c>
    </row>
    <row r="3340">
      <c r="A3340" s="2" t="s">
        <v>71</v>
      </c>
      <c r="B3340" s="2" t="s">
        <v>19</v>
      </c>
      <c r="C3340" s="16" t="s">
        <v>446</v>
      </c>
      <c r="D3340" s="10">
        <v>16.997848609130145</v>
      </c>
      <c r="E3340" s="26">
        <v>1053.9202695269764</v>
      </c>
      <c r="F3340" s="10">
        <v>1140.0780277924273</v>
      </c>
    </row>
    <row r="3341">
      <c r="A3341" s="2" t="s">
        <v>40</v>
      </c>
      <c r="B3341" s="2" t="s">
        <v>71</v>
      </c>
      <c r="C3341" s="16" t="s">
        <v>552</v>
      </c>
      <c r="D3341" s="10">
        <v>9.005731167074728</v>
      </c>
      <c r="E3341" s="26">
        <v>1082.0997458467523</v>
      </c>
      <c r="F3341" s="10">
        <v>1070.9181181361066</v>
      </c>
    </row>
    <row r="3342">
      <c r="A3342" s="2" t="s">
        <v>30</v>
      </c>
      <c r="B3342" s="2" t="s">
        <v>40</v>
      </c>
      <c r="C3342" s="16" t="s">
        <v>508</v>
      </c>
      <c r="D3342" s="10">
        <v>8.817680620028087</v>
      </c>
      <c r="E3342" s="26">
        <v>1113.5409582548161</v>
      </c>
      <c r="F3342" s="10">
        <v>1091.105477013827</v>
      </c>
    </row>
    <row r="3343">
      <c r="A3343" s="2" t="s">
        <v>24</v>
      </c>
      <c r="B3343" s="2" t="s">
        <v>30</v>
      </c>
      <c r="C3343" s="16" t="s">
        <v>461</v>
      </c>
      <c r="D3343" s="10">
        <v>12.34538353320252</v>
      </c>
      <c r="E3343" s="26">
        <v>1097.1977974446033</v>
      </c>
      <c r="F3343" s="10">
        <v>1122.3586388748442</v>
      </c>
    </row>
    <row r="3344">
      <c r="A3344" s="2" t="s">
        <v>79</v>
      </c>
      <c r="B3344" s="2" t="s">
        <v>24</v>
      </c>
      <c r="C3344" s="16" t="s">
        <v>551</v>
      </c>
      <c r="D3344" s="10">
        <v>14.322589905260191</v>
      </c>
      <c r="E3344" s="26">
        <v>1050.2798339793017</v>
      </c>
      <c r="F3344" s="10">
        <v>1109.543180977806</v>
      </c>
    </row>
    <row r="3345">
      <c r="A3345" s="2" t="s">
        <v>101</v>
      </c>
      <c r="B3345" s="2" t="s">
        <v>79</v>
      </c>
      <c r="C3345" s="16" t="s">
        <v>451</v>
      </c>
      <c r="D3345" s="10">
        <v>11.08947771990095</v>
      </c>
      <c r="E3345" s="26">
        <v>1054.1515267724837</v>
      </c>
      <c r="F3345" s="10">
        <v>1064.6024238845619</v>
      </c>
    </row>
    <row r="3346">
      <c r="A3346" s="2" t="s">
        <v>30</v>
      </c>
      <c r="B3346" s="2" t="s">
        <v>101</v>
      </c>
      <c r="C3346" s="16" t="s">
        <v>491</v>
      </c>
      <c r="D3346" s="10">
        <v>6.893635682908084</v>
      </c>
      <c r="E3346" s="26">
        <v>1110.0132553416415</v>
      </c>
      <c r="F3346" s="10">
        <v>1065.2410044923847</v>
      </c>
    </row>
    <row r="3347">
      <c r="A3347" s="2" t="s">
        <v>24</v>
      </c>
      <c r="B3347" s="2" t="s">
        <v>30</v>
      </c>
      <c r="C3347" s="16" t="s">
        <v>498</v>
      </c>
      <c r="D3347" s="10">
        <v>11.72254024780274</v>
      </c>
      <c r="E3347" s="26">
        <v>1095.2205910725459</v>
      </c>
      <c r="F3347" s="10">
        <v>1116.9068910245496</v>
      </c>
    </row>
    <row r="3348">
      <c r="A3348" s="2" t="s">
        <v>13</v>
      </c>
      <c r="B3348" s="2" t="s">
        <v>62</v>
      </c>
      <c r="C3348" s="16" t="s">
        <v>433</v>
      </c>
      <c r="D3348" s="10">
        <v>-31.266174034851392</v>
      </c>
      <c r="E3348" s="26">
        <v>1098.242186449181</v>
      </c>
      <c r="F3348" s="10">
        <v>1103.3762174387646</v>
      </c>
    </row>
    <row r="3349">
      <c r="A3349" s="2" t="s">
        <v>248</v>
      </c>
      <c r="B3349" s="2" t="s">
        <v>62</v>
      </c>
      <c r="C3349" s="16" t="s">
        <v>433</v>
      </c>
      <c r="D3349" s="10">
        <v>-21.3022171224039</v>
      </c>
      <c r="E3349" s="26">
        <v>1013.8426423740552</v>
      </c>
      <c r="F3349" s="10">
        <v>1134.642391473616</v>
      </c>
    </row>
    <row r="3350">
      <c r="A3350" s="2" t="s">
        <v>31</v>
      </c>
      <c r="B3350" s="2" t="s">
        <v>62</v>
      </c>
      <c r="C3350" s="16" t="s">
        <v>442</v>
      </c>
      <c r="D3350" s="10">
        <v>4.58054400408246</v>
      </c>
      <c r="E3350" s="26">
        <v>1159.5473758228336</v>
      </c>
      <c r="F3350" s="10">
        <v>1155.9446085960199</v>
      </c>
    </row>
    <row r="3351">
      <c r="A3351" s="2" t="s">
        <v>99</v>
      </c>
      <c r="B3351" s="2" t="s">
        <v>31</v>
      </c>
      <c r="C3351" s="16" t="s">
        <v>490</v>
      </c>
      <c r="D3351" s="10">
        <v>23.257432689240193</v>
      </c>
      <c r="E3351" s="26">
        <v>1012.4341531321387</v>
      </c>
      <c r="F3351" s="10">
        <v>1164.1279198269162</v>
      </c>
    </row>
    <row r="3352">
      <c r="A3352" s="2" t="s">
        <v>248</v>
      </c>
      <c r="B3352" s="2" t="s">
        <v>99</v>
      </c>
      <c r="C3352" s="16" t="s">
        <v>433</v>
      </c>
      <c r="D3352" s="10">
        <v>-28.31593501571988</v>
      </c>
      <c r="E3352" s="26">
        <v>992.5404252516513</v>
      </c>
      <c r="F3352" s="10">
        <v>1035.6915858213788</v>
      </c>
    </row>
    <row r="3353">
      <c r="A3353" s="2" t="s">
        <v>13</v>
      </c>
      <c r="B3353" s="2" t="s">
        <v>99</v>
      </c>
      <c r="C3353" s="16" t="s">
        <v>458</v>
      </c>
      <c r="D3353" s="10">
        <v>7.403831959826088</v>
      </c>
      <c r="E3353" s="26">
        <v>1066.9760124143295</v>
      </c>
      <c r="F3353" s="10">
        <v>1064.0075208370986</v>
      </c>
    </row>
    <row r="3354">
      <c r="A3354" s="2" t="s">
        <v>221</v>
      </c>
      <c r="B3354" s="2" t="s">
        <v>13</v>
      </c>
      <c r="C3354" s="16" t="s">
        <v>433</v>
      </c>
      <c r="D3354" s="10">
        <v>-27.232151575295674</v>
      </c>
      <c r="E3354" s="26">
        <v>1018.4156151390699</v>
      </c>
      <c r="F3354" s="10">
        <v>1074.3798443741557</v>
      </c>
    </row>
    <row r="3355">
      <c r="A3355" s="2" t="s">
        <v>96</v>
      </c>
      <c r="B3355" s="2" t="s">
        <v>13</v>
      </c>
      <c r="C3355" s="16" t="s">
        <v>517</v>
      </c>
      <c r="D3355" s="10">
        <v>13.13230822964162</v>
      </c>
      <c r="E3355" s="26">
        <v>1033.4112864799515</v>
      </c>
      <c r="F3355" s="10">
        <v>1101.6119959494513</v>
      </c>
    </row>
    <row r="3356">
      <c r="A3356" s="2" t="s">
        <v>31</v>
      </c>
      <c r="B3356" s="2" t="s">
        <v>96</v>
      </c>
      <c r="C3356" s="16" t="s">
        <v>433</v>
      </c>
      <c r="D3356" s="10">
        <v>-36.831338628908995</v>
      </c>
      <c r="E3356" s="26">
        <v>1140.870487137676</v>
      </c>
      <c r="F3356" s="10">
        <v>1046.5435947095932</v>
      </c>
    </row>
    <row r="3357">
      <c r="A3357" s="2" t="s">
        <v>248</v>
      </c>
      <c r="B3357" s="2" t="s">
        <v>96</v>
      </c>
      <c r="C3357" s="16" t="s">
        <v>466</v>
      </c>
      <c r="D3357" s="10">
        <v>18.550535277503858</v>
      </c>
      <c r="E3357" s="26">
        <v>964.2244902359314</v>
      </c>
      <c r="F3357" s="10">
        <v>1083.3749333385022</v>
      </c>
    </row>
    <row r="3358">
      <c r="A3358" s="2" t="s">
        <v>99</v>
      </c>
      <c r="B3358" s="2" t="s">
        <v>248</v>
      </c>
      <c r="C3358" s="16" t="s">
        <v>488</v>
      </c>
      <c r="D3358" s="10">
        <v>5.886500640725445</v>
      </c>
      <c r="E3358" s="26">
        <v>1056.6036888772724</v>
      </c>
      <c r="F3358" s="10">
        <v>982.7750255134353</v>
      </c>
    </row>
    <row r="3359">
      <c r="A3359" s="2" t="s">
        <v>13</v>
      </c>
      <c r="B3359" s="2" t="s">
        <v>99</v>
      </c>
      <c r="C3359" s="16" t="s">
        <v>558</v>
      </c>
      <c r="D3359" s="10">
        <v>9.168518610161447</v>
      </c>
      <c r="E3359" s="26">
        <v>1088.4796877198096</v>
      </c>
      <c r="F3359" s="10">
        <v>1062.4901895179978</v>
      </c>
    </row>
    <row r="3360">
      <c r="A3360" s="2" t="s">
        <v>155</v>
      </c>
      <c r="B3360" s="2" t="s">
        <v>13</v>
      </c>
      <c r="C3360" s="16" t="s">
        <v>433</v>
      </c>
      <c r="D3360" s="10">
        <v>-26.663903562749738</v>
      </c>
      <c r="E3360" s="26">
        <v>1035.1416844942705</v>
      </c>
      <c r="F3360" s="10">
        <v>1097.6482063299711</v>
      </c>
    </row>
    <row r="3361">
      <c r="A3361" s="2" t="s">
        <v>271</v>
      </c>
      <c r="B3361" s="2" t="s">
        <v>13</v>
      </c>
      <c r="C3361" s="16" t="s">
        <v>433</v>
      </c>
      <c r="D3361" s="10">
        <v>-20.248998663225446</v>
      </c>
      <c r="E3361" s="26">
        <v>992.3567298285589</v>
      </c>
      <c r="F3361" s="10">
        <v>1124.3121098927209</v>
      </c>
    </row>
    <row r="3362">
      <c r="A3362" s="2" t="s">
        <v>62</v>
      </c>
      <c r="B3362" s="2" t="s">
        <v>13</v>
      </c>
      <c r="C3362" s="16" t="s">
        <v>433</v>
      </c>
      <c r="D3362" s="10">
        <v>-40.12672492960513</v>
      </c>
      <c r="E3362" s="26">
        <v>1151.3640645919372</v>
      </c>
      <c r="F3362" s="10">
        <v>1144.5611085559462</v>
      </c>
    </row>
    <row r="3363">
      <c r="A3363" s="2" t="s">
        <v>99</v>
      </c>
      <c r="B3363" s="2" t="s">
        <v>13</v>
      </c>
      <c r="C3363" s="16" t="s">
        <v>579</v>
      </c>
      <c r="D3363" s="10">
        <v>16.351446477476365</v>
      </c>
      <c r="E3363" s="26">
        <v>1053.3216709078363</v>
      </c>
      <c r="F3363" s="10">
        <v>1184.6878334855514</v>
      </c>
    </row>
    <row r="3364">
      <c r="A3364" s="2" t="s">
        <v>49</v>
      </c>
      <c r="B3364" s="2" t="s">
        <v>51</v>
      </c>
      <c r="C3364" s="16" t="s">
        <v>449</v>
      </c>
      <c r="D3364" s="10">
        <v>11.92518286378789</v>
      </c>
      <c r="E3364" s="26">
        <v>1079.5337176959047</v>
      </c>
      <c r="F3364" s="10">
        <v>1097.0901015895777</v>
      </c>
    </row>
    <row r="3365">
      <c r="A3365" s="2" t="s">
        <v>51</v>
      </c>
      <c r="B3365" s="2" t="s">
        <v>49</v>
      </c>
      <c r="C3365" s="16" t="s">
        <v>521</v>
      </c>
      <c r="D3365" s="10">
        <v>9.864941812126974</v>
      </c>
      <c r="E3365" s="26">
        <v>1085.1649187257897</v>
      </c>
      <c r="F3365" s="10">
        <v>1091.4589005596927</v>
      </c>
    </row>
    <row r="3366">
      <c r="A3366" s="2" t="s">
        <v>37</v>
      </c>
      <c r="B3366" s="2" t="s">
        <v>51</v>
      </c>
      <c r="C3366" s="16" t="s">
        <v>568</v>
      </c>
      <c r="D3366" s="10">
        <v>10.548358088450923</v>
      </c>
      <c r="E3366" s="26">
        <v>1096.9099097364613</v>
      </c>
      <c r="F3366" s="10">
        <v>1095.0298605379166</v>
      </c>
    </row>
    <row r="3367">
      <c r="A3367" s="2" t="s">
        <v>46</v>
      </c>
      <c r="B3367" s="2" t="s">
        <v>37</v>
      </c>
      <c r="C3367" s="16" t="s">
        <v>559</v>
      </c>
      <c r="D3367" s="10">
        <v>10.339916070839548</v>
      </c>
      <c r="E3367" s="26">
        <v>1104.2783826988004</v>
      </c>
      <c r="F3367" s="10">
        <v>1107.4582678249121</v>
      </c>
    </row>
    <row r="3368">
      <c r="A3368" s="2" t="s">
        <v>57</v>
      </c>
      <c r="B3368" s="2" t="s">
        <v>46</v>
      </c>
      <c r="C3368" s="16" t="s">
        <v>495</v>
      </c>
      <c r="D3368" s="10">
        <v>13.046995593720059</v>
      </c>
      <c r="E3368" s="26">
        <v>1069.5822024042886</v>
      </c>
      <c r="F3368" s="10">
        <v>1114.61829876964</v>
      </c>
    </row>
    <row r="3369">
      <c r="A3369" s="2" t="s">
        <v>78</v>
      </c>
      <c r="B3369" s="2" t="s">
        <v>57</v>
      </c>
      <c r="C3369" s="16" t="s">
        <v>480</v>
      </c>
      <c r="D3369" s="10">
        <v>10.163423395217531</v>
      </c>
      <c r="E3369" s="26">
        <v>1084.0387316005451</v>
      </c>
      <c r="F3369" s="10">
        <v>1082.6291979980087</v>
      </c>
    </row>
    <row r="3370">
      <c r="A3370" s="2" t="s">
        <v>33</v>
      </c>
      <c r="B3370" s="2" t="s">
        <v>78</v>
      </c>
      <c r="C3370" s="16" t="s">
        <v>493</v>
      </c>
      <c r="D3370" s="10">
        <v>9.502448043200973</v>
      </c>
      <c r="E3370" s="26">
        <v>1101.9071663276407</v>
      </c>
      <c r="F3370" s="10">
        <v>1094.2021549957626</v>
      </c>
    </row>
    <row r="3371">
      <c r="A3371" s="2" t="s">
        <v>15</v>
      </c>
      <c r="B3371" s="2" t="s">
        <v>33</v>
      </c>
      <c r="C3371" s="16" t="s">
        <v>530</v>
      </c>
      <c r="D3371" s="10">
        <v>10.29586453386792</v>
      </c>
      <c r="E3371" s="26">
        <v>1110.090313141148</v>
      </c>
      <c r="F3371" s="10">
        <v>1111.4096143708416</v>
      </c>
    </row>
    <row r="3372">
      <c r="A3372" s="2" t="s">
        <v>37</v>
      </c>
      <c r="B3372" s="2" t="s">
        <v>15</v>
      </c>
      <c r="C3372" s="16" t="s">
        <v>551</v>
      </c>
      <c r="D3372" s="10">
        <v>11.357489612412206</v>
      </c>
      <c r="E3372" s="26">
        <v>1097.1183517540726</v>
      </c>
      <c r="F3372" s="10">
        <v>1120.386177675016</v>
      </c>
    </row>
    <row r="3373">
      <c r="A3373" s="2" t="s">
        <v>46</v>
      </c>
      <c r="B3373" s="2" t="s">
        <v>37</v>
      </c>
      <c r="C3373" s="16" t="s">
        <v>534</v>
      </c>
      <c r="D3373" s="10">
        <v>10.566259050661829</v>
      </c>
      <c r="E3373" s="26">
        <v>1101.5713031759199</v>
      </c>
      <c r="F3373" s="10">
        <v>1108.4758413664847</v>
      </c>
    </row>
    <row r="3374">
      <c r="A3374" s="2" t="s">
        <v>49</v>
      </c>
      <c r="B3374" s="2" t="s">
        <v>46</v>
      </c>
      <c r="C3374" s="16" t="s">
        <v>494</v>
      </c>
      <c r="D3374" s="10">
        <v>12.589595231639159</v>
      </c>
      <c r="E3374" s="26">
        <v>1081.5939587475657</v>
      </c>
      <c r="F3374" s="10">
        <v>1112.1375622265816</v>
      </c>
    </row>
    <row r="3375">
      <c r="A3375" s="2" t="s">
        <v>51</v>
      </c>
      <c r="B3375" s="2" t="s">
        <v>49</v>
      </c>
      <c r="C3375" s="16" t="s">
        <v>463</v>
      </c>
      <c r="D3375" s="10">
        <v>10.388495178335795</v>
      </c>
      <c r="E3375" s="26">
        <v>1084.4815024494656</v>
      </c>
      <c r="F3375" s="10">
        <v>1094.1835539792048</v>
      </c>
    </row>
    <row r="3376">
      <c r="A3376" s="2" t="s">
        <v>57</v>
      </c>
      <c r="B3376" s="2" t="s">
        <v>51</v>
      </c>
      <c r="C3376" s="16" t="s">
        <v>545</v>
      </c>
      <c r="D3376" s="10">
        <v>12.210292251285225</v>
      </c>
      <c r="E3376" s="26">
        <v>1072.4657746027913</v>
      </c>
      <c r="F3376" s="10">
        <v>1094.8699976278015</v>
      </c>
    </row>
    <row r="3377">
      <c r="A3377" s="2" t="s">
        <v>23</v>
      </c>
      <c r="B3377" s="2" t="s">
        <v>57</v>
      </c>
      <c r="C3377" s="16" t="s">
        <v>529</v>
      </c>
      <c r="D3377" s="10">
        <v>7.502639293539332</v>
      </c>
      <c r="E3377" s="26">
        <v>1122.2933560778984</v>
      </c>
      <c r="F3377" s="10">
        <v>1084.6760668540765</v>
      </c>
    </row>
    <row r="3378">
      <c r="A3378" s="2" t="s">
        <v>37</v>
      </c>
      <c r="B3378" s="2" t="s">
        <v>23</v>
      </c>
      <c r="C3378" s="16" t="s">
        <v>572</v>
      </c>
      <c r="D3378" s="10">
        <v>12.450989992403082</v>
      </c>
      <c r="E3378" s="26">
        <v>1097.909582315823</v>
      </c>
      <c r="F3378" s="10">
        <v>1129.7959953714378</v>
      </c>
    </row>
    <row r="3379">
      <c r="A3379" s="2" t="s">
        <v>46</v>
      </c>
      <c r="B3379" s="2" t="s">
        <v>37</v>
      </c>
      <c r="C3379" s="16" t="s">
        <v>593</v>
      </c>
      <c r="D3379" s="10">
        <v>12.188734580468571</v>
      </c>
      <c r="E3379" s="26">
        <v>1099.5479669949425</v>
      </c>
      <c r="F3379" s="10">
        <v>1110.360572308226</v>
      </c>
    </row>
    <row r="3380">
      <c r="A3380" s="2" t="s">
        <v>105</v>
      </c>
      <c r="B3380" s="2" t="s">
        <v>77</v>
      </c>
      <c r="C3380" s="16" t="s">
        <v>523</v>
      </c>
      <c r="D3380" s="10">
        <v>9.83201918129533</v>
      </c>
      <c r="E3380" s="26">
        <v>1039.710395293026</v>
      </c>
      <c r="F3380" s="10">
        <v>1032.1872814286883</v>
      </c>
    </row>
    <row r="3381">
      <c r="A3381" s="2" t="s">
        <v>112</v>
      </c>
      <c r="B3381" s="2" t="s">
        <v>105</v>
      </c>
      <c r="C3381" s="16" t="s">
        <v>467</v>
      </c>
      <c r="D3381" s="10">
        <v>10.044380720928359</v>
      </c>
      <c r="E3381" s="26">
        <v>1048.0816940030247</v>
      </c>
      <c r="F3381" s="10">
        <v>1049.5424144743215</v>
      </c>
    </row>
    <row r="3382">
      <c r="A3382" s="2" t="s">
        <v>18</v>
      </c>
      <c r="B3382" s="2" t="s">
        <v>112</v>
      </c>
      <c r="C3382" s="16" t="s">
        <v>485</v>
      </c>
      <c r="D3382" s="10">
        <v>5.8720405530115825</v>
      </c>
      <c r="E3382" s="26">
        <v>1127.7359347094055</v>
      </c>
      <c r="F3382" s="10">
        <v>1058.126074723953</v>
      </c>
    </row>
    <row r="3383">
      <c r="A3383" s="2" t="s">
        <v>48</v>
      </c>
      <c r="B3383" s="2" t="s">
        <v>18</v>
      </c>
      <c r="C3383" s="16" t="s">
        <v>462</v>
      </c>
      <c r="D3383" s="10">
        <v>17.326963902084245</v>
      </c>
      <c r="E3383" s="26">
        <v>1043.330873384714</v>
      </c>
      <c r="F3383" s="10">
        <v>1133.607975262417</v>
      </c>
    </row>
    <row r="3384">
      <c r="A3384" s="2" t="s">
        <v>53</v>
      </c>
      <c r="B3384" s="2" t="s">
        <v>48</v>
      </c>
      <c r="C3384" s="16" t="s">
        <v>433</v>
      </c>
      <c r="D3384" s="10">
        <v>-34.87985661467315</v>
      </c>
      <c r="E3384" s="26">
        <v>1113.3198408481453</v>
      </c>
      <c r="F3384" s="10">
        <v>1060.6578372867982</v>
      </c>
    </row>
    <row r="3385">
      <c r="A3385" s="2" t="s">
        <v>121</v>
      </c>
      <c r="B3385" s="2" t="s">
        <v>48</v>
      </c>
      <c r="C3385" s="16" t="s">
        <v>563</v>
      </c>
      <c r="D3385" s="10">
        <v>12.78761002202471</v>
      </c>
      <c r="E3385" s="26">
        <v>1029.3077157621594</v>
      </c>
      <c r="F3385" s="10">
        <v>1095.5376939014714</v>
      </c>
    </row>
    <row r="3386">
      <c r="A3386" s="2" t="s">
        <v>191</v>
      </c>
      <c r="B3386" s="2" t="s">
        <v>121</v>
      </c>
      <c r="C3386" s="16" t="s">
        <v>512</v>
      </c>
      <c r="D3386" s="10">
        <v>13.937708874738213</v>
      </c>
      <c r="E3386" s="26">
        <v>990.0316518569741</v>
      </c>
      <c r="F3386" s="10">
        <v>1042.095325784184</v>
      </c>
    </row>
    <row r="3387">
      <c r="A3387" s="2" t="s">
        <v>18</v>
      </c>
      <c r="B3387" s="2" t="s">
        <v>191</v>
      </c>
      <c r="C3387" s="16" t="s">
        <v>531</v>
      </c>
      <c r="D3387" s="10">
        <v>4.701281042339913</v>
      </c>
      <c r="E3387" s="26">
        <v>1116.281011360333</v>
      </c>
      <c r="F3387" s="10">
        <v>1003.9693607317123</v>
      </c>
    </row>
    <row r="3388">
      <c r="A3388" s="2" t="s">
        <v>77</v>
      </c>
      <c r="B3388" s="2" t="s">
        <v>18</v>
      </c>
      <c r="C3388" s="16" t="s">
        <v>529</v>
      </c>
      <c r="D3388" s="10">
        <v>18.16029280010033</v>
      </c>
      <c r="E3388" s="26">
        <v>1022.355262247393</v>
      </c>
      <c r="F3388" s="10">
        <v>1120.982292402673</v>
      </c>
    </row>
    <row r="3389">
      <c r="A3389" s="2" t="s">
        <v>105</v>
      </c>
      <c r="B3389" s="2" t="s">
        <v>77</v>
      </c>
      <c r="C3389" s="16" t="s">
        <v>488</v>
      </c>
      <c r="D3389" s="10">
        <v>10.263126562176742</v>
      </c>
      <c r="E3389" s="26">
        <v>1039.4980337533932</v>
      </c>
      <c r="F3389" s="10">
        <v>1040.5155550474933</v>
      </c>
    </row>
    <row r="3390">
      <c r="A3390" s="2" t="s">
        <v>112</v>
      </c>
      <c r="B3390" s="2" t="s">
        <v>105</v>
      </c>
      <c r="C3390" s="16" t="s">
        <v>556</v>
      </c>
      <c r="D3390" s="10">
        <v>9.497515291961408</v>
      </c>
      <c r="E3390" s="26">
        <v>1052.2540341709414</v>
      </c>
      <c r="F3390" s="10">
        <v>1049.76116031557</v>
      </c>
    </row>
    <row r="3391">
      <c r="A3391" s="2" t="s">
        <v>18</v>
      </c>
      <c r="B3391" s="2" t="s">
        <v>112</v>
      </c>
      <c r="C3391" s="16" t="s">
        <v>481</v>
      </c>
      <c r="D3391" s="10">
        <v>7.781185812848133</v>
      </c>
      <c r="E3391" s="26">
        <v>1102.8219996025725</v>
      </c>
      <c r="F3391" s="10">
        <v>1061.7515494629029</v>
      </c>
    </row>
    <row r="3392">
      <c r="A3392" s="2" t="s">
        <v>77</v>
      </c>
      <c r="B3392" s="2" t="s">
        <v>18</v>
      </c>
      <c r="C3392" s="16" t="s">
        <v>433</v>
      </c>
      <c r="D3392" s="10">
        <v>-25.07017404931636</v>
      </c>
      <c r="E3392" s="26">
        <v>1030.2524284853166</v>
      </c>
      <c r="F3392" s="10">
        <v>1110.6031854154207</v>
      </c>
    </row>
    <row r="3393">
      <c r="A3393" s="2" t="s">
        <v>28</v>
      </c>
      <c r="B3393" s="2" t="s">
        <v>18</v>
      </c>
      <c r="C3393" s="16" t="s">
        <v>515</v>
      </c>
      <c r="D3393" s="10">
        <v>9.546878375799064</v>
      </c>
      <c r="E3393" s="26">
        <v>1115.6993032152052</v>
      </c>
      <c r="F3393" s="10">
        <v>1135.6733594647371</v>
      </c>
    </row>
    <row r="3394">
      <c r="A3394" s="2" t="s">
        <v>53</v>
      </c>
      <c r="B3394" s="2" t="s">
        <v>28</v>
      </c>
      <c r="C3394" s="16" t="s">
        <v>465</v>
      </c>
      <c r="D3394" s="10">
        <v>13.40608619665571</v>
      </c>
      <c r="E3394" s="26">
        <v>1078.4399842334722</v>
      </c>
      <c r="F3394" s="10">
        <v>1125.2461815910042</v>
      </c>
    </row>
    <row r="3395">
      <c r="A3395" s="2" t="s">
        <v>112</v>
      </c>
      <c r="B3395" s="2" t="s">
        <v>53</v>
      </c>
      <c r="C3395" s="16" t="s">
        <v>526</v>
      </c>
      <c r="D3395" s="10">
        <v>12.849307383592622</v>
      </c>
      <c r="E3395" s="26">
        <v>1053.9703636500547</v>
      </c>
      <c r="F3395" s="10">
        <v>1091.8460704301278</v>
      </c>
    </row>
    <row r="3396">
      <c r="A3396" s="2" t="s">
        <v>101</v>
      </c>
      <c r="B3396" s="2" t="s">
        <v>25</v>
      </c>
      <c r="C3396" s="16" t="s">
        <v>433</v>
      </c>
      <c r="D3396" s="10">
        <v>-32.655386469743064</v>
      </c>
      <c r="E3396" s="26">
        <v>1058.3473688094766</v>
      </c>
      <c r="F3396" s="10">
        <v>1043.2386371217574</v>
      </c>
    </row>
    <row r="3397">
      <c r="A3397" s="2" t="s">
        <v>19</v>
      </c>
      <c r="B3397" s="2" t="s">
        <v>25</v>
      </c>
      <c r="C3397" s="16" t="s">
        <v>467</v>
      </c>
      <c r="D3397" s="10">
        <v>4.22184734859275</v>
      </c>
      <c r="E3397" s="26">
        <v>1123.080179183297</v>
      </c>
      <c r="F3397" s="10">
        <v>1075.8940235915004</v>
      </c>
    </row>
    <row r="3398">
      <c r="A3398" s="2" t="s">
        <v>10</v>
      </c>
      <c r="B3398" s="2" t="s">
        <v>19</v>
      </c>
      <c r="C3398" s="16" t="s">
        <v>480</v>
      </c>
      <c r="D3398" s="10">
        <v>5.238517565366936</v>
      </c>
      <c r="E3398" s="26">
        <v>1217.355338130676</v>
      </c>
      <c r="F3398" s="10">
        <v>1127.3020265318899</v>
      </c>
    </row>
    <row r="3399">
      <c r="A3399" s="2" t="s">
        <v>40</v>
      </c>
      <c r="B3399" s="2" t="s">
        <v>10</v>
      </c>
      <c r="C3399" s="16" t="s">
        <v>595</v>
      </c>
      <c r="D3399" s="10">
        <v>21.833085133888993</v>
      </c>
      <c r="E3399" s="26">
        <v>1082.287796393799</v>
      </c>
      <c r="F3399" s="10">
        <v>1222.593855696043</v>
      </c>
    </row>
    <row r="3400">
      <c r="A3400" s="2" t="s">
        <v>54</v>
      </c>
      <c r="B3400" s="2" t="s">
        <v>40</v>
      </c>
      <c r="C3400" s="16" t="s">
        <v>596</v>
      </c>
      <c r="D3400" s="10">
        <v>13.506246481109656</v>
      </c>
      <c r="E3400" s="26">
        <v>1052.5912349811238</v>
      </c>
      <c r="F3400" s="10">
        <v>1104.120881527688</v>
      </c>
    </row>
    <row r="3401">
      <c r="A3401" s="2" t="s">
        <v>19</v>
      </c>
      <c r="B3401" s="2" t="s">
        <v>54</v>
      </c>
      <c r="C3401" s="16" t="s">
        <v>532</v>
      </c>
      <c r="D3401" s="10">
        <v>7.041257325650747</v>
      </c>
      <c r="E3401" s="26">
        <v>1122.063508966523</v>
      </c>
      <c r="F3401" s="10">
        <v>1066.0974814622334</v>
      </c>
    </row>
    <row r="3402">
      <c r="A3402" s="2" t="s">
        <v>10</v>
      </c>
      <c r="B3402" s="2" t="s">
        <v>19</v>
      </c>
      <c r="C3402" s="16" t="s">
        <v>441</v>
      </c>
      <c r="D3402" s="10">
        <v>6.728267271251845</v>
      </c>
      <c r="E3402" s="26">
        <v>1200.760770562154</v>
      </c>
      <c r="F3402" s="10">
        <v>1129.1047662921737</v>
      </c>
    </row>
    <row r="3403">
      <c r="A3403" s="2" t="s">
        <v>40</v>
      </c>
      <c r="B3403" s="2" t="s">
        <v>10</v>
      </c>
      <c r="C3403" s="16" t="s">
        <v>450</v>
      </c>
      <c r="D3403" s="10">
        <v>19.333779692000743</v>
      </c>
      <c r="E3403" s="26">
        <v>1090.6146350465783</v>
      </c>
      <c r="F3403" s="10">
        <v>1207.489037833406</v>
      </c>
    </row>
    <row r="3404">
      <c r="A3404" s="2" t="s">
        <v>25</v>
      </c>
      <c r="B3404" s="2" t="s">
        <v>40</v>
      </c>
      <c r="C3404" s="16" t="s">
        <v>449</v>
      </c>
      <c r="D3404" s="10">
        <v>13.55713284069072</v>
      </c>
      <c r="E3404" s="26">
        <v>1071.6721762429077</v>
      </c>
      <c r="F3404" s="10">
        <v>1109.9484147385792</v>
      </c>
    </row>
    <row r="3405">
      <c r="A3405" s="2" t="s">
        <v>19</v>
      </c>
      <c r="B3405" s="2" t="s">
        <v>25</v>
      </c>
      <c r="C3405" s="16" t="s">
        <v>508</v>
      </c>
      <c r="D3405" s="10">
        <v>7.9268254554720405</v>
      </c>
      <c r="E3405" s="26">
        <v>1122.3764990209218</v>
      </c>
      <c r="F3405" s="10">
        <v>1085.2293090835983</v>
      </c>
    </row>
    <row r="3406">
      <c r="A3406" s="2" t="s">
        <v>10</v>
      </c>
      <c r="B3406" s="2" t="s">
        <v>19</v>
      </c>
      <c r="C3406" s="16" t="s">
        <v>583</v>
      </c>
      <c r="D3406" s="10">
        <v>6.4296693999596215</v>
      </c>
      <c r="E3406" s="26">
        <v>1188.1552581414053</v>
      </c>
      <c r="F3406" s="10">
        <v>1130.3033244763938</v>
      </c>
    </row>
    <row r="3407">
      <c r="A3407" s="2" t="s">
        <v>24</v>
      </c>
      <c r="B3407" s="2" t="s">
        <v>10</v>
      </c>
      <c r="C3407" s="16" t="s">
        <v>488</v>
      </c>
      <c r="D3407" s="10">
        <v>17.419010307862305</v>
      </c>
      <c r="E3407" s="26">
        <v>1106.9431313203486</v>
      </c>
      <c r="F3407" s="10">
        <v>1194.584927541365</v>
      </c>
    </row>
    <row r="3408">
      <c r="A3408" s="2" t="s">
        <v>41</v>
      </c>
      <c r="B3408" s="2" t="s">
        <v>24</v>
      </c>
      <c r="C3408" s="16" t="s">
        <v>451</v>
      </c>
      <c r="D3408" s="10">
        <v>9.407802937942382</v>
      </c>
      <c r="E3408" s="26">
        <v>1138.035862917995</v>
      </c>
      <c r="F3408" s="10">
        <v>1124.362141628211</v>
      </c>
    </row>
    <row r="3409">
      <c r="A3409" s="2" t="s">
        <v>101</v>
      </c>
      <c r="B3409" s="2" t="s">
        <v>41</v>
      </c>
      <c r="C3409" s="16" t="s">
        <v>571</v>
      </c>
      <c r="D3409" s="10">
        <v>19.93418988118189</v>
      </c>
      <c r="E3409" s="26">
        <v>1025.6919823397336</v>
      </c>
      <c r="F3409" s="10">
        <v>1147.4436658559373</v>
      </c>
    </row>
    <row r="3410">
      <c r="A3410" s="2" t="s">
        <v>10</v>
      </c>
      <c r="B3410" s="2" t="s">
        <v>101</v>
      </c>
      <c r="C3410" s="16" t="s">
        <v>541</v>
      </c>
      <c r="D3410" s="10">
        <v>3.9128775229416504</v>
      </c>
      <c r="E3410" s="26">
        <v>1177.1659172335026</v>
      </c>
      <c r="F3410" s="10">
        <v>1045.6261722209156</v>
      </c>
    </row>
    <row r="3411">
      <c r="A3411" s="2" t="s">
        <v>96</v>
      </c>
      <c r="B3411" s="2" t="s">
        <v>12</v>
      </c>
      <c r="C3411" s="16" t="s">
        <v>433</v>
      </c>
      <c r="D3411" s="10">
        <v>-28.063318877420375</v>
      </c>
      <c r="E3411" s="26">
        <v>1064.8243980609984</v>
      </c>
      <c r="F3411" s="10">
        <v>1111.0056031089885</v>
      </c>
    </row>
    <row r="3412">
      <c r="A3412" s="2" t="s">
        <v>221</v>
      </c>
      <c r="B3412" s="2" t="s">
        <v>12</v>
      </c>
      <c r="C3412" s="16" t="s">
        <v>433</v>
      </c>
      <c r="D3412" s="10">
        <v>-18.75284679958524</v>
      </c>
      <c r="E3412" s="26">
        <v>991.1834635637742</v>
      </c>
      <c r="F3412" s="10">
        <v>1139.068921986409</v>
      </c>
    </row>
    <row r="3413">
      <c r="A3413" s="2" t="s">
        <v>62</v>
      </c>
      <c r="B3413" s="2" t="s">
        <v>12</v>
      </c>
      <c r="C3413" s="16" t="s">
        <v>478</v>
      </c>
      <c r="D3413" s="10">
        <v>8.76828063066992</v>
      </c>
      <c r="E3413" s="26">
        <v>1111.237339662332</v>
      </c>
      <c r="F3413" s="10">
        <v>1157.8217687859942</v>
      </c>
    </row>
    <row r="3414">
      <c r="A3414" s="2" t="s">
        <v>80</v>
      </c>
      <c r="B3414" s="2" t="s">
        <v>62</v>
      </c>
      <c r="C3414" s="16" t="s">
        <v>468</v>
      </c>
      <c r="D3414" s="10">
        <v>12.982068133346859</v>
      </c>
      <c r="E3414" s="26">
        <v>1082.5607249398195</v>
      </c>
      <c r="F3414" s="10">
        <v>1120.005620293002</v>
      </c>
    </row>
    <row r="3415">
      <c r="A3415" s="2" t="s">
        <v>99</v>
      </c>
      <c r="B3415" s="2" t="s">
        <v>80</v>
      </c>
      <c r="C3415" s="16" t="s">
        <v>433</v>
      </c>
      <c r="D3415" s="10">
        <v>-29.709415674651815</v>
      </c>
      <c r="E3415" s="26">
        <v>1069.6731173853127</v>
      </c>
      <c r="F3415" s="10">
        <v>1095.5427930731664</v>
      </c>
    </row>
    <row r="3416">
      <c r="A3416" s="2" t="s">
        <v>221</v>
      </c>
      <c r="B3416" s="2" t="s">
        <v>80</v>
      </c>
      <c r="C3416" s="16" t="s">
        <v>566</v>
      </c>
      <c r="D3416" s="10">
        <v>21.623200743377073</v>
      </c>
      <c r="E3416" s="26">
        <v>972.430616764189</v>
      </c>
      <c r="F3416" s="10">
        <v>1125.2522087478183</v>
      </c>
    </row>
    <row r="3417">
      <c r="A3417" s="2" t="s">
        <v>32</v>
      </c>
      <c r="B3417" s="2" t="s">
        <v>221</v>
      </c>
      <c r="C3417" s="16" t="s">
        <v>520</v>
      </c>
      <c r="D3417" s="10">
        <v>6.497794845109101</v>
      </c>
      <c r="E3417" s="26">
        <v>1065.6643945021408</v>
      </c>
      <c r="F3417" s="10">
        <v>994.0538175075661</v>
      </c>
    </row>
    <row r="3418">
      <c r="A3418" s="2" t="s">
        <v>62</v>
      </c>
      <c r="B3418" s="2" t="s">
        <v>32</v>
      </c>
      <c r="C3418" s="16" t="s">
        <v>433</v>
      </c>
      <c r="D3418" s="10">
        <v>-33.88248565688862</v>
      </c>
      <c r="E3418" s="26">
        <v>1107.023552159655</v>
      </c>
      <c r="F3418" s="10">
        <v>1072.16218934725</v>
      </c>
    </row>
    <row r="3419">
      <c r="A3419" s="2" t="s">
        <v>99</v>
      </c>
      <c r="B3419" s="2" t="s">
        <v>32</v>
      </c>
      <c r="C3419" s="16" t="s">
        <v>483</v>
      </c>
      <c r="D3419" s="10">
        <v>12.760895583559078</v>
      </c>
      <c r="E3419" s="26">
        <v>1039.9637017106609</v>
      </c>
      <c r="F3419" s="10">
        <v>1106.0446750041385</v>
      </c>
    </row>
    <row r="3420">
      <c r="A3420" s="2" t="s">
        <v>111</v>
      </c>
      <c r="B3420" s="2" t="s">
        <v>99</v>
      </c>
      <c r="C3420" s="16" t="s">
        <v>480</v>
      </c>
      <c r="D3420" s="10">
        <v>9.592424029792749</v>
      </c>
      <c r="E3420" s="26">
        <v>1062.4768111221263</v>
      </c>
      <c r="F3420" s="10">
        <v>1052.72459729422</v>
      </c>
    </row>
    <row r="3421">
      <c r="A3421" s="2" t="s">
        <v>96</v>
      </c>
      <c r="B3421" s="2" t="s">
        <v>111</v>
      </c>
      <c r="C3421" s="16" t="s">
        <v>486</v>
      </c>
      <c r="D3421" s="10">
        <v>12.819438294073233</v>
      </c>
      <c r="E3421" s="26">
        <v>1036.761079183578</v>
      </c>
      <c r="F3421" s="10">
        <v>1072.069235151919</v>
      </c>
    </row>
    <row r="3422">
      <c r="A3422" s="2" t="s">
        <v>12</v>
      </c>
      <c r="B3422" s="2" t="s">
        <v>96</v>
      </c>
      <c r="C3422" s="16" t="s">
        <v>453</v>
      </c>
      <c r="D3422" s="10">
        <v>5.103425105802446</v>
      </c>
      <c r="E3422" s="26">
        <v>1149.0534881553242</v>
      </c>
      <c r="F3422" s="10">
        <v>1049.5805174776513</v>
      </c>
    </row>
    <row r="3423">
      <c r="A3423" s="2" t="s">
        <v>10</v>
      </c>
      <c r="B3423" s="2" t="s">
        <v>15</v>
      </c>
      <c r="C3423" s="16" t="s">
        <v>515</v>
      </c>
      <c r="D3423" s="10">
        <v>6.272924548755782</v>
      </c>
      <c r="E3423" s="26">
        <v>1181.0787947564443</v>
      </c>
      <c r="F3423" s="10">
        <v>1109.0286880626038</v>
      </c>
    </row>
    <row r="3424">
      <c r="A3424" s="2" t="s">
        <v>46</v>
      </c>
      <c r="B3424" s="2" t="s">
        <v>10</v>
      </c>
      <c r="C3424" s="16" t="s">
        <v>552</v>
      </c>
      <c r="D3424" s="10">
        <v>15.90317857732363</v>
      </c>
      <c r="E3424" s="26">
        <v>1111.7367015754112</v>
      </c>
      <c r="F3424" s="10">
        <v>1187.3517193052</v>
      </c>
    </row>
    <row r="3425">
      <c r="A3425" s="2" t="s">
        <v>25</v>
      </c>
      <c r="B3425" s="2" t="s">
        <v>46</v>
      </c>
      <c r="C3425" s="16" t="s">
        <v>444</v>
      </c>
      <c r="D3425" s="10">
        <v>14.736617618187452</v>
      </c>
      <c r="E3425" s="26">
        <v>1077.3024836281263</v>
      </c>
      <c r="F3425" s="10">
        <v>1127.6398801527348</v>
      </c>
    </row>
    <row r="3426">
      <c r="A3426" s="2" t="s">
        <v>78</v>
      </c>
      <c r="B3426" s="2" t="s">
        <v>25</v>
      </c>
      <c r="C3426" s="16" t="s">
        <v>433</v>
      </c>
      <c r="D3426" s="10">
        <v>-31.10690461644617</v>
      </c>
      <c r="E3426" s="26">
        <v>1084.6997069525617</v>
      </c>
      <c r="F3426" s="10">
        <v>1092.0391012463137</v>
      </c>
    </row>
    <row r="3427">
      <c r="A3427" s="2" t="s">
        <v>23</v>
      </c>
      <c r="B3427" s="2" t="s">
        <v>25</v>
      </c>
      <c r="C3427" s="16" t="s">
        <v>427</v>
      </c>
      <c r="D3427" s="10">
        <v>8.541137183782851</v>
      </c>
      <c r="E3427" s="26">
        <v>1117.3450053790348</v>
      </c>
      <c r="F3427" s="10">
        <v>1123.14600586276</v>
      </c>
    </row>
    <row r="3428">
      <c r="A3428" s="2" t="s">
        <v>54</v>
      </c>
      <c r="B3428" s="2" t="s">
        <v>23</v>
      </c>
      <c r="C3428" s="16" t="s">
        <v>597</v>
      </c>
      <c r="D3428" s="10">
        <v>16.550726154111015</v>
      </c>
      <c r="E3428" s="26">
        <v>1059.0562241365826</v>
      </c>
      <c r="F3428" s="10">
        <v>1125.8861425628177</v>
      </c>
    </row>
    <row r="3429">
      <c r="A3429" s="2" t="s">
        <v>15</v>
      </c>
      <c r="B3429" s="2" t="s">
        <v>54</v>
      </c>
      <c r="C3429" s="16" t="s">
        <v>451</v>
      </c>
      <c r="D3429" s="10">
        <v>8.550555797888904</v>
      </c>
      <c r="E3429" s="26">
        <v>1102.755763513848</v>
      </c>
      <c r="F3429" s="10">
        <v>1075.6069502906937</v>
      </c>
    </row>
    <row r="3430">
      <c r="A3430" s="2" t="s">
        <v>10</v>
      </c>
      <c r="B3430" s="2" t="s">
        <v>15</v>
      </c>
      <c r="C3430" s="16" t="s">
        <v>523</v>
      </c>
      <c r="D3430" s="10">
        <v>6.713425716648046</v>
      </c>
      <c r="E3430" s="26">
        <v>1171.4485407278764</v>
      </c>
      <c r="F3430" s="10">
        <v>1111.3063193117368</v>
      </c>
    </row>
    <row r="3431">
      <c r="A3431" s="2" t="s">
        <v>46</v>
      </c>
      <c r="B3431" s="2" t="s">
        <v>10</v>
      </c>
      <c r="C3431" s="16" t="s">
        <v>433</v>
      </c>
      <c r="D3431" s="10">
        <v>-26.422094755094314</v>
      </c>
      <c r="E3431" s="26">
        <v>1112.9032625345474</v>
      </c>
      <c r="F3431" s="10">
        <v>1178.1619664445245</v>
      </c>
    </row>
    <row r="3432">
      <c r="A3432" s="2" t="s">
        <v>23</v>
      </c>
      <c r="B3432" s="2" t="s">
        <v>10</v>
      </c>
      <c r="C3432" s="16" t="s">
        <v>531</v>
      </c>
      <c r="D3432" s="10">
        <v>16.625945452976097</v>
      </c>
      <c r="E3432" s="26">
        <v>1109.3354164087066</v>
      </c>
      <c r="F3432" s="10">
        <v>1204.5840611996189</v>
      </c>
    </row>
    <row r="3433">
      <c r="A3433" s="2" t="s">
        <v>54</v>
      </c>
      <c r="B3433" s="2" t="s">
        <v>23</v>
      </c>
      <c r="C3433" s="16" t="s">
        <v>532</v>
      </c>
      <c r="D3433" s="10">
        <v>15.117217508957213</v>
      </c>
      <c r="E3433" s="26">
        <v>1067.0563944928049</v>
      </c>
      <c r="F3433" s="10">
        <v>1125.9613618616827</v>
      </c>
    </row>
    <row r="3434">
      <c r="A3434" s="2" t="s">
        <v>15</v>
      </c>
      <c r="B3434" s="2" t="s">
        <v>54</v>
      </c>
      <c r="C3434" s="16" t="s">
        <v>451</v>
      </c>
      <c r="D3434" s="10">
        <v>8.844676010829339</v>
      </c>
      <c r="E3434" s="26">
        <v>1104.5928935950888</v>
      </c>
      <c r="F3434" s="10">
        <v>1082.173612001762</v>
      </c>
    </row>
    <row r="3435">
      <c r="A3435" s="2" t="s">
        <v>41</v>
      </c>
      <c r="B3435" s="2" t="s">
        <v>15</v>
      </c>
      <c r="C3435" s="16" t="s">
        <v>433</v>
      </c>
      <c r="D3435" s="10">
        <v>-32.58745508921878</v>
      </c>
      <c r="E3435" s="26">
        <v>1127.5094759747553</v>
      </c>
      <c r="F3435" s="10">
        <v>1113.437569605918</v>
      </c>
    </row>
    <row r="3436">
      <c r="A3436" s="2" t="s">
        <v>10</v>
      </c>
      <c r="B3436" s="2" t="s">
        <v>15</v>
      </c>
      <c r="C3436" s="16" t="s">
        <v>580</v>
      </c>
      <c r="D3436" s="10">
        <v>5.710275015029678</v>
      </c>
      <c r="E3436" s="26">
        <v>1187.9581157466428</v>
      </c>
      <c r="F3436" s="10">
        <v>1146.0250246951368</v>
      </c>
    </row>
    <row r="3437">
      <c r="A3437" s="2" t="s">
        <v>23</v>
      </c>
      <c r="B3437" s="2" t="s">
        <v>10</v>
      </c>
      <c r="C3437" s="16" t="s">
        <v>497</v>
      </c>
      <c r="D3437" s="10">
        <v>16.16667095120272</v>
      </c>
      <c r="E3437" s="26">
        <v>1110.8441443527256</v>
      </c>
      <c r="F3437" s="10">
        <v>1193.6683907616723</v>
      </c>
    </row>
    <row r="3438">
      <c r="A3438" s="2" t="s">
        <v>25</v>
      </c>
      <c r="B3438" s="2" t="s">
        <v>23</v>
      </c>
      <c r="C3438" s="16" t="s">
        <v>545</v>
      </c>
      <c r="D3438" s="10">
        <v>11.453703291757506</v>
      </c>
      <c r="E3438" s="26">
        <v>1114.604868678977</v>
      </c>
      <c r="F3438" s="10">
        <v>1127.0108153039284</v>
      </c>
    </row>
    <row r="3439">
      <c r="A3439" s="2" t="s">
        <v>77</v>
      </c>
      <c r="B3439" s="2" t="s">
        <v>12</v>
      </c>
      <c r="C3439" s="16" t="s">
        <v>448</v>
      </c>
      <c r="D3439" s="10">
        <v>22.53660934862406</v>
      </c>
      <c r="E3439" s="26">
        <v>1005.1822544360002</v>
      </c>
      <c r="F3439" s="10">
        <v>1154.1569132611266</v>
      </c>
    </row>
    <row r="3440">
      <c r="A3440" s="2" t="s">
        <v>32</v>
      </c>
      <c r="B3440" s="2" t="s">
        <v>77</v>
      </c>
      <c r="C3440" s="16" t="s">
        <v>433</v>
      </c>
      <c r="D3440" s="10">
        <v>-35.540038342267955</v>
      </c>
      <c r="E3440" s="26">
        <v>1093.2837794205793</v>
      </c>
      <c r="F3440" s="10">
        <v>1027.7188637846243</v>
      </c>
    </row>
    <row r="3441">
      <c r="A3441" s="2" t="s">
        <v>111</v>
      </c>
      <c r="B3441" s="2" t="s">
        <v>77</v>
      </c>
      <c r="C3441" s="16" t="s">
        <v>568</v>
      </c>
      <c r="D3441" s="10">
        <v>8.456255920396805</v>
      </c>
      <c r="E3441" s="26">
        <v>1059.2497968578457</v>
      </c>
      <c r="F3441" s="10">
        <v>1063.2589021268923</v>
      </c>
    </row>
    <row r="3442">
      <c r="A3442" s="2" t="s">
        <v>112</v>
      </c>
      <c r="B3442" s="2" t="s">
        <v>111</v>
      </c>
      <c r="C3442" s="16" t="s">
        <v>511</v>
      </c>
      <c r="D3442" s="10">
        <v>9.796738479551623</v>
      </c>
      <c r="E3442" s="26">
        <v>1066.8196710336472</v>
      </c>
      <c r="F3442" s="10">
        <v>1067.7060527782426</v>
      </c>
    </row>
    <row r="3443">
      <c r="A3443" s="2" t="s">
        <v>90</v>
      </c>
      <c r="B3443" s="2" t="s">
        <v>112</v>
      </c>
      <c r="C3443" s="16" t="s">
        <v>444</v>
      </c>
      <c r="D3443" s="10">
        <v>14.138509102595709</v>
      </c>
      <c r="E3443" s="26">
        <v>1033.4076250742232</v>
      </c>
      <c r="F3443" s="10">
        <v>1076.6164095131987</v>
      </c>
    </row>
    <row r="3444">
      <c r="A3444" s="2" t="s">
        <v>48</v>
      </c>
      <c r="B3444" s="2" t="s">
        <v>90</v>
      </c>
      <c r="C3444" s="16" t="s">
        <v>493</v>
      </c>
      <c r="D3444" s="10">
        <v>7.762435287315319</v>
      </c>
      <c r="E3444" s="26">
        <v>1082.7500838794467</v>
      </c>
      <c r="F3444" s="10">
        <v>1047.546134176819</v>
      </c>
    </row>
    <row r="3445">
      <c r="A3445" s="2" t="s">
        <v>12</v>
      </c>
      <c r="B3445" s="2" t="s">
        <v>48</v>
      </c>
      <c r="C3445" s="16" t="s">
        <v>449</v>
      </c>
      <c r="D3445" s="10">
        <v>8.030376494257812</v>
      </c>
      <c r="E3445" s="26">
        <v>1131.6203039125025</v>
      </c>
      <c r="F3445" s="10">
        <v>1090.5125191667619</v>
      </c>
    </row>
    <row r="3446">
      <c r="A3446" s="2" t="s">
        <v>111</v>
      </c>
      <c r="B3446" s="2" t="s">
        <v>12</v>
      </c>
      <c r="C3446" s="16" t="s">
        <v>433</v>
      </c>
      <c r="D3446" s="10">
        <v>-24.94362396671629</v>
      </c>
      <c r="E3446" s="26">
        <v>1057.909314298691</v>
      </c>
      <c r="F3446" s="10">
        <v>1139.6506804067603</v>
      </c>
    </row>
    <row r="3447">
      <c r="A3447" s="2" t="s">
        <v>28</v>
      </c>
      <c r="B3447" s="2" t="s">
        <v>12</v>
      </c>
      <c r="C3447" s="16" t="s">
        <v>553</v>
      </c>
      <c r="D3447" s="10">
        <v>11.928363609249045</v>
      </c>
      <c r="E3447" s="26">
        <v>1111.8400953943485</v>
      </c>
      <c r="F3447" s="10">
        <v>1164.5943043734767</v>
      </c>
    </row>
    <row r="3448">
      <c r="A3448" s="2" t="s">
        <v>80</v>
      </c>
      <c r="B3448" s="2" t="s">
        <v>28</v>
      </c>
      <c r="C3448" s="16" t="s">
        <v>433</v>
      </c>
      <c r="D3448" s="10">
        <v>-30.152669617689543</v>
      </c>
      <c r="E3448" s="26">
        <v>1103.6290080044412</v>
      </c>
      <c r="F3448" s="10">
        <v>1123.7684590035976</v>
      </c>
    </row>
    <row r="3449">
      <c r="A3449" s="2" t="s">
        <v>32</v>
      </c>
      <c r="B3449" s="2" t="s">
        <v>28</v>
      </c>
      <c r="C3449" s="16" t="s">
        <v>505</v>
      </c>
      <c r="D3449" s="10">
        <v>16.402246253730468</v>
      </c>
      <c r="E3449" s="26">
        <v>1057.7437410783114</v>
      </c>
      <c r="F3449" s="10">
        <v>1153.9211286212872</v>
      </c>
    </row>
    <row r="3450">
      <c r="A3450" s="2" t="s">
        <v>112</v>
      </c>
      <c r="B3450" s="2" t="s">
        <v>32</v>
      </c>
      <c r="C3450" s="16" t="s">
        <v>433</v>
      </c>
      <c r="D3450" s="10">
        <v>-30.789857306734408</v>
      </c>
      <c r="E3450" s="26">
        <v>1062.477900410603</v>
      </c>
      <c r="F3450" s="10">
        <v>1074.1459873320418</v>
      </c>
    </row>
    <row r="3451">
      <c r="A3451" s="2" t="s">
        <v>48</v>
      </c>
      <c r="B3451" s="2" t="s">
        <v>32</v>
      </c>
      <c r="C3451" s="16" t="s">
        <v>492</v>
      </c>
      <c r="D3451" s="10">
        <v>9.342031709805479</v>
      </c>
      <c r="E3451" s="26">
        <v>1082.482142672504</v>
      </c>
      <c r="F3451" s="10">
        <v>1104.9358446387762</v>
      </c>
    </row>
    <row r="3452">
      <c r="A3452" s="2" t="s">
        <v>12</v>
      </c>
      <c r="B3452" s="2" t="s">
        <v>48</v>
      </c>
      <c r="C3452" s="16" t="s">
        <v>461</v>
      </c>
      <c r="D3452" s="10">
        <v>6.805770277625439</v>
      </c>
      <c r="E3452" s="26">
        <v>1152.6659407642276</v>
      </c>
      <c r="F3452" s="10">
        <v>1091.8241743823096</v>
      </c>
    </row>
    <row r="3453">
      <c r="A3453" s="2" t="s">
        <v>28</v>
      </c>
      <c r="B3453" s="2" t="s">
        <v>12</v>
      </c>
      <c r="C3453" s="16" t="s">
        <v>433</v>
      </c>
      <c r="D3453" s="10">
        <v>-30.013450878265004</v>
      </c>
      <c r="E3453" s="26">
        <v>1137.5188823675567</v>
      </c>
      <c r="F3453" s="10">
        <v>1159.471711041853</v>
      </c>
    </row>
    <row r="3454">
      <c r="A3454" s="2" t="s">
        <v>32</v>
      </c>
      <c r="B3454" s="2" t="s">
        <v>25</v>
      </c>
      <c r="C3454" s="16" t="s">
        <v>500</v>
      </c>
      <c r="D3454" s="10">
        <v>12.243242195007907</v>
      </c>
      <c r="E3454" s="26">
        <v>1095.5938129289707</v>
      </c>
      <c r="F3454" s="10">
        <v>1126.0585719707344</v>
      </c>
    </row>
    <row r="3455">
      <c r="A3455" s="2" t="s">
        <v>41</v>
      </c>
      <c r="B3455" s="2" t="s">
        <v>32</v>
      </c>
      <c r="C3455" s="16" t="s">
        <v>579</v>
      </c>
      <c r="D3455" s="10">
        <v>10.831679158672053</v>
      </c>
      <c r="E3455" s="26">
        <v>1094.9220208855365</v>
      </c>
      <c r="F3455" s="10">
        <v>1107.8370551239786</v>
      </c>
    </row>
    <row r="3456">
      <c r="A3456" s="2" t="s">
        <v>80</v>
      </c>
      <c r="B3456" s="2" t="s">
        <v>41</v>
      </c>
      <c r="C3456" s="16" t="s">
        <v>471</v>
      </c>
      <c r="D3456" s="10">
        <v>12.237565664192886</v>
      </c>
      <c r="E3456" s="26">
        <v>1073.4763383867516</v>
      </c>
      <c r="F3456" s="10">
        <v>1105.7537000442087</v>
      </c>
    </row>
    <row r="3457">
      <c r="A3457" s="2" t="s">
        <v>54</v>
      </c>
      <c r="B3457" s="2" t="s">
        <v>80</v>
      </c>
      <c r="C3457" s="16" t="s">
        <v>440</v>
      </c>
      <c r="D3457" s="10">
        <v>10.506775951104766</v>
      </c>
      <c r="E3457" s="26">
        <v>1073.3289359909327</v>
      </c>
      <c r="F3457" s="10">
        <v>1085.7139040509444</v>
      </c>
    </row>
    <row r="3458">
      <c r="A3458" s="2" t="s">
        <v>90</v>
      </c>
      <c r="B3458" s="2" t="s">
        <v>54</v>
      </c>
      <c r="C3458" s="16" t="s">
        <v>503</v>
      </c>
      <c r="D3458" s="10">
        <v>14.107488754093769</v>
      </c>
      <c r="E3458" s="26">
        <v>1039.7836988895037</v>
      </c>
      <c r="F3458" s="10">
        <v>1083.8357119420375</v>
      </c>
    </row>
    <row r="3459">
      <c r="A3459" s="2" t="s">
        <v>25</v>
      </c>
      <c r="B3459" s="2" t="s">
        <v>90</v>
      </c>
      <c r="C3459" s="16" t="s">
        <v>529</v>
      </c>
      <c r="D3459" s="10">
        <v>6.288418155788013</v>
      </c>
      <c r="E3459" s="26">
        <v>1113.8153297757265</v>
      </c>
      <c r="F3459" s="10">
        <v>1053.8911876435975</v>
      </c>
    </row>
    <row r="3460">
      <c r="A3460" s="2" t="s">
        <v>32</v>
      </c>
      <c r="B3460" s="2" t="s">
        <v>25</v>
      </c>
      <c r="C3460" s="16" t="s">
        <v>547</v>
      </c>
      <c r="D3460" s="10">
        <v>11.19866063404149</v>
      </c>
      <c r="E3460" s="26">
        <v>1097.0053759653065</v>
      </c>
      <c r="F3460" s="10">
        <v>1120.1037479315146</v>
      </c>
    </row>
    <row r="3461">
      <c r="A3461" s="2" t="s">
        <v>54</v>
      </c>
      <c r="B3461" s="2" t="s">
        <v>32</v>
      </c>
      <c r="C3461" s="16" t="s">
        <v>479</v>
      </c>
      <c r="D3461" s="10">
        <v>13.034444503879055</v>
      </c>
      <c r="E3461" s="26">
        <v>1069.7282231879437</v>
      </c>
      <c r="F3461" s="10">
        <v>1108.204036599348</v>
      </c>
    </row>
    <row r="3462">
      <c r="A3462" s="2" t="s">
        <v>12</v>
      </c>
      <c r="B3462" s="2" t="s">
        <v>54</v>
      </c>
      <c r="C3462" s="16" t="s">
        <v>579</v>
      </c>
      <c r="D3462" s="10">
        <v>4.213301892907839</v>
      </c>
      <c r="E3462" s="26">
        <v>1189.4851619201181</v>
      </c>
      <c r="F3462" s="10">
        <v>1082.7626676918228</v>
      </c>
    </row>
    <row r="3463">
      <c r="A3463" s="2" t="s">
        <v>10</v>
      </c>
      <c r="B3463" s="2" t="s">
        <v>12</v>
      </c>
      <c r="C3463" s="16" t="s">
        <v>449</v>
      </c>
      <c r="D3463" s="10">
        <v>11.822507665485428</v>
      </c>
      <c r="E3463" s="26">
        <v>1177.5017198104695</v>
      </c>
      <c r="F3463" s="10">
        <v>1193.6984638130261</v>
      </c>
    </row>
    <row r="3464">
      <c r="A3464" s="2" t="s">
        <v>80</v>
      </c>
      <c r="B3464" s="2" t="s">
        <v>10</v>
      </c>
      <c r="C3464" s="16" t="s">
        <v>433</v>
      </c>
      <c r="D3464" s="10">
        <v>-21.93274646264171</v>
      </c>
      <c r="E3464" s="26">
        <v>1075.2071280998396</v>
      </c>
      <c r="F3464" s="10">
        <v>1189.324227475955</v>
      </c>
    </row>
    <row r="3465">
      <c r="A3465" s="2" t="s">
        <v>12</v>
      </c>
      <c r="B3465" s="2" t="s">
        <v>10</v>
      </c>
      <c r="C3465" s="16" t="s">
        <v>492</v>
      </c>
      <c r="D3465" s="10">
        <v>9.927147792746187</v>
      </c>
      <c r="E3465" s="26">
        <v>1181.8759561475406</v>
      </c>
      <c r="F3465" s="10">
        <v>1211.2569739385967</v>
      </c>
    </row>
    <row r="3466">
      <c r="A3466" s="2" t="s">
        <v>25</v>
      </c>
      <c r="B3466" s="2" t="s">
        <v>12</v>
      </c>
      <c r="C3466" s="16" t="s">
        <v>430</v>
      </c>
      <c r="D3466" s="10">
        <v>16.586474528060755</v>
      </c>
      <c r="E3466" s="26">
        <v>1108.905087297473</v>
      </c>
      <c r="F3466" s="10">
        <v>1191.8031039402867</v>
      </c>
    </row>
    <row r="3467">
      <c r="A3467" s="2" t="s">
        <v>32</v>
      </c>
      <c r="B3467" s="2" t="s">
        <v>25</v>
      </c>
      <c r="C3467" s="16" t="s">
        <v>504</v>
      </c>
      <c r="D3467" s="10">
        <v>13.277858871823165</v>
      </c>
      <c r="E3467" s="26">
        <v>1095.169592095469</v>
      </c>
      <c r="F3467" s="10">
        <v>1125.4915618255338</v>
      </c>
    </row>
    <row r="3468">
      <c r="A3468" s="2" t="s">
        <v>10</v>
      </c>
      <c r="B3468" s="2" t="s">
        <v>32</v>
      </c>
      <c r="C3468" s="16" t="s">
        <v>454</v>
      </c>
      <c r="D3468" s="10">
        <v>4.748526975113109</v>
      </c>
      <c r="E3468" s="26">
        <v>1201.3298261458506</v>
      </c>
      <c r="F3468" s="10">
        <v>1108.447450967292</v>
      </c>
    </row>
    <row r="3469">
      <c r="E3469" s="26"/>
    </row>
    <row r="3470">
      <c r="E3470" s="26"/>
    </row>
    <row r="3471">
      <c r="E3471" s="26"/>
    </row>
    <row r="3472">
      <c r="E3472" s="26"/>
    </row>
    <row r="3473">
      <c r="E3473" s="26"/>
    </row>
    <row r="3474">
      <c r="E3474" s="26"/>
    </row>
    <row r="3475">
      <c r="E3475" s="26"/>
    </row>
    <row r="3476">
      <c r="E3476" s="26"/>
    </row>
    <row r="3477">
      <c r="E3477" s="26"/>
    </row>
    <row r="3478">
      <c r="E3478" s="26"/>
    </row>
    <row r="3479">
      <c r="E3479" s="26"/>
    </row>
    <row r="3480">
      <c r="E3480" s="26"/>
    </row>
    <row r="3481">
      <c r="E3481" s="26"/>
    </row>
    <row r="3482">
      <c r="E3482" s="26"/>
    </row>
    <row r="3483">
      <c r="E3483" s="26"/>
    </row>
    <row r="3484">
      <c r="E3484" s="26"/>
    </row>
    <row r="3485">
      <c r="E3485" s="26"/>
    </row>
    <row r="3486">
      <c r="E3486" s="26"/>
    </row>
    <row r="3487">
      <c r="E3487" s="26"/>
    </row>
    <row r="3488">
      <c r="E3488" s="26"/>
    </row>
    <row r="3489">
      <c r="E3489" s="26"/>
    </row>
    <row r="3490">
      <c r="E3490" s="26"/>
    </row>
    <row r="3491">
      <c r="E3491" s="26"/>
    </row>
    <row r="3492">
      <c r="E3492" s="26"/>
    </row>
    <row r="3493">
      <c r="E3493" s="26"/>
    </row>
    <row r="3494">
      <c r="E3494" s="26"/>
    </row>
    <row r="3495">
      <c r="E3495" s="26"/>
    </row>
    <row r="3496">
      <c r="E3496" s="26"/>
    </row>
    <row r="3497">
      <c r="E3497" s="26"/>
    </row>
    <row r="3498">
      <c r="E3498" s="26"/>
    </row>
    <row r="3499">
      <c r="E3499" s="26"/>
    </row>
    <row r="3500">
      <c r="E3500" s="26"/>
    </row>
    <row r="3501">
      <c r="E3501" s="26"/>
    </row>
    <row r="3502">
      <c r="E3502" s="26"/>
    </row>
    <row r="3503">
      <c r="E3503" s="26"/>
    </row>
    <row r="3504">
      <c r="E3504" s="26"/>
    </row>
    <row r="3505">
      <c r="E3505" s="26"/>
    </row>
    <row r="3506">
      <c r="E3506" s="26"/>
    </row>
    <row r="3507">
      <c r="E3507" s="26"/>
    </row>
    <row r="3508">
      <c r="E3508" s="26"/>
    </row>
    <row r="3509">
      <c r="E3509" s="26"/>
    </row>
    <row r="3510">
      <c r="E3510" s="26"/>
    </row>
    <row r="3511">
      <c r="E3511" s="26"/>
    </row>
    <row r="3512">
      <c r="E3512" s="26"/>
    </row>
    <row r="3513">
      <c r="E3513" s="26"/>
    </row>
    <row r="3514">
      <c r="E3514" s="26"/>
    </row>
    <row r="3515">
      <c r="E3515" s="26"/>
    </row>
    <row r="3516">
      <c r="E3516" s="26"/>
    </row>
    <row r="3517">
      <c r="E3517" s="26"/>
    </row>
    <row r="3518">
      <c r="E3518" s="26"/>
    </row>
    <row r="3519">
      <c r="E3519" s="26"/>
    </row>
    <row r="3520">
      <c r="E3520" s="26"/>
    </row>
    <row r="3521">
      <c r="E3521" s="26"/>
    </row>
    <row r="3522">
      <c r="E3522" s="26"/>
    </row>
    <row r="3523">
      <c r="E3523" s="26"/>
    </row>
    <row r="3524">
      <c r="E3524" s="26"/>
    </row>
    <row r="3525">
      <c r="E3525" s="26"/>
    </row>
    <row r="3526">
      <c r="E3526" s="26"/>
    </row>
    <row r="3527">
      <c r="E3527" s="26"/>
    </row>
    <row r="3528">
      <c r="E3528" s="26"/>
    </row>
    <row r="3529">
      <c r="E3529" s="26"/>
    </row>
    <row r="3530">
      <c r="E3530" s="26"/>
    </row>
    <row r="3531">
      <c r="E3531" s="26"/>
    </row>
    <row r="3532">
      <c r="E3532" s="26"/>
    </row>
    <row r="3533">
      <c r="E3533" s="26"/>
    </row>
    <row r="3534">
      <c r="E3534" s="26"/>
    </row>
    <row r="3535">
      <c r="E3535" s="26"/>
    </row>
    <row r="3536">
      <c r="E3536" s="26"/>
    </row>
    <row r="3537">
      <c r="E3537" s="26"/>
    </row>
    <row r="3538">
      <c r="E3538" s="26"/>
    </row>
    <row r="3539">
      <c r="E3539" s="26"/>
    </row>
    <row r="3540">
      <c r="E3540" s="26"/>
    </row>
    <row r="3541">
      <c r="E3541" s="26"/>
    </row>
    <row r="3542">
      <c r="E3542" s="26"/>
    </row>
    <row r="3543">
      <c r="E3543" s="26"/>
    </row>
    <row r="3544">
      <c r="E3544" s="26"/>
    </row>
    <row r="3545">
      <c r="E3545" s="26"/>
    </row>
    <row r="3546">
      <c r="E3546" s="26"/>
    </row>
    <row r="3547">
      <c r="E3547" s="26"/>
    </row>
    <row r="3548">
      <c r="E3548" s="26"/>
    </row>
    <row r="3549">
      <c r="E3549" s="26"/>
    </row>
    <row r="3550">
      <c r="E3550" s="26"/>
    </row>
    <row r="3551">
      <c r="E3551" s="26"/>
    </row>
    <row r="3552">
      <c r="E3552" s="26"/>
    </row>
    <row r="3553">
      <c r="E3553" s="26"/>
    </row>
    <row r="3554">
      <c r="E3554" s="26"/>
    </row>
    <row r="3555">
      <c r="E3555" s="26"/>
    </row>
    <row r="3556">
      <c r="E3556" s="26"/>
    </row>
    <row r="3557">
      <c r="E3557" s="26"/>
    </row>
    <row r="3558">
      <c r="E3558" s="26"/>
    </row>
    <row r="3559">
      <c r="E3559" s="26"/>
    </row>
    <row r="3560">
      <c r="E3560" s="26"/>
    </row>
    <row r="3561">
      <c r="E3561" s="26"/>
    </row>
    <row r="3562">
      <c r="E3562" s="26"/>
    </row>
    <row r="3563">
      <c r="E3563" s="26"/>
    </row>
    <row r="3564">
      <c r="E3564" s="26"/>
    </row>
    <row r="3565">
      <c r="E3565" s="26"/>
    </row>
    <row r="3566">
      <c r="E3566" s="26"/>
    </row>
    <row r="3567">
      <c r="E3567" s="26"/>
    </row>
    <row r="3568">
      <c r="E3568" s="26"/>
    </row>
    <row r="3569">
      <c r="E3569" s="26"/>
    </row>
    <row r="3570">
      <c r="E3570" s="26"/>
    </row>
    <row r="3571">
      <c r="E3571" s="26"/>
    </row>
    <row r="3572">
      <c r="E3572" s="26"/>
    </row>
    <row r="3573">
      <c r="E3573" s="26"/>
    </row>
    <row r="3574">
      <c r="E3574" s="26"/>
    </row>
    <row r="3575">
      <c r="E3575" s="26"/>
    </row>
    <row r="3576">
      <c r="E3576" s="26"/>
    </row>
    <row r="3577">
      <c r="E3577" s="26"/>
    </row>
    <row r="3578">
      <c r="E3578" s="26"/>
    </row>
    <row r="3579">
      <c r="E3579" s="26"/>
    </row>
    <row r="3580">
      <c r="E3580" s="26"/>
    </row>
    <row r="3581">
      <c r="E3581" s="26"/>
    </row>
    <row r="3582">
      <c r="E3582" s="26"/>
    </row>
    <row r="3583">
      <c r="E3583" s="26"/>
    </row>
    <row r="3584">
      <c r="E3584" s="26"/>
    </row>
    <row r="3585">
      <c r="E3585" s="26"/>
    </row>
    <row r="3586">
      <c r="E3586" s="26"/>
    </row>
    <row r="3587">
      <c r="E3587" s="26"/>
    </row>
    <row r="3588">
      <c r="E3588" s="26"/>
    </row>
    <row r="3589">
      <c r="E3589" s="26"/>
    </row>
    <row r="3590">
      <c r="E3590" s="26"/>
    </row>
    <row r="3591">
      <c r="E3591" s="26"/>
    </row>
    <row r="3592">
      <c r="E3592" s="26"/>
    </row>
    <row r="3593">
      <c r="E3593" s="26"/>
    </row>
    <row r="3594">
      <c r="E3594" s="26"/>
    </row>
    <row r="3595">
      <c r="E3595" s="26"/>
    </row>
    <row r="3596">
      <c r="E3596" s="26"/>
    </row>
    <row r="3597">
      <c r="E3597" s="26"/>
    </row>
    <row r="3598">
      <c r="E3598" s="26"/>
    </row>
    <row r="3599">
      <c r="E3599" s="26"/>
    </row>
    <row r="3600">
      <c r="E3600" s="26"/>
    </row>
    <row r="3601">
      <c r="E3601" s="26"/>
    </row>
    <row r="3602">
      <c r="E3602" s="26"/>
    </row>
    <row r="3603">
      <c r="E3603" s="26"/>
    </row>
    <row r="3604">
      <c r="E3604" s="26"/>
    </row>
    <row r="3605">
      <c r="E3605" s="26"/>
    </row>
    <row r="3606">
      <c r="E3606" s="26"/>
    </row>
    <row r="3607">
      <c r="E3607" s="26"/>
    </row>
    <row r="3608">
      <c r="E3608" s="26"/>
    </row>
    <row r="3609">
      <c r="E3609" s="26"/>
    </row>
    <row r="3610">
      <c r="E3610" s="26"/>
    </row>
    <row r="3611">
      <c r="E3611" s="26"/>
    </row>
    <row r="3612">
      <c r="E3612" s="26"/>
    </row>
    <row r="3613">
      <c r="E3613" s="26"/>
    </row>
    <row r="3614">
      <c r="E3614" s="26"/>
    </row>
    <row r="3615">
      <c r="E3615" s="26"/>
    </row>
    <row r="3616">
      <c r="E3616" s="26"/>
    </row>
    <row r="3617">
      <c r="E3617" s="26"/>
    </row>
    <row r="3618">
      <c r="E3618" s="26"/>
    </row>
    <row r="3619">
      <c r="E3619" s="26"/>
    </row>
    <row r="3620">
      <c r="E3620" s="26"/>
    </row>
    <row r="3621">
      <c r="E3621" s="26"/>
    </row>
    <row r="3622">
      <c r="E3622" s="26"/>
    </row>
    <row r="3623">
      <c r="E3623" s="26"/>
    </row>
    <row r="3624">
      <c r="E3624" s="26"/>
    </row>
    <row r="3625">
      <c r="E3625" s="26"/>
    </row>
    <row r="3626">
      <c r="E3626" s="26"/>
    </row>
    <row r="3627">
      <c r="E3627" s="26"/>
    </row>
    <row r="3628">
      <c r="E3628" s="26"/>
    </row>
    <row r="3629">
      <c r="E3629" s="26"/>
    </row>
    <row r="3630">
      <c r="E3630" s="26"/>
    </row>
    <row r="3631">
      <c r="E3631" s="26"/>
    </row>
    <row r="3632">
      <c r="E3632" s="26"/>
    </row>
    <row r="3633">
      <c r="E3633" s="26"/>
    </row>
    <row r="3634">
      <c r="E3634" s="26"/>
    </row>
    <row r="3635">
      <c r="E3635" s="26"/>
    </row>
    <row r="3636">
      <c r="E3636" s="26"/>
    </row>
    <row r="3637">
      <c r="E3637" s="26"/>
    </row>
    <row r="3638">
      <c r="E3638" s="26"/>
    </row>
    <row r="3639">
      <c r="E3639" s="26"/>
    </row>
    <row r="3640">
      <c r="E3640" s="26"/>
    </row>
    <row r="3641">
      <c r="E3641" s="26"/>
    </row>
    <row r="3642">
      <c r="E3642" s="26"/>
    </row>
    <row r="3643">
      <c r="E3643" s="26"/>
    </row>
    <row r="3644">
      <c r="E3644" s="26"/>
    </row>
    <row r="3645">
      <c r="E3645" s="26"/>
    </row>
    <row r="3646">
      <c r="E3646" s="26"/>
    </row>
    <row r="3647">
      <c r="E3647" s="26"/>
    </row>
    <row r="3648">
      <c r="E3648" s="26"/>
    </row>
    <row r="3649">
      <c r="E3649" s="26"/>
    </row>
    <row r="3650">
      <c r="E3650" s="26"/>
    </row>
    <row r="3651">
      <c r="E3651" s="26"/>
    </row>
    <row r="3652">
      <c r="E3652" s="26"/>
    </row>
    <row r="3653">
      <c r="E3653" s="26"/>
    </row>
    <row r="3654">
      <c r="E3654" s="26"/>
    </row>
    <row r="3655">
      <c r="E3655" s="26"/>
    </row>
    <row r="3656">
      <c r="E3656" s="26"/>
    </row>
    <row r="3657">
      <c r="E3657" s="26"/>
    </row>
    <row r="3658">
      <c r="E3658" s="26"/>
    </row>
    <row r="3659">
      <c r="E3659" s="26"/>
    </row>
    <row r="3660">
      <c r="E3660" s="26"/>
    </row>
    <row r="3661">
      <c r="E3661" s="26"/>
    </row>
    <row r="3662">
      <c r="E3662" s="26"/>
    </row>
    <row r="3663">
      <c r="E3663" s="26"/>
    </row>
    <row r="3664">
      <c r="E3664" s="26"/>
    </row>
    <row r="3665">
      <c r="E3665" s="26"/>
    </row>
    <row r="3666">
      <c r="E3666" s="26"/>
    </row>
    <row r="3667">
      <c r="E3667" s="26"/>
    </row>
    <row r="3668">
      <c r="E3668" s="26"/>
    </row>
    <row r="3669">
      <c r="E3669" s="26"/>
    </row>
    <row r="3670">
      <c r="E3670" s="26"/>
    </row>
    <row r="3671">
      <c r="E3671" s="26"/>
    </row>
    <row r="3672">
      <c r="E3672" s="26"/>
    </row>
    <row r="3673">
      <c r="E3673" s="26"/>
    </row>
    <row r="3674">
      <c r="E3674" s="26"/>
    </row>
    <row r="3675">
      <c r="E3675" s="26"/>
    </row>
    <row r="3676">
      <c r="E3676" s="26"/>
    </row>
    <row r="3677">
      <c r="E3677" s="26"/>
    </row>
    <row r="3678">
      <c r="E3678" s="26"/>
    </row>
    <row r="3679">
      <c r="E3679" s="26"/>
    </row>
    <row r="3680">
      <c r="E3680" s="26"/>
    </row>
    <row r="3681">
      <c r="E3681" s="26"/>
    </row>
    <row r="3682">
      <c r="E3682" s="26"/>
    </row>
    <row r="3683">
      <c r="E3683" s="26"/>
    </row>
    <row r="3684">
      <c r="E3684" s="26"/>
    </row>
    <row r="3685">
      <c r="E3685" s="26"/>
    </row>
    <row r="3686">
      <c r="E3686" s="26"/>
    </row>
    <row r="3687">
      <c r="E3687" s="26"/>
    </row>
    <row r="3688">
      <c r="E3688" s="26"/>
    </row>
    <row r="3689">
      <c r="E3689" s="26"/>
    </row>
    <row r="3690">
      <c r="E3690" s="26"/>
    </row>
    <row r="3691">
      <c r="E3691" s="26"/>
    </row>
    <row r="3692">
      <c r="E3692" s="26"/>
    </row>
    <row r="3693">
      <c r="E3693" s="26"/>
    </row>
    <row r="3694">
      <c r="E3694" s="26"/>
    </row>
    <row r="3695">
      <c r="E3695" s="26"/>
    </row>
    <row r="3696">
      <c r="E3696" s="26"/>
    </row>
    <row r="3697">
      <c r="E3697" s="26"/>
    </row>
    <row r="3698">
      <c r="E3698" s="26"/>
    </row>
    <row r="3699">
      <c r="E3699" s="26"/>
    </row>
    <row r="3700">
      <c r="E3700" s="26"/>
    </row>
    <row r="3701">
      <c r="E3701" s="26"/>
    </row>
    <row r="3702">
      <c r="E3702" s="26"/>
    </row>
    <row r="3703">
      <c r="E3703" s="26"/>
    </row>
    <row r="3704">
      <c r="E3704" s="26"/>
    </row>
    <row r="3705">
      <c r="E3705" s="26"/>
    </row>
    <row r="3706">
      <c r="E3706" s="26"/>
    </row>
    <row r="3707">
      <c r="E3707" s="26"/>
    </row>
    <row r="3708">
      <c r="E3708" s="26"/>
    </row>
    <row r="3709">
      <c r="E3709" s="26"/>
    </row>
    <row r="3710">
      <c r="E3710" s="26"/>
    </row>
    <row r="3711">
      <c r="E3711" s="26"/>
    </row>
    <row r="3712">
      <c r="E3712" s="26"/>
    </row>
    <row r="3713">
      <c r="E3713" s="26"/>
    </row>
    <row r="3714">
      <c r="E3714" s="26"/>
    </row>
    <row r="3715">
      <c r="E3715" s="26"/>
    </row>
    <row r="3716">
      <c r="E3716" s="26"/>
    </row>
    <row r="3717">
      <c r="E3717" s="26"/>
    </row>
    <row r="3718">
      <c r="E3718" s="26"/>
    </row>
    <row r="3719">
      <c r="E3719" s="26"/>
    </row>
    <row r="3720">
      <c r="E3720" s="26"/>
    </row>
    <row r="3721">
      <c r="E3721" s="26"/>
    </row>
    <row r="3722">
      <c r="E3722" s="26"/>
    </row>
    <row r="3723">
      <c r="E3723" s="26"/>
    </row>
    <row r="3724">
      <c r="E3724" s="26"/>
    </row>
    <row r="3725">
      <c r="E3725" s="26"/>
    </row>
    <row r="3726">
      <c r="E3726" s="26"/>
    </row>
    <row r="3727">
      <c r="E3727" s="26"/>
    </row>
    <row r="3728">
      <c r="E3728" s="26"/>
    </row>
    <row r="3729">
      <c r="E3729" s="26"/>
    </row>
    <row r="3730">
      <c r="E3730" s="26"/>
    </row>
    <row r="3731">
      <c r="E3731" s="26"/>
    </row>
    <row r="3732">
      <c r="E3732" s="26"/>
    </row>
    <row r="3733">
      <c r="E3733" s="26"/>
    </row>
    <row r="3734">
      <c r="E3734" s="26"/>
    </row>
    <row r="3735">
      <c r="E3735" s="26"/>
    </row>
    <row r="3736">
      <c r="E3736" s="26"/>
    </row>
    <row r="3737">
      <c r="E3737" s="26"/>
    </row>
    <row r="3738">
      <c r="E3738" s="26"/>
    </row>
    <row r="3739">
      <c r="E3739" s="26"/>
    </row>
    <row r="3740">
      <c r="E3740" s="26"/>
    </row>
    <row r="3741">
      <c r="E3741" s="26"/>
    </row>
    <row r="3742">
      <c r="E3742" s="26"/>
    </row>
    <row r="3743">
      <c r="E3743" s="26"/>
    </row>
    <row r="3744">
      <c r="E3744" s="26"/>
    </row>
    <row r="3745">
      <c r="E3745" s="26"/>
    </row>
    <row r="3746">
      <c r="E3746" s="26"/>
    </row>
    <row r="3747">
      <c r="E3747" s="26"/>
    </row>
    <row r="3748">
      <c r="E3748" s="26"/>
    </row>
    <row r="3749">
      <c r="E3749" s="26"/>
    </row>
    <row r="3750">
      <c r="E3750" s="26"/>
    </row>
    <row r="3751">
      <c r="E3751" s="26"/>
    </row>
    <row r="3752">
      <c r="E3752" s="26"/>
    </row>
    <row r="3753">
      <c r="E3753" s="26"/>
    </row>
    <row r="3754">
      <c r="E3754" s="26"/>
    </row>
    <row r="3755">
      <c r="E3755" s="26"/>
    </row>
    <row r="3756">
      <c r="E3756" s="26"/>
    </row>
    <row r="3757">
      <c r="E3757" s="26"/>
    </row>
    <row r="3758">
      <c r="E3758" s="26"/>
    </row>
    <row r="3759">
      <c r="E3759" s="26"/>
    </row>
    <row r="3760">
      <c r="E3760" s="26"/>
    </row>
    <row r="3761">
      <c r="E3761" s="26"/>
    </row>
    <row r="3762">
      <c r="E3762" s="26"/>
    </row>
    <row r="3763">
      <c r="E3763" s="26"/>
    </row>
    <row r="3764">
      <c r="E3764" s="26"/>
    </row>
    <row r="3765">
      <c r="E3765" s="26"/>
    </row>
    <row r="3766">
      <c r="E3766" s="26"/>
    </row>
    <row r="3767">
      <c r="E3767" s="26"/>
    </row>
    <row r="3768">
      <c r="E3768" s="26"/>
    </row>
    <row r="3769">
      <c r="E3769" s="26"/>
    </row>
    <row r="3770">
      <c r="E3770" s="26"/>
    </row>
    <row r="3771">
      <c r="E3771" s="26"/>
    </row>
    <row r="3772">
      <c r="E3772" s="26"/>
    </row>
    <row r="3773">
      <c r="E3773" s="26"/>
    </row>
    <row r="3774">
      <c r="E3774" s="26"/>
    </row>
    <row r="3775">
      <c r="E3775" s="26"/>
    </row>
    <row r="3776">
      <c r="E3776" s="26"/>
    </row>
    <row r="3777">
      <c r="E3777" s="26"/>
    </row>
    <row r="3778">
      <c r="E3778" s="26"/>
    </row>
    <row r="3779">
      <c r="E3779" s="26"/>
    </row>
    <row r="3780">
      <c r="E3780" s="26"/>
    </row>
    <row r="3781">
      <c r="E3781" s="26"/>
    </row>
    <row r="3782">
      <c r="E3782" s="26"/>
    </row>
    <row r="3783">
      <c r="E3783" s="26"/>
    </row>
    <row r="3784">
      <c r="E3784" s="26"/>
    </row>
    <row r="3785">
      <c r="E3785" s="26"/>
    </row>
    <row r="3786">
      <c r="E3786" s="26"/>
    </row>
    <row r="3787">
      <c r="E3787" s="26"/>
    </row>
    <row r="3788">
      <c r="E3788" s="26"/>
    </row>
    <row r="3789">
      <c r="E3789" s="26"/>
    </row>
    <row r="3790">
      <c r="E3790" s="26"/>
    </row>
    <row r="3791">
      <c r="E3791" s="26"/>
    </row>
    <row r="3792">
      <c r="E3792" s="26"/>
    </row>
    <row r="3793">
      <c r="E3793" s="26"/>
    </row>
    <row r="3794">
      <c r="E3794" s="26"/>
    </row>
    <row r="3795">
      <c r="E3795" s="26"/>
    </row>
    <row r="3796">
      <c r="E3796" s="26"/>
    </row>
    <row r="3797">
      <c r="E3797" s="26"/>
    </row>
    <row r="3798">
      <c r="E3798" s="26"/>
    </row>
    <row r="3799">
      <c r="E3799" s="26"/>
    </row>
    <row r="3800">
      <c r="E3800" s="26"/>
    </row>
    <row r="3801">
      <c r="E3801" s="26"/>
    </row>
    <row r="3802">
      <c r="E3802" s="26"/>
    </row>
    <row r="3803">
      <c r="E3803" s="26"/>
    </row>
    <row r="3804">
      <c r="E3804" s="26"/>
    </row>
    <row r="3805">
      <c r="E3805" s="26"/>
    </row>
    <row r="3806">
      <c r="E3806" s="26"/>
    </row>
    <row r="3807">
      <c r="E3807" s="26"/>
    </row>
    <row r="3808">
      <c r="E3808" s="26"/>
    </row>
    <row r="3809">
      <c r="E3809" s="26"/>
    </row>
    <row r="3810">
      <c r="E3810" s="26"/>
    </row>
    <row r="3811">
      <c r="E3811" s="26"/>
    </row>
    <row r="3812">
      <c r="E3812" s="26"/>
    </row>
    <row r="3813">
      <c r="E3813" s="26"/>
    </row>
    <row r="3814">
      <c r="E3814" s="26"/>
    </row>
    <row r="3815">
      <c r="E3815" s="26"/>
    </row>
    <row r="3816">
      <c r="E3816" s="26"/>
    </row>
    <row r="3817">
      <c r="E3817" s="26"/>
    </row>
    <row r="3818">
      <c r="E3818" s="26"/>
    </row>
    <row r="3819">
      <c r="E3819" s="26"/>
    </row>
    <row r="3820">
      <c r="E3820" s="26"/>
    </row>
    <row r="3821">
      <c r="E3821" s="26"/>
    </row>
    <row r="3822">
      <c r="E3822" s="26"/>
    </row>
    <row r="3823">
      <c r="E3823" s="26"/>
    </row>
    <row r="3824">
      <c r="E3824" s="26"/>
    </row>
    <row r="3825">
      <c r="E3825" s="26"/>
    </row>
    <row r="3826">
      <c r="E3826" s="26"/>
    </row>
    <row r="3827">
      <c r="E3827" s="26"/>
    </row>
    <row r="3828">
      <c r="E3828" s="26"/>
    </row>
    <row r="3829">
      <c r="E3829" s="26"/>
    </row>
    <row r="3830">
      <c r="E3830" s="26"/>
    </row>
    <row r="3831">
      <c r="E3831" s="26"/>
    </row>
    <row r="3832">
      <c r="E3832" s="26"/>
    </row>
    <row r="3833">
      <c r="E3833" s="26"/>
    </row>
    <row r="3834">
      <c r="E3834" s="26"/>
    </row>
    <row r="3835">
      <c r="E3835" s="26"/>
    </row>
    <row r="3836">
      <c r="E3836" s="26"/>
    </row>
    <row r="3837">
      <c r="E3837" s="26"/>
    </row>
    <row r="3838">
      <c r="E3838" s="26"/>
    </row>
    <row r="3839">
      <c r="E3839" s="26"/>
    </row>
    <row r="3840">
      <c r="E3840" s="26"/>
    </row>
    <row r="3841">
      <c r="E3841" s="26"/>
    </row>
    <row r="3842">
      <c r="E3842" s="26"/>
    </row>
    <row r="3843">
      <c r="E3843" s="26"/>
    </row>
    <row r="3844">
      <c r="E3844" s="26"/>
    </row>
    <row r="3845">
      <c r="E3845" s="26"/>
    </row>
    <row r="3846">
      <c r="E3846" s="26"/>
    </row>
    <row r="3847">
      <c r="E3847" s="26"/>
    </row>
    <row r="3848">
      <c r="E3848" s="26"/>
    </row>
    <row r="3849">
      <c r="E3849" s="26"/>
    </row>
    <row r="3850">
      <c r="E3850" s="26"/>
    </row>
    <row r="3851">
      <c r="E3851" s="26"/>
    </row>
    <row r="3852">
      <c r="E3852" s="26"/>
    </row>
    <row r="3853">
      <c r="E3853" s="26"/>
    </row>
    <row r="3854">
      <c r="E3854" s="26"/>
    </row>
    <row r="3855">
      <c r="E3855" s="26"/>
    </row>
    <row r="3856">
      <c r="E3856" s="26"/>
    </row>
    <row r="3857">
      <c r="E3857" s="26"/>
    </row>
    <row r="3858">
      <c r="E3858" s="26"/>
    </row>
    <row r="3859">
      <c r="E3859" s="26"/>
    </row>
    <row r="3860">
      <c r="E3860" s="26"/>
    </row>
    <row r="3861">
      <c r="E3861" s="26"/>
    </row>
    <row r="3862">
      <c r="E3862" s="26"/>
    </row>
    <row r="3863">
      <c r="E3863" s="26"/>
    </row>
    <row r="3864">
      <c r="E3864" s="26"/>
    </row>
    <row r="3865">
      <c r="E3865" s="26"/>
    </row>
    <row r="3866">
      <c r="E3866" s="26"/>
    </row>
    <row r="3867">
      <c r="E3867" s="26"/>
    </row>
    <row r="3868">
      <c r="E3868" s="26"/>
    </row>
    <row r="3869">
      <c r="E3869" s="26"/>
    </row>
    <row r="3870">
      <c r="E3870" s="26"/>
    </row>
    <row r="3871">
      <c r="E3871" s="26"/>
    </row>
    <row r="3872">
      <c r="E3872" s="26"/>
    </row>
    <row r="3873">
      <c r="E3873" s="26"/>
    </row>
    <row r="3874">
      <c r="E3874" s="26"/>
    </row>
    <row r="3875">
      <c r="E3875" s="26"/>
    </row>
    <row r="3876">
      <c r="E3876" s="26"/>
    </row>
    <row r="3877">
      <c r="E3877" s="26"/>
    </row>
    <row r="3878">
      <c r="E3878" s="26"/>
    </row>
    <row r="3879">
      <c r="E3879" s="26"/>
    </row>
    <row r="3880">
      <c r="E3880" s="26"/>
    </row>
    <row r="3881">
      <c r="E3881" s="26"/>
    </row>
    <row r="3882">
      <c r="E3882" s="26"/>
    </row>
    <row r="3883">
      <c r="E3883" s="26"/>
    </row>
    <row r="3884">
      <c r="E3884" s="26"/>
    </row>
    <row r="3885">
      <c r="E3885" s="26"/>
    </row>
    <row r="3886">
      <c r="E3886" s="26"/>
    </row>
    <row r="3887">
      <c r="E3887" s="26"/>
    </row>
    <row r="3888">
      <c r="E3888" s="26"/>
    </row>
    <row r="3889">
      <c r="E3889" s="26"/>
    </row>
    <row r="3890">
      <c r="E3890" s="26"/>
    </row>
    <row r="3891">
      <c r="E3891" s="26"/>
    </row>
    <row r="3892">
      <c r="E3892" s="26"/>
    </row>
    <row r="3893">
      <c r="E3893" s="26"/>
    </row>
    <row r="3894">
      <c r="E3894" s="26"/>
    </row>
    <row r="3895">
      <c r="E3895" s="26"/>
    </row>
    <row r="3896">
      <c r="E3896" s="26"/>
    </row>
    <row r="3897">
      <c r="E3897" s="26"/>
    </row>
    <row r="3898">
      <c r="E3898" s="26"/>
    </row>
    <row r="3899">
      <c r="E3899" s="26"/>
    </row>
    <row r="3900">
      <c r="E3900" s="26"/>
    </row>
    <row r="3901">
      <c r="E3901" s="26"/>
    </row>
    <row r="3902">
      <c r="E3902" s="26"/>
    </row>
    <row r="3903">
      <c r="E3903" s="26"/>
    </row>
    <row r="3904">
      <c r="E3904" s="26"/>
    </row>
    <row r="3905">
      <c r="E3905" s="26"/>
    </row>
    <row r="3906">
      <c r="E3906" s="26"/>
    </row>
    <row r="3907">
      <c r="E3907" s="26"/>
    </row>
    <row r="3908">
      <c r="E3908" s="26"/>
    </row>
    <row r="3909">
      <c r="E3909" s="26"/>
    </row>
    <row r="3910">
      <c r="E3910" s="26"/>
    </row>
    <row r="3911">
      <c r="E3911" s="26"/>
    </row>
    <row r="3912">
      <c r="E3912" s="26"/>
    </row>
    <row r="3913">
      <c r="E3913" s="26"/>
    </row>
    <row r="3914">
      <c r="E3914" s="26"/>
    </row>
    <row r="3915">
      <c r="E3915" s="26"/>
    </row>
    <row r="3916">
      <c r="E3916" s="26"/>
    </row>
    <row r="3917">
      <c r="E3917" s="26"/>
    </row>
    <row r="3918">
      <c r="E3918" s="26"/>
    </row>
    <row r="3919">
      <c r="E3919" s="26"/>
    </row>
    <row r="3920">
      <c r="E3920" s="26"/>
    </row>
    <row r="3921">
      <c r="E3921" s="26"/>
    </row>
    <row r="3922">
      <c r="E3922" s="26"/>
    </row>
    <row r="3923">
      <c r="E3923" s="26"/>
    </row>
    <row r="3924">
      <c r="E3924" s="26"/>
    </row>
    <row r="3925">
      <c r="E3925" s="26"/>
    </row>
    <row r="3926">
      <c r="E3926" s="26"/>
    </row>
    <row r="3927">
      <c r="E3927" s="26"/>
    </row>
    <row r="3928">
      <c r="E3928" s="26"/>
    </row>
    <row r="3929">
      <c r="E3929" s="26"/>
    </row>
    <row r="3930">
      <c r="E3930" s="26"/>
    </row>
    <row r="3931">
      <c r="E3931" s="26"/>
    </row>
    <row r="3932">
      <c r="E3932" s="26"/>
    </row>
    <row r="3933">
      <c r="E3933" s="26"/>
    </row>
    <row r="3934">
      <c r="E3934" s="26"/>
    </row>
    <row r="3935">
      <c r="E3935" s="26"/>
    </row>
    <row r="3936">
      <c r="E3936" s="26"/>
    </row>
    <row r="3937">
      <c r="E3937" s="26"/>
    </row>
    <row r="3938">
      <c r="E3938" s="26"/>
    </row>
    <row r="3939">
      <c r="E3939" s="26"/>
    </row>
    <row r="3940">
      <c r="E3940" s="26"/>
    </row>
    <row r="3941">
      <c r="E3941" s="26"/>
    </row>
    <row r="3942">
      <c r="E3942" s="26"/>
    </row>
    <row r="3943">
      <c r="E3943" s="26"/>
    </row>
    <row r="3944">
      <c r="E3944" s="26"/>
    </row>
    <row r="3945">
      <c r="E3945" s="26"/>
    </row>
    <row r="3946">
      <c r="E3946" s="26"/>
    </row>
    <row r="3947">
      <c r="E3947" s="26"/>
    </row>
    <row r="3948">
      <c r="E3948" s="26"/>
    </row>
    <row r="3949">
      <c r="E3949" s="26"/>
    </row>
    <row r="3950">
      <c r="E3950" s="26"/>
    </row>
    <row r="3951">
      <c r="E3951" s="26"/>
    </row>
    <row r="3952">
      <c r="E3952" s="26"/>
    </row>
    <row r="3953">
      <c r="E3953" s="26"/>
    </row>
    <row r="3954">
      <c r="E3954" s="26"/>
    </row>
    <row r="3955">
      <c r="E3955" s="26"/>
    </row>
    <row r="3956">
      <c r="E3956" s="26"/>
    </row>
    <row r="3957">
      <c r="E3957" s="26"/>
    </row>
    <row r="3958">
      <c r="E3958" s="26"/>
    </row>
    <row r="3959">
      <c r="E3959" s="26"/>
    </row>
    <row r="3960">
      <c r="E3960" s="26"/>
    </row>
    <row r="3961">
      <c r="E3961" s="26"/>
    </row>
    <row r="3962">
      <c r="E3962" s="26"/>
    </row>
    <row r="3963">
      <c r="E3963" s="26"/>
    </row>
    <row r="3964">
      <c r="E3964" s="26"/>
    </row>
    <row r="3965">
      <c r="E3965" s="26"/>
    </row>
    <row r="3966">
      <c r="E3966" s="26"/>
    </row>
    <row r="3967">
      <c r="E3967" s="26"/>
    </row>
    <row r="3968">
      <c r="E3968" s="26"/>
    </row>
    <row r="3969">
      <c r="E3969" s="26"/>
    </row>
    <row r="3970">
      <c r="E3970" s="26"/>
    </row>
    <row r="3971">
      <c r="E3971" s="26"/>
    </row>
    <row r="3972">
      <c r="E3972" s="26"/>
    </row>
    <row r="3973">
      <c r="E3973" s="26"/>
    </row>
    <row r="3974">
      <c r="E3974" s="26"/>
    </row>
    <row r="3975">
      <c r="E3975" s="26"/>
    </row>
    <row r="3976">
      <c r="E3976" s="26"/>
    </row>
    <row r="3977">
      <c r="E3977" s="26"/>
    </row>
    <row r="3978">
      <c r="E3978" s="26"/>
    </row>
    <row r="3979">
      <c r="E3979" s="26"/>
    </row>
    <row r="3980">
      <c r="E3980" s="26"/>
    </row>
    <row r="3981">
      <c r="E3981" s="26"/>
    </row>
    <row r="3982">
      <c r="E3982" s="26"/>
    </row>
    <row r="3983">
      <c r="E3983" s="26"/>
    </row>
    <row r="3984">
      <c r="E3984" s="26"/>
    </row>
    <row r="3985">
      <c r="E3985" s="26"/>
    </row>
    <row r="3986">
      <c r="E3986" s="26"/>
    </row>
    <row r="3987">
      <c r="E3987" s="26"/>
    </row>
    <row r="3988">
      <c r="E3988" s="26"/>
    </row>
    <row r="3989">
      <c r="E3989" s="26"/>
    </row>
    <row r="3990">
      <c r="E3990" s="26"/>
    </row>
    <row r="3991">
      <c r="E3991" s="26"/>
    </row>
    <row r="3992">
      <c r="E3992" s="26"/>
    </row>
    <row r="3993">
      <c r="E3993" s="26"/>
    </row>
    <row r="3994">
      <c r="E3994" s="26"/>
    </row>
    <row r="3995">
      <c r="E3995" s="26"/>
    </row>
    <row r="3996">
      <c r="E3996" s="26"/>
    </row>
    <row r="3997">
      <c r="E3997" s="26"/>
    </row>
    <row r="3998">
      <c r="E3998" s="26"/>
    </row>
    <row r="3999">
      <c r="E3999" s="26"/>
    </row>
    <row r="4000">
      <c r="E4000" s="26"/>
    </row>
    <row r="4001">
      <c r="E4001" s="26"/>
    </row>
    <row r="4002">
      <c r="E4002" s="26"/>
    </row>
    <row r="4003">
      <c r="E4003" s="26"/>
    </row>
    <row r="4004">
      <c r="E4004" s="26"/>
    </row>
    <row r="4005">
      <c r="E4005" s="26"/>
    </row>
    <row r="4006">
      <c r="E4006" s="26"/>
    </row>
    <row r="4007">
      <c r="E4007" s="26"/>
    </row>
    <row r="4008">
      <c r="E4008" s="26"/>
    </row>
    <row r="4009">
      <c r="E4009" s="26"/>
    </row>
    <row r="4010">
      <c r="E4010" s="26"/>
    </row>
    <row r="4011">
      <c r="E4011" s="26"/>
    </row>
    <row r="4012">
      <c r="E4012" s="26"/>
    </row>
    <row r="4013">
      <c r="E4013" s="26"/>
    </row>
    <row r="4014">
      <c r="E4014" s="26"/>
    </row>
    <row r="4015">
      <c r="E4015" s="26"/>
    </row>
    <row r="4016">
      <c r="E4016" s="26"/>
    </row>
    <row r="4017">
      <c r="E4017" s="26"/>
    </row>
    <row r="4018">
      <c r="E4018" s="26"/>
    </row>
    <row r="4019">
      <c r="E4019" s="26"/>
    </row>
    <row r="4020">
      <c r="E4020" s="26"/>
    </row>
    <row r="4021">
      <c r="E4021" s="26"/>
    </row>
    <row r="4022">
      <c r="E4022" s="26"/>
    </row>
    <row r="4023">
      <c r="E4023" s="26"/>
    </row>
    <row r="4024">
      <c r="E4024" s="26"/>
    </row>
    <row r="4025">
      <c r="E4025" s="26"/>
    </row>
    <row r="4026">
      <c r="E4026" s="26"/>
    </row>
    <row r="4027">
      <c r="E4027" s="26"/>
    </row>
    <row r="4028">
      <c r="E4028" s="26"/>
    </row>
    <row r="4029">
      <c r="E4029" s="26"/>
    </row>
    <row r="4030">
      <c r="E4030" s="26"/>
    </row>
    <row r="4031">
      <c r="E4031" s="26"/>
    </row>
    <row r="4032">
      <c r="E4032" s="26"/>
    </row>
    <row r="4033">
      <c r="E4033" s="26"/>
    </row>
    <row r="4034">
      <c r="E4034" s="26"/>
    </row>
    <row r="4035">
      <c r="E4035" s="26"/>
    </row>
    <row r="4036">
      <c r="E4036" s="26"/>
    </row>
    <row r="4037">
      <c r="E4037" s="26"/>
    </row>
    <row r="4038">
      <c r="E4038" s="26"/>
    </row>
    <row r="4039">
      <c r="E4039" s="26"/>
    </row>
    <row r="4040">
      <c r="E4040" s="26"/>
    </row>
    <row r="4041">
      <c r="E4041" s="26"/>
    </row>
    <row r="4042">
      <c r="E4042" s="26"/>
    </row>
    <row r="4043">
      <c r="E4043" s="26"/>
    </row>
    <row r="4044">
      <c r="E4044" s="26"/>
    </row>
    <row r="4045">
      <c r="E4045" s="26"/>
    </row>
    <row r="4046">
      <c r="E4046" s="26"/>
    </row>
    <row r="4047">
      <c r="E4047" s="26"/>
    </row>
    <row r="4048">
      <c r="E4048" s="26"/>
    </row>
    <row r="4049">
      <c r="E4049" s="26"/>
    </row>
    <row r="4050">
      <c r="E4050" s="26"/>
    </row>
    <row r="4051">
      <c r="E4051" s="26"/>
    </row>
    <row r="4052">
      <c r="E4052" s="26"/>
    </row>
    <row r="4053">
      <c r="E4053" s="26"/>
    </row>
    <row r="4054">
      <c r="E4054" s="26"/>
    </row>
    <row r="4055">
      <c r="E4055" s="26"/>
    </row>
    <row r="4056">
      <c r="E4056" s="26"/>
    </row>
    <row r="4057">
      <c r="E4057" s="26"/>
    </row>
    <row r="4058">
      <c r="E4058" s="26"/>
    </row>
    <row r="4059">
      <c r="E4059" s="26"/>
    </row>
    <row r="4060">
      <c r="E4060" s="26"/>
    </row>
    <row r="4061">
      <c r="E4061" s="26"/>
    </row>
    <row r="4062">
      <c r="E4062" s="26"/>
    </row>
    <row r="4063">
      <c r="E4063" s="26"/>
    </row>
    <row r="4064">
      <c r="E4064" s="26"/>
    </row>
    <row r="4065">
      <c r="E4065" s="26"/>
    </row>
    <row r="4066">
      <c r="E4066" s="26"/>
    </row>
    <row r="4067">
      <c r="E4067" s="26"/>
    </row>
    <row r="4068">
      <c r="E4068" s="26"/>
    </row>
    <row r="4069">
      <c r="E4069" s="26"/>
    </row>
    <row r="4070">
      <c r="E4070" s="26"/>
    </row>
    <row r="4071">
      <c r="E4071" s="26"/>
    </row>
    <row r="4072">
      <c r="E4072" s="26"/>
    </row>
    <row r="4073">
      <c r="E4073" s="26"/>
    </row>
    <row r="4074">
      <c r="E4074" s="26"/>
    </row>
    <row r="4075">
      <c r="E4075" s="26"/>
    </row>
    <row r="4076">
      <c r="E4076" s="26"/>
    </row>
    <row r="4077">
      <c r="E4077" s="26"/>
    </row>
    <row r="4078">
      <c r="E4078" s="26"/>
    </row>
    <row r="4079">
      <c r="E4079" s="26"/>
    </row>
    <row r="4080">
      <c r="E4080" s="26"/>
    </row>
    <row r="4081">
      <c r="E4081" s="26"/>
    </row>
    <row r="4082">
      <c r="E4082" s="26"/>
    </row>
    <row r="4083">
      <c r="E4083" s="26"/>
    </row>
    <row r="4084">
      <c r="E4084" s="26"/>
    </row>
    <row r="4085">
      <c r="E4085" s="26"/>
    </row>
    <row r="4086">
      <c r="E4086" s="26"/>
    </row>
    <row r="4087">
      <c r="E4087" s="26"/>
    </row>
    <row r="4088">
      <c r="E4088" s="26"/>
    </row>
    <row r="4089">
      <c r="E4089" s="26"/>
    </row>
    <row r="4090">
      <c r="E4090" s="26"/>
    </row>
    <row r="4091">
      <c r="E4091" s="26"/>
    </row>
    <row r="4092">
      <c r="E4092" s="26"/>
    </row>
    <row r="4093">
      <c r="E4093" s="26"/>
    </row>
    <row r="4094">
      <c r="E4094" s="26"/>
    </row>
    <row r="4095">
      <c r="E4095" s="26"/>
    </row>
    <row r="4096">
      <c r="E4096" s="26"/>
    </row>
    <row r="4097">
      <c r="E4097" s="26"/>
    </row>
    <row r="4098">
      <c r="E4098" s="26"/>
    </row>
    <row r="4099">
      <c r="E4099" s="26"/>
    </row>
    <row r="4100">
      <c r="E4100" s="26"/>
    </row>
    <row r="4101">
      <c r="E4101" s="26"/>
    </row>
    <row r="4102">
      <c r="E4102" s="26"/>
    </row>
    <row r="4103">
      <c r="E4103" s="26"/>
    </row>
    <row r="4104">
      <c r="E4104" s="26"/>
    </row>
    <row r="4105">
      <c r="E4105" s="26"/>
    </row>
    <row r="4106">
      <c r="E4106" s="26"/>
    </row>
    <row r="4107">
      <c r="E4107" s="26"/>
    </row>
    <row r="4108">
      <c r="E4108" s="26"/>
    </row>
    <row r="4109">
      <c r="E4109" s="26"/>
    </row>
    <row r="4110">
      <c r="E4110" s="26"/>
    </row>
    <row r="4111">
      <c r="E4111" s="26"/>
    </row>
    <row r="4112">
      <c r="E4112" s="26"/>
    </row>
    <row r="4113">
      <c r="E4113" s="26"/>
    </row>
    <row r="4114">
      <c r="E4114" s="26"/>
    </row>
    <row r="4115">
      <c r="E4115" s="26"/>
    </row>
    <row r="4116">
      <c r="E4116" s="26"/>
    </row>
    <row r="4117">
      <c r="E4117" s="26"/>
    </row>
    <row r="4118">
      <c r="E4118" s="26"/>
    </row>
    <row r="4119">
      <c r="E4119" s="26"/>
    </row>
    <row r="4120">
      <c r="E4120" s="26"/>
    </row>
    <row r="4121">
      <c r="E4121" s="26"/>
    </row>
    <row r="4122">
      <c r="E4122" s="26"/>
    </row>
    <row r="4123">
      <c r="E4123" s="26"/>
    </row>
    <row r="4124">
      <c r="E4124" s="26"/>
    </row>
    <row r="4125">
      <c r="E4125" s="26"/>
    </row>
    <row r="4126">
      <c r="E4126" s="26"/>
    </row>
    <row r="4127">
      <c r="E4127" s="26"/>
    </row>
    <row r="4128">
      <c r="E4128" s="26"/>
    </row>
    <row r="4129">
      <c r="E4129" s="26"/>
    </row>
    <row r="4130">
      <c r="E4130" s="26"/>
    </row>
    <row r="4131">
      <c r="E4131" s="26"/>
    </row>
    <row r="4132">
      <c r="E4132" s="26"/>
    </row>
    <row r="4133">
      <c r="E4133" s="26"/>
    </row>
    <row r="4134">
      <c r="E4134" s="26"/>
    </row>
    <row r="4135">
      <c r="E4135" s="26"/>
    </row>
    <row r="4136">
      <c r="E4136" s="26"/>
    </row>
    <row r="4137">
      <c r="E4137" s="26"/>
    </row>
    <row r="4138">
      <c r="E4138" s="26"/>
    </row>
    <row r="4139">
      <c r="E4139" s="26"/>
    </row>
    <row r="4140">
      <c r="E4140" s="26"/>
    </row>
    <row r="4141">
      <c r="E4141" s="26"/>
    </row>
    <row r="4142">
      <c r="E4142" s="26"/>
    </row>
    <row r="4143">
      <c r="E4143" s="26"/>
    </row>
    <row r="4144">
      <c r="E4144" s="26"/>
    </row>
    <row r="4145">
      <c r="E4145" s="26"/>
    </row>
    <row r="4146">
      <c r="E4146" s="26"/>
    </row>
    <row r="4147">
      <c r="E4147" s="26"/>
    </row>
    <row r="4148">
      <c r="E4148" s="26"/>
    </row>
    <row r="4149">
      <c r="E4149" s="26"/>
    </row>
    <row r="4150">
      <c r="E4150" s="26"/>
    </row>
    <row r="4151">
      <c r="E4151" s="26"/>
    </row>
    <row r="4152">
      <c r="E4152" s="26"/>
    </row>
    <row r="4153">
      <c r="E4153" s="26"/>
    </row>
    <row r="4154">
      <c r="E4154" s="26"/>
    </row>
    <row r="4155">
      <c r="E4155" s="26"/>
    </row>
    <row r="4156">
      <c r="E4156" s="26"/>
    </row>
    <row r="4157">
      <c r="E4157" s="26"/>
    </row>
    <row r="4158">
      <c r="E4158" s="26"/>
    </row>
    <row r="4159">
      <c r="E4159" s="26"/>
    </row>
    <row r="4160">
      <c r="E4160" s="26"/>
    </row>
    <row r="4161">
      <c r="E4161" s="26"/>
    </row>
    <row r="4162">
      <c r="E4162" s="26"/>
    </row>
    <row r="4163">
      <c r="E4163" s="26"/>
    </row>
    <row r="4164">
      <c r="E4164" s="26"/>
    </row>
    <row r="4165">
      <c r="E4165" s="26"/>
    </row>
    <row r="4166">
      <c r="E4166" s="26"/>
    </row>
    <row r="4167">
      <c r="E4167" s="26"/>
    </row>
    <row r="4168">
      <c r="E4168" s="26"/>
    </row>
    <row r="4169">
      <c r="E4169" s="26"/>
    </row>
    <row r="4170">
      <c r="E4170" s="26"/>
    </row>
    <row r="4171">
      <c r="E4171" s="26"/>
    </row>
    <row r="4172">
      <c r="E4172" s="26"/>
    </row>
    <row r="4173">
      <c r="E4173" s="26"/>
    </row>
    <row r="4174">
      <c r="E4174" s="26"/>
    </row>
    <row r="4175">
      <c r="E4175" s="26"/>
    </row>
    <row r="4176">
      <c r="E4176" s="26"/>
    </row>
    <row r="4177">
      <c r="E4177" s="26"/>
    </row>
    <row r="4178">
      <c r="E4178" s="26"/>
    </row>
    <row r="4179">
      <c r="E4179" s="26"/>
    </row>
    <row r="4180">
      <c r="E4180" s="26"/>
    </row>
    <row r="4181">
      <c r="E4181" s="26"/>
    </row>
    <row r="4182">
      <c r="E4182" s="26"/>
    </row>
    <row r="4183">
      <c r="E4183" s="26"/>
    </row>
    <row r="4184">
      <c r="E4184" s="26"/>
    </row>
    <row r="4185">
      <c r="E4185" s="26"/>
    </row>
    <row r="4186">
      <c r="E4186" s="26"/>
    </row>
    <row r="4187">
      <c r="E4187" s="26"/>
    </row>
    <row r="4188">
      <c r="E4188" s="26"/>
    </row>
    <row r="4189">
      <c r="E4189" s="26"/>
    </row>
    <row r="4190">
      <c r="E4190" s="26"/>
    </row>
    <row r="4191">
      <c r="E4191" s="26"/>
    </row>
    <row r="4192">
      <c r="E4192" s="26"/>
    </row>
    <row r="4193">
      <c r="E4193" s="26"/>
    </row>
    <row r="4194">
      <c r="E4194" s="26"/>
    </row>
    <row r="4195">
      <c r="E4195" s="26"/>
    </row>
    <row r="4196">
      <c r="E4196" s="26"/>
    </row>
    <row r="4197">
      <c r="E4197" s="26"/>
    </row>
    <row r="4198">
      <c r="E4198" s="26"/>
    </row>
    <row r="4199">
      <c r="E4199" s="26"/>
    </row>
    <row r="4200">
      <c r="E4200" s="26"/>
    </row>
    <row r="4201">
      <c r="E4201" s="26"/>
    </row>
    <row r="4202">
      <c r="E4202" s="26"/>
    </row>
    <row r="4203">
      <c r="E4203" s="26"/>
    </row>
    <row r="4204">
      <c r="E4204" s="26"/>
    </row>
    <row r="4205">
      <c r="E4205" s="26"/>
    </row>
    <row r="4206">
      <c r="E4206" s="26"/>
    </row>
    <row r="4207">
      <c r="E4207" s="26"/>
    </row>
    <row r="4208">
      <c r="E4208" s="26"/>
    </row>
    <row r="4209">
      <c r="E4209" s="26"/>
    </row>
    <row r="4210">
      <c r="E4210" s="26"/>
    </row>
    <row r="4211">
      <c r="E4211" s="26"/>
    </row>
    <row r="4212">
      <c r="E4212" s="26"/>
    </row>
    <row r="4213">
      <c r="E4213" s="26"/>
    </row>
    <row r="4214">
      <c r="E4214" s="26"/>
    </row>
    <row r="4215">
      <c r="E4215" s="26"/>
    </row>
    <row r="4216">
      <c r="E4216" s="26"/>
    </row>
    <row r="4217">
      <c r="E4217" s="26"/>
    </row>
    <row r="4218">
      <c r="E4218" s="26"/>
    </row>
    <row r="4219">
      <c r="E4219" s="26"/>
    </row>
    <row r="4220">
      <c r="E4220" s="26"/>
    </row>
    <row r="4221">
      <c r="E4221" s="26"/>
    </row>
    <row r="4222">
      <c r="E4222" s="26"/>
    </row>
    <row r="4223">
      <c r="E4223" s="26"/>
    </row>
    <row r="4224">
      <c r="E4224" s="26"/>
    </row>
    <row r="4225">
      <c r="E4225" s="26"/>
    </row>
    <row r="4226">
      <c r="E4226" s="26"/>
    </row>
    <row r="4227">
      <c r="E4227" s="26"/>
    </row>
    <row r="4228">
      <c r="E4228" s="26"/>
    </row>
    <row r="4229">
      <c r="E4229" s="26"/>
    </row>
    <row r="4230">
      <c r="E4230" s="26"/>
    </row>
    <row r="4231">
      <c r="E4231" s="26"/>
    </row>
    <row r="4232">
      <c r="E4232" s="26"/>
    </row>
    <row r="4233">
      <c r="E4233" s="26"/>
    </row>
    <row r="4234">
      <c r="E4234" s="26"/>
    </row>
    <row r="4235">
      <c r="E4235" s="26"/>
    </row>
    <row r="4236">
      <c r="E4236" s="26"/>
    </row>
    <row r="4237">
      <c r="E4237" s="26"/>
    </row>
    <row r="4238">
      <c r="E4238" s="26"/>
    </row>
    <row r="4239">
      <c r="E4239" s="26"/>
    </row>
    <row r="4240">
      <c r="E4240" s="26"/>
    </row>
    <row r="4241">
      <c r="E4241" s="26"/>
    </row>
    <row r="4242">
      <c r="E4242" s="26"/>
    </row>
    <row r="4243">
      <c r="E4243" s="26"/>
    </row>
    <row r="4244">
      <c r="E4244" s="26"/>
    </row>
    <row r="4245">
      <c r="E4245" s="26"/>
    </row>
    <row r="4246">
      <c r="E4246" s="26"/>
    </row>
    <row r="4247">
      <c r="E4247" s="26"/>
    </row>
    <row r="4248">
      <c r="E4248" s="26"/>
    </row>
    <row r="4249">
      <c r="E4249" s="26"/>
    </row>
    <row r="4250">
      <c r="E4250" s="26"/>
    </row>
    <row r="4251">
      <c r="E4251" s="26"/>
    </row>
    <row r="4252">
      <c r="E4252" s="26"/>
    </row>
    <row r="4253">
      <c r="E4253" s="26"/>
    </row>
    <row r="4254">
      <c r="E4254" s="26"/>
    </row>
    <row r="4255">
      <c r="E4255" s="26"/>
    </row>
    <row r="4256">
      <c r="E4256" s="26"/>
    </row>
    <row r="4257">
      <c r="E4257" s="26"/>
    </row>
    <row r="4258">
      <c r="E4258" s="26"/>
    </row>
    <row r="4259">
      <c r="E4259" s="26"/>
    </row>
    <row r="4260">
      <c r="E4260" s="26"/>
    </row>
    <row r="4261">
      <c r="E4261" s="26"/>
    </row>
    <row r="4262">
      <c r="E4262" s="26"/>
    </row>
    <row r="4263">
      <c r="E4263" s="26"/>
    </row>
    <row r="4264">
      <c r="E4264" s="26"/>
    </row>
    <row r="4265">
      <c r="E4265" s="26"/>
    </row>
    <row r="4266">
      <c r="E4266" s="26"/>
    </row>
    <row r="4267">
      <c r="E4267" s="26"/>
    </row>
    <row r="4268">
      <c r="E4268" s="26"/>
    </row>
    <row r="4269">
      <c r="E4269" s="26"/>
    </row>
    <row r="4270">
      <c r="E4270" s="26"/>
    </row>
    <row r="4271">
      <c r="E4271" s="26"/>
    </row>
    <row r="4272">
      <c r="E4272" s="26"/>
    </row>
    <row r="4273">
      <c r="E4273" s="26"/>
    </row>
    <row r="4274">
      <c r="E4274" s="26"/>
    </row>
    <row r="4275">
      <c r="E4275" s="26"/>
    </row>
    <row r="4276">
      <c r="E4276" s="26"/>
    </row>
    <row r="4277">
      <c r="E4277" s="26"/>
    </row>
    <row r="4278">
      <c r="E4278" s="26"/>
    </row>
    <row r="4279">
      <c r="E4279" s="26"/>
    </row>
    <row r="4280">
      <c r="E4280" s="26"/>
    </row>
    <row r="4281">
      <c r="E4281" s="26"/>
    </row>
    <row r="4282">
      <c r="E4282" s="26"/>
    </row>
    <row r="4283">
      <c r="E4283" s="26"/>
    </row>
    <row r="4284">
      <c r="E4284" s="26"/>
    </row>
    <row r="4285">
      <c r="E4285" s="26"/>
    </row>
    <row r="4286">
      <c r="E4286" s="26"/>
    </row>
    <row r="4287">
      <c r="E4287" s="26"/>
    </row>
    <row r="4288">
      <c r="E4288" s="26"/>
    </row>
    <row r="4289">
      <c r="E4289" s="26"/>
    </row>
    <row r="4290">
      <c r="E4290" s="26"/>
    </row>
    <row r="4291">
      <c r="E4291" s="26"/>
    </row>
    <row r="4292">
      <c r="E4292" s="26"/>
    </row>
    <row r="4293">
      <c r="E4293" s="26"/>
    </row>
    <row r="4294">
      <c r="E4294" s="26"/>
    </row>
    <row r="4295">
      <c r="E4295" s="26"/>
    </row>
    <row r="4296">
      <c r="E4296" s="26"/>
    </row>
    <row r="4297">
      <c r="E4297" s="26"/>
    </row>
    <row r="4298">
      <c r="E4298" s="26"/>
    </row>
    <row r="4299">
      <c r="E4299" s="26"/>
    </row>
    <row r="4300">
      <c r="E4300" s="26"/>
    </row>
    <row r="4301">
      <c r="E4301" s="26"/>
    </row>
    <row r="4302">
      <c r="E4302" s="26"/>
    </row>
    <row r="4303">
      <c r="E4303" s="26"/>
    </row>
    <row r="4304">
      <c r="E4304" s="26"/>
    </row>
    <row r="4305">
      <c r="E4305" s="26"/>
    </row>
    <row r="4306">
      <c r="E4306" s="26"/>
    </row>
    <row r="4307">
      <c r="E4307" s="26"/>
    </row>
    <row r="4308">
      <c r="E4308" s="26"/>
    </row>
    <row r="4309">
      <c r="E4309" s="26"/>
    </row>
    <row r="4310">
      <c r="E4310" s="26"/>
    </row>
    <row r="4311">
      <c r="E4311" s="26"/>
    </row>
    <row r="4312">
      <c r="E4312" s="26"/>
    </row>
    <row r="4313">
      <c r="E4313" s="26"/>
    </row>
    <row r="4314">
      <c r="E4314" s="26"/>
    </row>
    <row r="4315">
      <c r="E4315" s="26"/>
    </row>
    <row r="4316">
      <c r="E4316" s="26"/>
    </row>
    <row r="4317">
      <c r="E4317" s="26"/>
    </row>
    <row r="4318">
      <c r="E4318" s="26"/>
    </row>
    <row r="4319">
      <c r="E4319" s="26"/>
    </row>
    <row r="4320">
      <c r="E4320" s="26"/>
    </row>
    <row r="4321">
      <c r="E4321" s="26"/>
    </row>
    <row r="4322">
      <c r="E4322" s="26"/>
    </row>
    <row r="4323">
      <c r="E4323" s="26"/>
    </row>
    <row r="4324">
      <c r="E4324" s="26"/>
    </row>
    <row r="4325">
      <c r="E4325" s="26"/>
    </row>
    <row r="4326">
      <c r="E4326" s="26"/>
    </row>
    <row r="4327">
      <c r="E4327" s="26"/>
    </row>
    <row r="4328">
      <c r="E4328" s="26"/>
    </row>
    <row r="4329">
      <c r="E4329" s="26"/>
    </row>
    <row r="4330">
      <c r="E4330" s="26"/>
    </row>
    <row r="4331">
      <c r="E4331" s="26"/>
    </row>
    <row r="4332">
      <c r="E4332" s="26"/>
    </row>
    <row r="4333">
      <c r="E4333" s="26"/>
    </row>
    <row r="4334">
      <c r="E4334" s="26"/>
    </row>
    <row r="4335">
      <c r="E4335" s="26"/>
    </row>
    <row r="4336">
      <c r="E4336" s="26"/>
    </row>
    <row r="4337">
      <c r="E4337" s="26"/>
    </row>
    <row r="4338">
      <c r="E4338" s="26"/>
    </row>
    <row r="4339">
      <c r="E4339" s="26"/>
    </row>
    <row r="4340">
      <c r="E4340" s="26"/>
    </row>
    <row r="4341">
      <c r="E4341" s="26"/>
    </row>
    <row r="4342">
      <c r="E4342" s="26"/>
    </row>
    <row r="4343">
      <c r="E4343" s="26"/>
    </row>
    <row r="4344">
      <c r="E4344" s="26"/>
    </row>
    <row r="4345">
      <c r="E4345" s="26"/>
    </row>
    <row r="4346">
      <c r="E4346" s="26"/>
    </row>
    <row r="4347">
      <c r="E4347" s="26"/>
    </row>
    <row r="4348">
      <c r="E4348" s="26"/>
    </row>
    <row r="4349">
      <c r="E4349" s="26"/>
    </row>
    <row r="4350">
      <c r="E4350" s="26"/>
    </row>
    <row r="4351">
      <c r="E4351" s="26"/>
    </row>
    <row r="4352">
      <c r="E4352" s="26"/>
    </row>
    <row r="4353">
      <c r="E4353" s="26"/>
    </row>
    <row r="4354">
      <c r="E4354" s="26"/>
    </row>
    <row r="4355">
      <c r="E4355" s="26"/>
    </row>
    <row r="4356">
      <c r="E4356" s="26"/>
    </row>
    <row r="4357">
      <c r="E4357" s="26"/>
    </row>
    <row r="4358">
      <c r="E4358" s="26"/>
    </row>
    <row r="4359">
      <c r="E4359" s="26"/>
    </row>
    <row r="4360">
      <c r="E4360" s="26"/>
    </row>
    <row r="4361">
      <c r="E4361" s="26"/>
    </row>
    <row r="4362">
      <c r="E4362" s="26"/>
    </row>
    <row r="4363">
      <c r="E4363" s="26"/>
    </row>
    <row r="4364">
      <c r="E4364" s="26"/>
    </row>
    <row r="4365">
      <c r="E4365" s="26"/>
    </row>
    <row r="4366">
      <c r="E4366" s="26"/>
    </row>
    <row r="4367">
      <c r="E4367" s="26"/>
    </row>
    <row r="4368">
      <c r="E4368" s="26"/>
    </row>
    <row r="4369">
      <c r="E4369" s="26"/>
    </row>
    <row r="4370">
      <c r="E4370" s="26"/>
    </row>
    <row r="4371">
      <c r="E4371" s="26"/>
    </row>
    <row r="4372">
      <c r="E4372" s="26"/>
    </row>
    <row r="4373">
      <c r="E4373" s="26"/>
    </row>
    <row r="4374">
      <c r="E4374" s="26"/>
    </row>
    <row r="4375">
      <c r="E4375" s="26"/>
    </row>
    <row r="4376">
      <c r="E4376" s="26"/>
    </row>
    <row r="4377">
      <c r="E4377" s="26"/>
    </row>
    <row r="4378">
      <c r="E4378" s="26"/>
    </row>
    <row r="4379">
      <c r="E4379" s="26"/>
    </row>
    <row r="4380">
      <c r="E4380" s="26"/>
    </row>
    <row r="4381">
      <c r="E4381" s="26"/>
    </row>
    <row r="4382">
      <c r="E4382" s="26"/>
    </row>
    <row r="4383">
      <c r="E4383" s="26"/>
    </row>
    <row r="4384">
      <c r="E4384" s="26"/>
    </row>
    <row r="4385">
      <c r="E4385" s="26"/>
    </row>
    <row r="4386">
      <c r="E4386" s="26"/>
    </row>
    <row r="4387">
      <c r="E4387" s="26"/>
    </row>
    <row r="4388">
      <c r="E4388" s="26"/>
    </row>
    <row r="4389">
      <c r="E4389" s="26"/>
    </row>
    <row r="4390">
      <c r="E4390" s="26"/>
    </row>
    <row r="4391">
      <c r="E4391" s="26"/>
    </row>
    <row r="4392">
      <c r="E4392" s="26"/>
    </row>
    <row r="4393">
      <c r="E4393" s="26"/>
    </row>
    <row r="4394">
      <c r="E4394" s="26"/>
    </row>
    <row r="4395">
      <c r="E4395" s="26"/>
    </row>
    <row r="4396">
      <c r="E4396" s="26"/>
    </row>
    <row r="4397">
      <c r="E4397" s="26"/>
    </row>
    <row r="4398">
      <c r="E4398" s="26"/>
    </row>
    <row r="4399">
      <c r="E4399" s="26"/>
    </row>
    <row r="4400">
      <c r="E4400" s="26"/>
    </row>
    <row r="4401">
      <c r="E4401" s="26"/>
    </row>
    <row r="4402">
      <c r="E4402" s="26"/>
    </row>
    <row r="4403">
      <c r="E4403" s="26"/>
    </row>
    <row r="4404">
      <c r="E4404" s="26"/>
    </row>
    <row r="4405">
      <c r="E4405" s="26"/>
    </row>
    <row r="4406">
      <c r="E4406" s="26"/>
    </row>
    <row r="4407">
      <c r="E4407" s="26"/>
    </row>
    <row r="4408">
      <c r="E4408" s="26"/>
    </row>
    <row r="4409">
      <c r="E4409" s="26"/>
    </row>
    <row r="4410">
      <c r="E4410" s="26"/>
    </row>
    <row r="4411">
      <c r="E4411" s="26"/>
    </row>
    <row r="4412">
      <c r="E4412" s="26"/>
    </row>
    <row r="4413">
      <c r="E4413" s="26"/>
    </row>
    <row r="4414">
      <c r="E4414" s="26"/>
    </row>
    <row r="4415">
      <c r="E4415" s="26"/>
    </row>
    <row r="4416">
      <c r="E4416" s="26"/>
    </row>
    <row r="4417">
      <c r="E4417" s="26"/>
    </row>
    <row r="4418">
      <c r="E4418" s="26"/>
    </row>
    <row r="4419">
      <c r="E4419" s="26"/>
    </row>
    <row r="4420">
      <c r="E4420" s="26"/>
    </row>
    <row r="4421">
      <c r="E4421" s="26"/>
    </row>
    <row r="4422">
      <c r="E4422" s="26"/>
    </row>
    <row r="4423">
      <c r="E4423" s="26"/>
    </row>
    <row r="4424">
      <c r="E4424" s="26"/>
    </row>
    <row r="4425">
      <c r="E4425" s="26"/>
    </row>
    <row r="4426">
      <c r="E4426" s="26"/>
    </row>
    <row r="4427">
      <c r="E4427" s="26"/>
    </row>
    <row r="4428">
      <c r="E4428" s="26"/>
    </row>
    <row r="4429">
      <c r="E4429" s="26"/>
    </row>
    <row r="4430">
      <c r="E4430" s="26"/>
    </row>
    <row r="4431">
      <c r="E4431" s="26"/>
    </row>
    <row r="4432">
      <c r="E4432" s="26"/>
    </row>
    <row r="4433">
      <c r="E4433" s="26"/>
    </row>
    <row r="4434">
      <c r="E4434" s="26"/>
    </row>
    <row r="4435">
      <c r="E4435" s="26"/>
    </row>
    <row r="4436">
      <c r="E4436" s="26"/>
    </row>
    <row r="4437">
      <c r="E4437" s="26"/>
    </row>
    <row r="4438">
      <c r="E4438" s="26"/>
    </row>
    <row r="4439">
      <c r="E4439" s="26"/>
    </row>
    <row r="4440">
      <c r="E4440" s="26"/>
    </row>
    <row r="4441">
      <c r="E4441" s="26"/>
    </row>
    <row r="4442">
      <c r="E4442" s="26"/>
    </row>
    <row r="4443">
      <c r="E4443" s="26"/>
    </row>
    <row r="4444">
      <c r="E4444" s="26"/>
    </row>
    <row r="4445">
      <c r="E4445" s="26"/>
    </row>
    <row r="4446">
      <c r="E4446" s="26"/>
    </row>
    <row r="4447">
      <c r="E4447" s="26"/>
    </row>
    <row r="4448">
      <c r="E4448" s="26"/>
    </row>
    <row r="4449">
      <c r="E4449" s="26"/>
    </row>
    <row r="4450">
      <c r="E4450" s="26"/>
    </row>
    <row r="4451">
      <c r="E4451" s="26"/>
    </row>
    <row r="4452">
      <c r="E4452" s="26"/>
    </row>
    <row r="4453">
      <c r="E4453" s="26"/>
    </row>
    <row r="4454">
      <c r="E4454" s="26"/>
    </row>
    <row r="4455">
      <c r="E4455" s="26"/>
    </row>
    <row r="4456">
      <c r="E4456" s="26"/>
    </row>
    <row r="4457">
      <c r="E4457" s="26"/>
    </row>
    <row r="4458">
      <c r="E4458" s="26"/>
    </row>
    <row r="4459">
      <c r="E4459" s="26"/>
    </row>
    <row r="4460">
      <c r="E4460" s="26"/>
    </row>
    <row r="4461">
      <c r="E4461" s="26"/>
    </row>
    <row r="4462">
      <c r="E4462" s="26"/>
    </row>
    <row r="4463">
      <c r="E4463" s="26"/>
    </row>
    <row r="4464">
      <c r="E4464" s="26"/>
    </row>
    <row r="4465">
      <c r="E4465" s="26"/>
    </row>
    <row r="4466">
      <c r="E4466" s="26"/>
    </row>
    <row r="4467">
      <c r="E4467" s="26"/>
    </row>
    <row r="4468">
      <c r="E4468" s="26"/>
    </row>
    <row r="4469">
      <c r="E4469" s="26"/>
    </row>
    <row r="4470">
      <c r="E4470" s="26"/>
    </row>
    <row r="4471">
      <c r="E4471" s="26"/>
    </row>
    <row r="4472">
      <c r="E4472" s="26"/>
    </row>
    <row r="4473">
      <c r="E4473" s="26"/>
    </row>
    <row r="4474">
      <c r="E4474" s="26"/>
    </row>
    <row r="4475">
      <c r="E4475" s="26"/>
    </row>
    <row r="4476">
      <c r="E4476" s="26"/>
    </row>
    <row r="4477">
      <c r="E4477" s="26"/>
    </row>
    <row r="4478">
      <c r="E4478" s="26"/>
    </row>
    <row r="4479">
      <c r="E4479" s="26"/>
    </row>
    <row r="4480">
      <c r="E4480" s="26"/>
    </row>
    <row r="4481">
      <c r="E4481" s="26"/>
    </row>
    <row r="4482">
      <c r="E4482" s="26"/>
    </row>
    <row r="4483">
      <c r="E4483" s="26"/>
    </row>
    <row r="4484">
      <c r="E4484" s="26"/>
    </row>
    <row r="4485">
      <c r="E4485" s="26"/>
    </row>
    <row r="4486">
      <c r="E4486" s="26"/>
    </row>
    <row r="4487">
      <c r="E4487" s="26"/>
    </row>
    <row r="4488">
      <c r="E4488" s="26"/>
    </row>
    <row r="4489">
      <c r="E4489" s="26"/>
    </row>
    <row r="4490">
      <c r="E4490" s="26"/>
    </row>
    <row r="4491">
      <c r="E4491" s="26"/>
    </row>
    <row r="4492">
      <c r="E4492" s="26"/>
    </row>
    <row r="4493">
      <c r="E4493" s="26"/>
    </row>
    <row r="4494">
      <c r="E4494" s="26"/>
    </row>
    <row r="4495">
      <c r="E4495" s="26"/>
    </row>
    <row r="4496">
      <c r="E4496" s="26"/>
    </row>
    <row r="4497">
      <c r="E4497" s="26"/>
    </row>
    <row r="4498">
      <c r="E4498" s="26"/>
    </row>
    <row r="4499">
      <c r="E4499" s="26"/>
    </row>
    <row r="4500">
      <c r="E45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2" max="2" width="17.0"/>
    <col customWidth="1" min="3" max="3" width="13.63"/>
  </cols>
  <sheetData>
    <row r="1">
      <c r="A1" s="27" t="s">
        <v>605</v>
      </c>
      <c r="B1" s="1" t="s">
        <v>0</v>
      </c>
      <c r="C1" s="1" t="s">
        <v>1</v>
      </c>
      <c r="D1" s="1" t="s">
        <v>2</v>
      </c>
      <c r="E1" s="1" t="s">
        <v>3</v>
      </c>
      <c r="F1" s="1" t="s">
        <v>4</v>
      </c>
      <c r="G1" s="1" t="s">
        <v>5</v>
      </c>
      <c r="H1" s="1" t="s">
        <v>6</v>
      </c>
      <c r="I1" s="1" t="s">
        <v>7</v>
      </c>
      <c r="J1" s="1" t="s">
        <v>8</v>
      </c>
    </row>
    <row r="2">
      <c r="A2" s="28" t="s">
        <v>20</v>
      </c>
      <c r="B2" s="29" t="str">
        <f>IFERROR(__xludf.DUMMYFUNCTION("FILTER(Ratings!A2:I421,Ratings!A2:A421=A2)"),"Devin Strehle")</f>
        <v>Devin Strehle</v>
      </c>
      <c r="C2" s="12">
        <f>IFERROR(__xludf.DUMMYFUNCTION("""COMPUTED_VALUE"""),1122.6682631274045)</f>
        <v>1122.668263</v>
      </c>
      <c r="D2" s="13">
        <f>IFERROR(__xludf.DUMMYFUNCTION("""COMPUTED_VALUE"""),0.9428571428571428)</f>
        <v>0.9428571429</v>
      </c>
      <c r="E2" s="13">
        <f>IFERROR(__xludf.DUMMYFUNCTION("""COMPUTED_VALUE"""),0.225)</f>
        <v>0.225</v>
      </c>
      <c r="F2" s="30">
        <f>IFERROR(__xludf.DUMMYFUNCTION("""COMPUTED_VALUE"""),33.0)</f>
        <v>33</v>
      </c>
      <c r="G2" s="30">
        <f>IFERROR(__xludf.DUMMYFUNCTION("""COMPUTED_VALUE"""),9.0)</f>
        <v>9</v>
      </c>
      <c r="H2" s="30">
        <f>IFERROR(__xludf.DUMMYFUNCTION("""COMPUTED_VALUE"""),2.0)</f>
        <v>2</v>
      </c>
      <c r="I2" s="30">
        <f>IFERROR(__xludf.DUMMYFUNCTION("""COMPUTED_VALUE"""),31.0)</f>
        <v>31</v>
      </c>
      <c r="J2" s="30">
        <f>IFERROR(__xludf.DUMMYFUNCTION("""COMPUTED_VALUE"""),75.0)</f>
        <v>75</v>
      </c>
    </row>
    <row r="4">
      <c r="A4" s="31" t="s">
        <v>606</v>
      </c>
    </row>
    <row r="5">
      <c r="A5" s="32" t="s">
        <v>423</v>
      </c>
      <c r="B5" s="32" t="s">
        <v>424</v>
      </c>
      <c r="C5" s="32" t="s">
        <v>425</v>
      </c>
      <c r="D5" s="32" t="s">
        <v>607</v>
      </c>
      <c r="E5" s="32" t="s">
        <v>608</v>
      </c>
      <c r="F5" s="32" t="s">
        <v>609</v>
      </c>
    </row>
    <row r="6">
      <c r="A6" s="29" t="str">
        <f>IFERROR(__xludf.DUMMYFUNCTION("FILTER(Archive!A2:F3468, (Archive!A2:A3468=A2)+(Archive!B2:B3468=A2))"),"Devin Strehle")</f>
        <v>Devin Strehle</v>
      </c>
      <c r="B6" s="29" t="str">
        <f>IFERROR(__xludf.DUMMYFUNCTION("""COMPUTED_VALUE"""),"Jordie Lynch")</f>
        <v>Jordie Lynch</v>
      </c>
      <c r="C6" s="29" t="str">
        <f>IFERROR(__xludf.DUMMYFUNCTION("""COMPUTED_VALUE"""),"17.1")</f>
        <v>17.1</v>
      </c>
      <c r="D6" s="29">
        <f>IFERROR(__xludf.DUMMYFUNCTION("""COMPUTED_VALUE"""),10.311721865572476)</f>
        <v>10.31172187</v>
      </c>
      <c r="E6" s="29">
        <f>IFERROR(__xludf.DUMMYFUNCTION("""COMPUTED_VALUE"""),1000.0)</f>
        <v>1000</v>
      </c>
      <c r="F6" s="29">
        <f>IFERROR(__xludf.DUMMYFUNCTION("""COMPUTED_VALUE"""),1010.9015792214802)</f>
        <v>1010.901579</v>
      </c>
    </row>
    <row r="7">
      <c r="A7" s="29" t="str">
        <f>IFERROR(__xludf.DUMMYFUNCTION("""COMPUTED_VALUE"""),"Kelly Pierre")</f>
        <v>Kelly Pierre</v>
      </c>
      <c r="B7" s="29" t="str">
        <f>IFERROR(__xludf.DUMMYFUNCTION("""COMPUTED_VALUE"""),"Devin Strehle")</f>
        <v>Devin Strehle</v>
      </c>
      <c r="C7" s="29" t="str">
        <f>IFERROR(__xludf.DUMMYFUNCTION("""COMPUTED_VALUE"""),"16.2")</f>
        <v>16.2</v>
      </c>
      <c r="D7" s="29">
        <f>IFERROR(__xludf.DUMMYFUNCTION("""COMPUTED_VALUE"""),10.322382911314975)</f>
        <v>10.32238291</v>
      </c>
      <c r="E7" s="29">
        <f>IFERROR(__xludf.DUMMYFUNCTION("""COMPUTED_VALUE"""),1000.0)</f>
        <v>1000</v>
      </c>
      <c r="F7" s="29">
        <f>IFERROR(__xludf.DUMMYFUNCTION("""COMPUTED_VALUE"""),1010.3117218655724)</f>
        <v>1010.311722</v>
      </c>
    </row>
    <row r="8">
      <c r="A8" s="29" t="str">
        <f>IFERROR(__xludf.DUMMYFUNCTION("""COMPUTED_VALUE"""),"Devin Strehle")</f>
        <v>Devin Strehle</v>
      </c>
      <c r="B8" s="29" t="str">
        <f>IFERROR(__xludf.DUMMYFUNCTION("""COMPUTED_VALUE"""),"Christopher Piccirello")</f>
        <v>Christopher Piccirello</v>
      </c>
      <c r="C8" s="29" t="str">
        <f>IFERROR(__xludf.DUMMYFUNCTION("""COMPUTED_VALUE"""),"10.8")</f>
        <v>10.8</v>
      </c>
      <c r="D8" s="29">
        <f>IFERROR(__xludf.DUMMYFUNCTION("""COMPUTED_VALUE"""),18.66505304196371)</f>
        <v>18.66505304</v>
      </c>
      <c r="E8" s="29">
        <f>IFERROR(__xludf.DUMMYFUNCTION("""COMPUTED_VALUE"""),999.9893389542574)</f>
        <v>999.989339</v>
      </c>
      <c r="F8" s="29">
        <f>IFERROR(__xludf.DUMMYFUNCTION("""COMPUTED_VALUE"""),1103.2540440247412)</f>
        <v>1103.254044</v>
      </c>
    </row>
    <row r="9">
      <c r="A9" s="29" t="str">
        <f>IFERROR(__xludf.DUMMYFUNCTION("""COMPUTED_VALUE"""),"Jesse Deliberti")</f>
        <v>Jesse Deliberti</v>
      </c>
      <c r="B9" s="29" t="str">
        <f>IFERROR(__xludf.DUMMYFUNCTION("""COMPUTED_VALUE"""),"Devin Strehle")</f>
        <v>Devin Strehle</v>
      </c>
      <c r="C9" s="29" t="str">
        <f>IFERROR(__xludf.DUMMYFUNCTION("""COMPUTED_VALUE"""),"20")</f>
        <v>20</v>
      </c>
      <c r="D9" s="29">
        <f>IFERROR(__xludf.DUMMYFUNCTION("""COMPUTED_VALUE"""),-31.04086588502001)</f>
        <v>-31.04086589</v>
      </c>
      <c r="E9" s="29">
        <f>IFERROR(__xludf.DUMMYFUNCTION("""COMPUTED_VALUE"""),1010.4067339240818)</f>
        <v>1010.406734</v>
      </c>
      <c r="F9" s="29">
        <f>IFERROR(__xludf.DUMMYFUNCTION("""COMPUTED_VALUE"""),1018.6543919962211)</f>
        <v>1018.654392</v>
      </c>
    </row>
    <row r="10">
      <c r="A10" s="29" t="str">
        <f>IFERROR(__xludf.DUMMYFUNCTION("""COMPUTED_VALUE"""),"Joseph Rizzo")</f>
        <v>Joseph Rizzo</v>
      </c>
      <c r="B10" s="29" t="str">
        <f>IFERROR(__xludf.DUMMYFUNCTION("""COMPUTED_VALUE"""),"Devin Strehle")</f>
        <v>Devin Strehle</v>
      </c>
      <c r="C10" s="29" t="str">
        <f>IFERROR(__xludf.DUMMYFUNCTION("""COMPUTED_VALUE"""),"10.1")</f>
        <v>10.1</v>
      </c>
      <c r="D10" s="29">
        <f>IFERROR(__xludf.DUMMYFUNCTION("""COMPUTED_VALUE"""),9.904636305309028)</f>
        <v>9.904636305</v>
      </c>
      <c r="E10" s="29">
        <f>IFERROR(__xludf.DUMMYFUNCTION("""COMPUTED_VALUE"""),1020.2249309034411)</f>
        <v>1020.224931</v>
      </c>
      <c r="F10" s="29">
        <f>IFERROR(__xludf.DUMMYFUNCTION("""COMPUTED_VALUE"""),1049.695257881241)</f>
        <v>1049.695258</v>
      </c>
    </row>
    <row r="11">
      <c r="A11" s="29" t="str">
        <f>IFERROR(__xludf.DUMMYFUNCTION("""COMPUTED_VALUE"""),"Devin Strehle")</f>
        <v>Devin Strehle</v>
      </c>
      <c r="B11" s="29" t="str">
        <f>IFERROR(__xludf.DUMMYFUNCTION("""COMPUTED_VALUE"""),"Ethan Guzman")</f>
        <v>Ethan Guzman</v>
      </c>
      <c r="C11" s="29" t="str">
        <f>IFERROR(__xludf.DUMMYFUNCTION("""COMPUTED_VALUE"""),"7.6")</f>
        <v>7.6</v>
      </c>
      <c r="D11" s="29">
        <f>IFERROR(__xludf.DUMMYFUNCTION("""COMPUTED_VALUE"""),15.323491211788722)</f>
        <v>15.32349121</v>
      </c>
      <c r="E11" s="29">
        <f>IFERROR(__xludf.DUMMYFUNCTION("""COMPUTED_VALUE"""),1039.7906215759322)</f>
        <v>1039.790622</v>
      </c>
      <c r="F11" s="29">
        <f>IFERROR(__xludf.DUMMYFUNCTION("""COMPUTED_VALUE"""),1102.5062720689657)</f>
        <v>1102.506272</v>
      </c>
    </row>
    <row r="12">
      <c r="A12" s="29" t="str">
        <f>IFERROR(__xludf.DUMMYFUNCTION("""COMPUTED_VALUE"""),"Frank Mejia")</f>
        <v>Frank Mejia</v>
      </c>
      <c r="B12" s="29" t="str">
        <f>IFERROR(__xludf.DUMMYFUNCTION("""COMPUTED_VALUE"""),"Devin Strehle")</f>
        <v>Devin Strehle</v>
      </c>
      <c r="C12" s="29" t="str">
        <f>IFERROR(__xludf.DUMMYFUNCTION("""COMPUTED_VALUE"""),"14.6")</f>
        <v>14.6</v>
      </c>
      <c r="D12" s="29">
        <f>IFERROR(__xludf.DUMMYFUNCTION("""COMPUTED_VALUE"""),12.242116578316926)</f>
        <v>12.24211658</v>
      </c>
      <c r="E12" s="29">
        <f>IFERROR(__xludf.DUMMYFUNCTION("""COMPUTED_VALUE"""),1021.2375896395755)</f>
        <v>1021.23759</v>
      </c>
      <c r="F12" s="29">
        <f>IFERROR(__xludf.DUMMYFUNCTION("""COMPUTED_VALUE"""),1055.1141127877208)</f>
        <v>1055.114113</v>
      </c>
    </row>
    <row r="13">
      <c r="A13" s="29" t="str">
        <f>IFERROR(__xludf.DUMMYFUNCTION("""COMPUTED_VALUE"""),"Michael Sliger")</f>
        <v>Michael Sliger</v>
      </c>
      <c r="B13" s="29" t="str">
        <f>IFERROR(__xludf.DUMMYFUNCTION("""COMPUTED_VALUE"""),"Devin Strehle")</f>
        <v>Devin Strehle</v>
      </c>
      <c r="C13" s="29" t="str">
        <f>IFERROR(__xludf.DUMMYFUNCTION("""COMPUTED_VALUE"""),"5.5")</f>
        <v>5.5</v>
      </c>
      <c r="D13" s="29">
        <f>IFERROR(__xludf.DUMMYFUNCTION("""COMPUTED_VALUE"""),5.34378230906726)</f>
        <v>5.343782309</v>
      </c>
      <c r="E13" s="29">
        <f>IFERROR(__xludf.DUMMYFUNCTION("""COMPUTED_VALUE"""),1140.1060266291615)</f>
        <v>1140.106027</v>
      </c>
      <c r="F13" s="29">
        <f>IFERROR(__xludf.DUMMYFUNCTION("""COMPUTED_VALUE"""),1042.871996209404)</f>
        <v>1042.871996</v>
      </c>
    </row>
    <row r="14">
      <c r="A14" s="29" t="str">
        <f>IFERROR(__xludf.DUMMYFUNCTION("""COMPUTED_VALUE"""),"Devin Strehle")</f>
        <v>Devin Strehle</v>
      </c>
      <c r="B14" s="29" t="str">
        <f>IFERROR(__xludf.DUMMYFUNCTION("""COMPUTED_VALUE"""),"Jason Wu Bergeron")</f>
        <v>Jason Wu Bergeron</v>
      </c>
      <c r="C14" s="29" t="str">
        <f>IFERROR(__xludf.DUMMYFUNCTION("""COMPUTED_VALUE"""),"8.6")</f>
        <v>8.6</v>
      </c>
      <c r="D14" s="29">
        <f>IFERROR(__xludf.DUMMYFUNCTION("""COMPUTED_VALUE"""),15.780811005361269)</f>
        <v>15.78081101</v>
      </c>
      <c r="E14" s="29">
        <f>IFERROR(__xludf.DUMMYFUNCTION("""COMPUTED_VALUE"""),1037.5282139003368)</f>
        <v>1037.528214</v>
      </c>
      <c r="F14" s="29">
        <f>IFERROR(__xludf.DUMMYFUNCTION("""COMPUTED_VALUE"""),1145.9426342164202)</f>
        <v>1145.942634</v>
      </c>
    </row>
    <row r="15">
      <c r="A15" s="29" t="str">
        <f>IFERROR(__xludf.DUMMYFUNCTION("""COMPUTED_VALUE"""),"Michael Sliger")</f>
        <v>Michael Sliger</v>
      </c>
      <c r="B15" s="29" t="str">
        <f>IFERROR(__xludf.DUMMYFUNCTION("""COMPUTED_VALUE"""),"Devin Strehle")</f>
        <v>Devin Strehle</v>
      </c>
      <c r="C15" s="29" t="str">
        <f>IFERROR(__xludf.DUMMYFUNCTION("""COMPUTED_VALUE"""),"11.2")</f>
        <v>11.2</v>
      </c>
      <c r="D15" s="29">
        <f>IFERROR(__xludf.DUMMYFUNCTION("""COMPUTED_VALUE"""),5.720441704177796)</f>
        <v>5.720441704</v>
      </c>
      <c r="E15" s="29">
        <f>IFERROR(__xludf.DUMMYFUNCTION("""COMPUTED_VALUE"""),1125.5365875525194)</f>
        <v>1125.536588</v>
      </c>
      <c r="F15" s="29">
        <f>IFERROR(__xludf.DUMMYFUNCTION("""COMPUTED_VALUE"""),1053.3090249056982)</f>
        <v>1053.309025</v>
      </c>
    </row>
    <row r="16">
      <c r="A16" s="29" t="str">
        <f>IFERROR(__xludf.DUMMYFUNCTION("""COMPUTED_VALUE"""),"Devin Strehle")</f>
        <v>Devin Strehle</v>
      </c>
      <c r="B16" s="29" t="str">
        <f>IFERROR(__xludf.DUMMYFUNCTION("""COMPUTED_VALUE"""),"Hugo Bochynski")</f>
        <v>Hugo Bochynski</v>
      </c>
      <c r="C16" s="29" t="str">
        <f>IFERROR(__xludf.DUMMYFUNCTION("""COMPUTED_VALUE"""),"9.4")</f>
        <v>9.4</v>
      </c>
      <c r="D16" s="29">
        <f>IFERROR(__xludf.DUMMYFUNCTION("""COMPUTED_VALUE"""),8.175806599328343)</f>
        <v>8.175806599</v>
      </c>
      <c r="E16" s="29">
        <f>IFERROR(__xludf.DUMMYFUNCTION("""COMPUTED_VALUE"""),1047.5885832015204)</f>
        <v>1047.588583</v>
      </c>
      <c r="F16" s="29">
        <f>IFERROR(__xludf.DUMMYFUNCTION("""COMPUTED_VALUE"""),1017.7801237076436)</f>
        <v>1017.780124</v>
      </c>
    </row>
    <row r="17">
      <c r="A17" s="29" t="str">
        <f>IFERROR(__xludf.DUMMYFUNCTION("""COMPUTED_VALUE"""),"Bastien Ouali")</f>
        <v>Bastien Ouali</v>
      </c>
      <c r="B17" s="29" t="str">
        <f>IFERROR(__xludf.DUMMYFUNCTION("""COMPUTED_VALUE"""),"Devin Strehle")</f>
        <v>Devin Strehle</v>
      </c>
      <c r="C17" s="29" t="str">
        <f>IFERROR(__xludf.DUMMYFUNCTION("""COMPUTED_VALUE"""),"20")</f>
        <v>20</v>
      </c>
      <c r="D17" s="29">
        <f>IFERROR(__xludf.DUMMYFUNCTION("""COMPUTED_VALUE"""),-27.24935800927912)</f>
        <v>-27.24935801</v>
      </c>
      <c r="E17" s="29">
        <f>IFERROR(__xludf.DUMMYFUNCTION("""COMPUTED_VALUE"""),1000.0)</f>
        <v>1000</v>
      </c>
      <c r="F17" s="29">
        <f>IFERROR(__xludf.DUMMYFUNCTION("""COMPUTED_VALUE"""),1055.7643898008487)</f>
        <v>1055.76439</v>
      </c>
    </row>
    <row r="18">
      <c r="A18" s="29" t="str">
        <f>IFERROR(__xludf.DUMMYFUNCTION("""COMPUTED_VALUE"""),"Naïm Street")</f>
        <v>Naïm Street</v>
      </c>
      <c r="B18" s="29" t="str">
        <f>IFERROR(__xludf.DUMMYFUNCTION("""COMPUTED_VALUE"""),"Devin Strehle")</f>
        <v>Devin Strehle</v>
      </c>
      <c r="C18" s="29" t="str">
        <f>IFERROR(__xludf.DUMMYFUNCTION("""COMPUTED_VALUE"""),"17")</f>
        <v>17</v>
      </c>
      <c r="D18" s="29">
        <f>IFERROR(__xludf.DUMMYFUNCTION("""COMPUTED_VALUE"""),14.350233429006034)</f>
        <v>14.35023343</v>
      </c>
      <c r="E18" s="29">
        <f>IFERROR(__xludf.DUMMYFUNCTION("""COMPUTED_VALUE"""),1000.0)</f>
        <v>1000</v>
      </c>
      <c r="F18" s="29">
        <f>IFERROR(__xludf.DUMMYFUNCTION("""COMPUTED_VALUE"""),1083.0137478101278)</f>
        <v>1083.013748</v>
      </c>
    </row>
    <row r="19">
      <c r="A19" s="29" t="str">
        <f>IFERROR(__xludf.DUMMYFUNCTION("""COMPUTED_VALUE"""),"Devin Strehle")</f>
        <v>Devin Strehle</v>
      </c>
      <c r="B19" s="29" t="str">
        <f>IFERROR(__xludf.DUMMYFUNCTION("""COMPUTED_VALUE"""),"Mathieu Gestin")</f>
        <v>Mathieu Gestin</v>
      </c>
      <c r="C19" s="29" t="str">
        <f>IFERROR(__xludf.DUMMYFUNCTION("""COMPUTED_VALUE"""),"18.7")</f>
        <v>18.7</v>
      </c>
      <c r="D19" s="29">
        <f>IFERROR(__xludf.DUMMYFUNCTION("""COMPUTED_VALUE"""),9.47025405191012)</f>
        <v>9.470254052</v>
      </c>
      <c r="E19" s="29">
        <f>IFERROR(__xludf.DUMMYFUNCTION("""COMPUTED_VALUE"""),1068.6635143811218)</f>
        <v>1068.663514</v>
      </c>
      <c r="F19" s="29">
        <f>IFERROR(__xludf.DUMMYFUNCTION("""COMPUTED_VALUE"""),1069.1262210140276)</f>
        <v>1069.126221</v>
      </c>
    </row>
    <row r="20">
      <c r="A20" s="29" t="str">
        <f>IFERROR(__xludf.DUMMYFUNCTION("""COMPUTED_VALUE"""),"Khalil Haddouri")</f>
        <v>Khalil Haddouri</v>
      </c>
      <c r="B20" s="29" t="str">
        <f>IFERROR(__xludf.DUMMYFUNCTION("""COMPUTED_VALUE"""),"Devin Strehle")</f>
        <v>Devin Strehle</v>
      </c>
      <c r="C20" s="29" t="str">
        <f>IFERROR(__xludf.DUMMYFUNCTION("""COMPUTED_VALUE"""),"12.5")</f>
        <v>12.5</v>
      </c>
      <c r="D20" s="29">
        <f>IFERROR(__xludf.DUMMYFUNCTION("""COMPUTED_VALUE"""),14.73937782107793)</f>
        <v>14.73937782</v>
      </c>
      <c r="E20" s="29">
        <f>IFERROR(__xludf.DUMMYFUNCTION("""COMPUTED_VALUE"""),1016.4069408422745)</f>
        <v>1016.406941</v>
      </c>
      <c r="F20" s="29">
        <f>IFERROR(__xludf.DUMMYFUNCTION("""COMPUTED_VALUE"""),1078.133768433032)</f>
        <v>1078.133768</v>
      </c>
    </row>
    <row r="21">
      <c r="A21" s="29" t="str">
        <f>IFERROR(__xludf.DUMMYFUNCTION("""COMPUTED_VALUE"""),"Devin Strehle")</f>
        <v>Devin Strehle</v>
      </c>
      <c r="B21" s="29" t="str">
        <f>IFERROR(__xludf.DUMMYFUNCTION("""COMPUTED_VALUE"""),"Khalil Haddouri")</f>
        <v>Khalil Haddouri</v>
      </c>
      <c r="C21" s="29" t="str">
        <f>IFERROR(__xludf.DUMMYFUNCTION("""COMPUTED_VALUE"""),"6.4")</f>
        <v>6.4</v>
      </c>
      <c r="D21" s="29">
        <f>IFERROR(__xludf.DUMMYFUNCTION("""COMPUTED_VALUE"""),7.394165894358673)</f>
        <v>7.394165894</v>
      </c>
      <c r="E21" s="29">
        <f>IFERROR(__xludf.DUMMYFUNCTION("""COMPUTED_VALUE"""),1063.3943906119541)</f>
        <v>1063.394391</v>
      </c>
      <c r="F21" s="29">
        <f>IFERROR(__xludf.DUMMYFUNCTION("""COMPUTED_VALUE"""),1013.2165175237418)</f>
        <v>1013.216518</v>
      </c>
    </row>
    <row r="22">
      <c r="A22" s="29" t="str">
        <f>IFERROR(__xludf.DUMMYFUNCTION("""COMPUTED_VALUE"""),"Devin Strehle")</f>
        <v>Devin Strehle</v>
      </c>
      <c r="B22" s="29" t="str">
        <f>IFERROR(__xludf.DUMMYFUNCTION("""COMPUTED_VALUE"""),"Charles Poujade")</f>
        <v>Charles Poujade</v>
      </c>
      <c r="C22" s="29" t="str">
        <f>IFERROR(__xludf.DUMMYFUNCTION("""COMPUTED_VALUE"""),"7.3")</f>
        <v>7.3</v>
      </c>
      <c r="D22" s="29">
        <f>IFERROR(__xludf.DUMMYFUNCTION("""COMPUTED_VALUE"""),5.558782815013745)</f>
        <v>5.558782815</v>
      </c>
      <c r="E22" s="29">
        <f>IFERROR(__xludf.DUMMYFUNCTION("""COMPUTED_VALUE"""),1070.788556506313)</f>
        <v>1070.788557</v>
      </c>
      <c r="F22" s="29">
        <f>IFERROR(__xludf.DUMMYFUNCTION("""COMPUTED_VALUE"""),985.519893914905)</f>
        <v>985.5198939</v>
      </c>
    </row>
    <row r="23">
      <c r="A23" s="29" t="str">
        <f>IFERROR(__xludf.DUMMYFUNCTION("""COMPUTED_VALUE"""),"Alexander Steklyannikov")</f>
        <v>Alexander Steklyannikov</v>
      </c>
      <c r="B23" s="29" t="str">
        <f>IFERROR(__xludf.DUMMYFUNCTION("""COMPUTED_VALUE"""),"Devin Strehle")</f>
        <v>Devin Strehle</v>
      </c>
      <c r="C23" s="29" t="str">
        <f>IFERROR(__xludf.DUMMYFUNCTION("""COMPUTED_VALUE"""),"11.2")</f>
        <v>11.2</v>
      </c>
      <c r="D23" s="29">
        <f>IFERROR(__xludf.DUMMYFUNCTION("""COMPUTED_VALUE"""),14.620706435300367)</f>
        <v>14.62070644</v>
      </c>
      <c r="E23" s="29">
        <f>IFERROR(__xludf.DUMMYFUNCTION("""COMPUTED_VALUE"""),1017.2431445145822)</f>
        <v>1017.243145</v>
      </c>
      <c r="F23" s="29">
        <f>IFERROR(__xludf.DUMMYFUNCTION("""COMPUTED_VALUE"""),1076.3473393213267)</f>
        <v>1076.347339</v>
      </c>
    </row>
    <row r="24">
      <c r="A24" s="29" t="str">
        <f>IFERROR(__xludf.DUMMYFUNCTION("""COMPUTED_VALUE"""),"Devin Strehle")</f>
        <v>Devin Strehle</v>
      </c>
      <c r="B24" s="29" t="str">
        <f>IFERROR(__xludf.DUMMYFUNCTION("""COMPUTED_VALUE"""),"Charles Poujade")</f>
        <v>Charles Poujade</v>
      </c>
      <c r="C24" s="29" t="str">
        <f>IFERROR(__xludf.DUMMYFUNCTION("""COMPUTED_VALUE"""),"4")</f>
        <v>4</v>
      </c>
      <c r="D24" s="29">
        <f>IFERROR(__xludf.DUMMYFUNCTION("""COMPUTED_VALUE"""),6.89229949998105)</f>
        <v>6.8922995</v>
      </c>
      <c r="E24" s="29">
        <f>IFERROR(__xludf.DUMMYFUNCTION("""COMPUTED_VALUE"""),1061.7266328860262)</f>
        <v>1061.726633</v>
      </c>
      <c r="F24" s="29">
        <f>IFERROR(__xludf.DUMMYFUNCTION("""COMPUTED_VALUE"""),992.4874712183341)</f>
        <v>992.4874712</v>
      </c>
    </row>
    <row r="25">
      <c r="A25" s="29" t="str">
        <f>IFERROR(__xludf.DUMMYFUNCTION("""COMPUTED_VALUE"""),"Clément Dumais")</f>
        <v>Clément Dumais</v>
      </c>
      <c r="B25" s="29" t="str">
        <f>IFERROR(__xludf.DUMMYFUNCTION("""COMPUTED_VALUE"""),"Devin Strehle")</f>
        <v>Devin Strehle</v>
      </c>
      <c r="C25" s="29" t="str">
        <f>IFERROR(__xludf.DUMMYFUNCTION("""COMPUTED_VALUE"""),"14.5")</f>
        <v>14.5</v>
      </c>
      <c r="D25" s="29">
        <f>IFERROR(__xludf.DUMMYFUNCTION("""COMPUTED_VALUE"""),18.100883183010897)</f>
        <v>18.10088318</v>
      </c>
      <c r="E25" s="29">
        <f>IFERROR(__xludf.DUMMYFUNCTION("""COMPUTED_VALUE"""),968.2370695936798)</f>
        <v>968.2370696</v>
      </c>
      <c r="F25" s="29">
        <f>IFERROR(__xludf.DUMMYFUNCTION("""COMPUTED_VALUE"""),1068.6189323860071)</f>
        <v>1068.618932</v>
      </c>
    </row>
    <row r="26">
      <c r="A26" s="29" t="str">
        <f>IFERROR(__xludf.DUMMYFUNCTION("""COMPUTED_VALUE"""),"Devin Strehle")</f>
        <v>Devin Strehle</v>
      </c>
      <c r="B26" s="29" t="str">
        <f>IFERROR(__xludf.DUMMYFUNCTION("""COMPUTED_VALUE"""),"Jason Wu Bergeron")</f>
        <v>Jason Wu Bergeron</v>
      </c>
      <c r="C26" s="29" t="str">
        <f>IFERROR(__xludf.DUMMYFUNCTION("""COMPUTED_VALUE"""),"20")</f>
        <v>20</v>
      </c>
      <c r="D26" s="29">
        <f>IFERROR(__xludf.DUMMYFUNCTION("""COMPUTED_VALUE"""),-23.431535563400534)</f>
        <v>-23.43153556</v>
      </c>
      <c r="E26" s="29">
        <f>IFERROR(__xludf.DUMMYFUNCTION("""COMPUTED_VALUE"""),1050.5180492029963)</f>
        <v>1050.518049</v>
      </c>
      <c r="F26" s="29">
        <f>IFERROR(__xludf.DUMMYFUNCTION("""COMPUTED_VALUE"""),1148.6557105412405)</f>
        <v>1148.655711</v>
      </c>
    </row>
    <row r="27">
      <c r="A27" s="29" t="str">
        <f>IFERROR(__xludf.DUMMYFUNCTION("""COMPUTED_VALUE"""),"Devin Strehle")</f>
        <v>Devin Strehle</v>
      </c>
      <c r="B27" s="29" t="str">
        <f>IFERROR(__xludf.DUMMYFUNCTION("""COMPUTED_VALUE"""),"Michael Sliger")</f>
        <v>Michael Sliger</v>
      </c>
      <c r="C27" s="29" t="str">
        <f>IFERROR(__xludf.DUMMYFUNCTION("""COMPUTED_VALUE"""),"12.6")</f>
        <v>12.6</v>
      </c>
      <c r="D27" s="29">
        <f>IFERROR(__xludf.DUMMYFUNCTION("""COMPUTED_VALUE"""),17.725715799056943)</f>
        <v>17.7257158</v>
      </c>
      <c r="E27" s="29">
        <f>IFERROR(__xludf.DUMMYFUNCTION("""COMPUTED_VALUE"""),1027.0865136395958)</f>
        <v>1027.086514</v>
      </c>
      <c r="F27" s="29">
        <f>IFERROR(__xludf.DUMMYFUNCTION("""COMPUTED_VALUE"""),1121.931217598961)</f>
        <v>1121.931218</v>
      </c>
    </row>
    <row r="28">
      <c r="A28" s="29" t="str">
        <f>IFERROR(__xludf.DUMMYFUNCTION("""COMPUTED_VALUE"""),"Rob Schihl")</f>
        <v>Rob Schihl</v>
      </c>
      <c r="B28" s="29" t="str">
        <f>IFERROR(__xludf.DUMMYFUNCTION("""COMPUTED_VALUE"""),"Devin Strehle")</f>
        <v>Devin Strehle</v>
      </c>
      <c r="C28" s="29" t="str">
        <f>IFERROR(__xludf.DUMMYFUNCTION("""COMPUTED_VALUE"""),"9.5")</f>
        <v>9.5</v>
      </c>
      <c r="D28" s="29">
        <f>IFERROR(__xludf.DUMMYFUNCTION("""COMPUTED_VALUE"""),4.56682283261755)</f>
        <v>4.566822833</v>
      </c>
      <c r="E28" s="29">
        <f>IFERROR(__xludf.DUMMYFUNCTION("""COMPUTED_VALUE"""),1147.9282004385946)</f>
        <v>1147.9282</v>
      </c>
      <c r="F28" s="29">
        <f>IFERROR(__xludf.DUMMYFUNCTION("""COMPUTED_VALUE"""),1044.8122294386528)</f>
        <v>1044.812229</v>
      </c>
    </row>
    <row r="29">
      <c r="A29" s="29" t="str">
        <f>IFERROR(__xludf.DUMMYFUNCTION("""COMPUTED_VALUE"""),"Devin Strehle")</f>
        <v>Devin Strehle</v>
      </c>
      <c r="B29" s="29" t="str">
        <f>IFERROR(__xludf.DUMMYFUNCTION("""COMPUTED_VALUE"""),"Luke Stones")</f>
        <v>Luke Stones</v>
      </c>
      <c r="C29" s="29" t="str">
        <f>IFERROR(__xludf.DUMMYFUNCTION("""COMPUTED_VALUE"""),"6.5")</f>
        <v>6.5</v>
      </c>
      <c r="D29" s="29">
        <f>IFERROR(__xludf.DUMMYFUNCTION("""COMPUTED_VALUE"""),14.26843262104959)</f>
        <v>14.26843262</v>
      </c>
      <c r="E29" s="29">
        <f>IFERROR(__xludf.DUMMYFUNCTION("""COMPUTED_VALUE"""),1040.2454066060354)</f>
        <v>1040.245407</v>
      </c>
      <c r="F29" s="29">
        <f>IFERROR(__xludf.DUMMYFUNCTION("""COMPUTED_VALUE"""),1088.8809702212043)</f>
        <v>1088.88097</v>
      </c>
    </row>
    <row r="30">
      <c r="A30" s="29" t="str">
        <f>IFERROR(__xludf.DUMMYFUNCTION("""COMPUTED_VALUE"""),"Orlando Devaux")</f>
        <v>Orlando Devaux</v>
      </c>
      <c r="B30" s="29" t="str">
        <f>IFERROR(__xludf.DUMMYFUNCTION("""COMPUTED_VALUE"""),"Devin Strehle")</f>
        <v>Devin Strehle</v>
      </c>
      <c r="C30" s="29" t="str">
        <f>IFERROR(__xludf.DUMMYFUNCTION("""COMPUTED_VALUE"""),"10.3")</f>
        <v>10.3</v>
      </c>
      <c r="D30" s="29">
        <f>IFERROR(__xludf.DUMMYFUNCTION("""COMPUTED_VALUE"""),4.927312711047288)</f>
        <v>4.927312711</v>
      </c>
      <c r="E30" s="29">
        <f>IFERROR(__xludf.DUMMYFUNCTION("""COMPUTED_VALUE"""),1146.5631891853723)</f>
        <v>1146.563189</v>
      </c>
      <c r="F30" s="29">
        <f>IFERROR(__xludf.DUMMYFUNCTION("""COMPUTED_VALUE"""),1054.513839227085)</f>
        <v>1054.513839</v>
      </c>
    </row>
    <row r="31">
      <c r="A31" s="29" t="str">
        <f>IFERROR(__xludf.DUMMYFUNCTION("""COMPUTED_VALUE"""),"Devin Strehle")</f>
        <v>Devin Strehle</v>
      </c>
      <c r="B31" s="29" t="str">
        <f>IFERROR(__xludf.DUMMYFUNCTION("""COMPUTED_VALUE"""),"Luke Stones")</f>
        <v>Luke Stones</v>
      </c>
      <c r="C31" s="29" t="str">
        <f>IFERROR(__xludf.DUMMYFUNCTION("""COMPUTED_VALUE"""),"18.3")</f>
        <v>18.3</v>
      </c>
      <c r="D31" s="29">
        <f>IFERROR(__xludf.DUMMYFUNCTION("""COMPUTED_VALUE"""),12.239180447414512)</f>
        <v>12.23918045</v>
      </c>
      <c r="E31" s="29">
        <f>IFERROR(__xludf.DUMMYFUNCTION("""COMPUTED_VALUE"""),1049.5865265160378)</f>
        <v>1049.586527</v>
      </c>
      <c r="F31" s="29">
        <f>IFERROR(__xludf.DUMMYFUNCTION("""COMPUTED_VALUE"""),1086.2201202522472)</f>
        <v>1086.22012</v>
      </c>
    </row>
    <row r="32">
      <c r="A32" s="29" t="str">
        <f>IFERROR(__xludf.DUMMYFUNCTION("""COMPUTED_VALUE"""),"Devin McIatosh")</f>
        <v>Devin McIatosh</v>
      </c>
      <c r="B32" s="29" t="str">
        <f>IFERROR(__xludf.DUMMYFUNCTION("""COMPUTED_VALUE"""),"Devin Strehle")</f>
        <v>Devin Strehle</v>
      </c>
      <c r="C32" s="29" t="str">
        <f>IFERROR(__xludf.DUMMYFUNCTION("""COMPUTED_VALUE"""),"16.9")</f>
        <v>16.9</v>
      </c>
      <c r="D32" s="29">
        <f>IFERROR(__xludf.DUMMYFUNCTION("""COMPUTED_VALUE"""),13.319273643098203)</f>
        <v>13.31927364</v>
      </c>
      <c r="E32" s="29">
        <f>IFERROR(__xludf.DUMMYFUNCTION("""COMPUTED_VALUE"""),1013.1148612087685)</f>
        <v>1013.114861</v>
      </c>
      <c r="F32" s="29">
        <f>IFERROR(__xludf.DUMMYFUNCTION("""COMPUTED_VALUE"""),1061.8257069634521)</f>
        <v>1061.825707</v>
      </c>
    </row>
    <row r="33">
      <c r="A33" s="29" t="str">
        <f>IFERROR(__xludf.DUMMYFUNCTION("""COMPUTED_VALUE"""),"Devin Strehle")</f>
        <v>Devin Strehle</v>
      </c>
      <c r="B33" s="29" t="str">
        <f>IFERROR(__xludf.DUMMYFUNCTION("""COMPUTED_VALUE"""),"Geordonn Robinson")</f>
        <v>Geordonn Robinson</v>
      </c>
      <c r="C33" s="29" t="str">
        <f>IFERROR(__xludf.DUMMYFUNCTION("""COMPUTED_VALUE"""),"8.6")</f>
        <v>8.6</v>
      </c>
      <c r="D33" s="29">
        <f>IFERROR(__xludf.DUMMYFUNCTION("""COMPUTED_VALUE"""),7.491096776680378)</f>
        <v>7.491096777</v>
      </c>
      <c r="E33" s="29">
        <f>IFERROR(__xludf.DUMMYFUNCTION("""COMPUTED_VALUE"""),1048.5064333203538)</f>
        <v>1048.506433</v>
      </c>
      <c r="F33" s="29">
        <f>IFERROR(__xludf.DUMMYFUNCTION("""COMPUTED_VALUE"""),1005.4489214081954)</f>
        <v>1005.448921</v>
      </c>
    </row>
    <row r="34">
      <c r="A34" s="29" t="str">
        <f>IFERROR(__xludf.DUMMYFUNCTION("""COMPUTED_VALUE"""),"Alex Moseley")</f>
        <v>Alex Moseley</v>
      </c>
      <c r="B34" s="29" t="str">
        <f>IFERROR(__xludf.DUMMYFUNCTION("""COMPUTED_VALUE"""),"Devin Strehle")</f>
        <v>Devin Strehle</v>
      </c>
      <c r="C34" s="29" t="str">
        <f>IFERROR(__xludf.DUMMYFUNCTION("""COMPUTED_VALUE"""),"11.4")</f>
        <v>11.4</v>
      </c>
      <c r="D34" s="29">
        <f>IFERROR(__xludf.DUMMYFUNCTION("""COMPUTED_VALUE"""),16.802706468224727)</f>
        <v>16.80270647</v>
      </c>
      <c r="E34" s="29">
        <f>IFERROR(__xludf.DUMMYFUNCTION("""COMPUTED_VALUE"""),972.2540524480551)</f>
        <v>972.2540524</v>
      </c>
      <c r="F34" s="29">
        <f>IFERROR(__xludf.DUMMYFUNCTION("""COMPUTED_VALUE"""),1055.9975300970343)</f>
        <v>1055.99753</v>
      </c>
    </row>
    <row r="35">
      <c r="A35" s="29" t="str">
        <f>IFERROR(__xludf.DUMMYFUNCTION("""COMPUTED_VALUE"""),"Devin Strehle")</f>
        <v>Devin Strehle</v>
      </c>
      <c r="B35" s="29" t="str">
        <f>IFERROR(__xludf.DUMMYFUNCTION("""COMPUTED_VALUE"""),"Tony Roth")</f>
        <v>Tony Roth</v>
      </c>
      <c r="C35" s="29" t="str">
        <f>IFERROR(__xludf.DUMMYFUNCTION("""COMPUTED_VALUE"""),"4.1")</f>
        <v>4.1</v>
      </c>
      <c r="D35" s="29">
        <f>IFERROR(__xludf.DUMMYFUNCTION("""COMPUTED_VALUE"""),5.579664304995479)</f>
        <v>5.579664305</v>
      </c>
      <c r="E35" s="29">
        <f>IFERROR(__xludf.DUMMYFUNCTION("""COMPUTED_VALUE"""),1039.1948236288094)</f>
        <v>1039.194824</v>
      </c>
      <c r="F35" s="29">
        <f>IFERROR(__xludf.DUMMYFUNCTION("""COMPUTED_VALUE"""),940.505494142147)</f>
        <v>940.5054941</v>
      </c>
    </row>
    <row r="36">
      <c r="A36" s="29" t="str">
        <f>IFERROR(__xludf.DUMMYFUNCTION("""COMPUTED_VALUE"""),"Raul Muniz")</f>
        <v>Raul Muniz</v>
      </c>
      <c r="B36" s="29" t="str">
        <f>IFERROR(__xludf.DUMMYFUNCTION("""COMPUTED_VALUE"""),"Devin Strehle")</f>
        <v>Devin Strehle</v>
      </c>
      <c r="C36" s="29" t="str">
        <f>IFERROR(__xludf.DUMMYFUNCTION("""COMPUTED_VALUE"""),"11.2")</f>
        <v>11.2</v>
      </c>
      <c r="D36" s="29">
        <f>IFERROR(__xludf.DUMMYFUNCTION("""COMPUTED_VALUE"""),13.525551454472575)</f>
        <v>13.52555145</v>
      </c>
      <c r="E36" s="29">
        <f>IFERROR(__xludf.DUMMYFUNCTION("""COMPUTED_VALUE"""),998.5030404376979)</f>
        <v>998.5030404</v>
      </c>
      <c r="F36" s="29">
        <f>IFERROR(__xludf.DUMMYFUNCTION("""COMPUTED_VALUE"""),1044.774487933805)</f>
        <v>1044.774488</v>
      </c>
    </row>
    <row r="37">
      <c r="A37" s="29" t="str">
        <f>IFERROR(__xludf.DUMMYFUNCTION("""COMPUTED_VALUE"""),"Devin Strehle")</f>
        <v>Devin Strehle</v>
      </c>
      <c r="B37" s="29" t="str">
        <f>IFERROR(__xludf.DUMMYFUNCTION("""COMPUTED_VALUE"""),"Tony Roth")</f>
        <v>Tony Roth</v>
      </c>
      <c r="C37" s="29" t="str">
        <f>IFERROR(__xludf.DUMMYFUNCTION("""COMPUTED_VALUE"""),"4.3")</f>
        <v>4.3</v>
      </c>
      <c r="D37" s="29">
        <f>IFERROR(__xludf.DUMMYFUNCTION("""COMPUTED_VALUE"""),7.567378969418031)</f>
        <v>7.567378969</v>
      </c>
      <c r="E37" s="29">
        <f>IFERROR(__xludf.DUMMYFUNCTION("""COMPUTED_VALUE"""),1031.2489364793323)</f>
        <v>1031.248936</v>
      </c>
      <c r="F37" s="29">
        <f>IFERROR(__xludf.DUMMYFUNCTION("""COMPUTED_VALUE"""),976.8600421104767)</f>
        <v>976.8600421</v>
      </c>
    </row>
    <row r="38">
      <c r="A38" s="29" t="str">
        <f>IFERROR(__xludf.DUMMYFUNCTION("""COMPUTED_VALUE"""),"Logan Piner")</f>
        <v>Logan Piner</v>
      </c>
      <c r="B38" s="29" t="str">
        <f>IFERROR(__xludf.DUMMYFUNCTION("""COMPUTED_VALUE"""),"Devin Strehle")</f>
        <v>Devin Strehle</v>
      </c>
      <c r="C38" s="29" t="str">
        <f>IFERROR(__xludf.DUMMYFUNCTION("""COMPUTED_VALUE"""),"14")</f>
        <v>14</v>
      </c>
      <c r="D38" s="29">
        <f>IFERROR(__xludf.DUMMYFUNCTION("""COMPUTED_VALUE"""),6.363038330889883)</f>
        <v>6.363038331</v>
      </c>
      <c r="E38" s="29">
        <f>IFERROR(__xludf.DUMMYFUNCTION("""COMPUTED_VALUE"""),1093.659822837708)</f>
        <v>1093.659823</v>
      </c>
      <c r="F38" s="29">
        <f>IFERROR(__xludf.DUMMYFUNCTION("""COMPUTED_VALUE"""),1038.8163154487504)</f>
        <v>1038.816315</v>
      </c>
    </row>
    <row r="39">
      <c r="A39" s="29" t="str">
        <f>IFERROR(__xludf.DUMMYFUNCTION("""COMPUTED_VALUE"""),"Elijah Van der Vyver")</f>
        <v>Elijah Van der Vyver</v>
      </c>
      <c r="B39" s="29" t="str">
        <f>IFERROR(__xludf.DUMMYFUNCTION("""COMPUTED_VALUE"""),"Devin Strehle")</f>
        <v>Devin Strehle</v>
      </c>
      <c r="C39" s="29" t="str">
        <f>IFERROR(__xludf.DUMMYFUNCTION("""COMPUTED_VALUE"""),"5")</f>
        <v>5</v>
      </c>
      <c r="D39" s="29">
        <f>IFERROR(__xludf.DUMMYFUNCTION("""COMPUTED_VALUE"""),8.793764945236521)</f>
        <v>8.793764945</v>
      </c>
      <c r="E39" s="29">
        <f>IFERROR(__xludf.DUMMYFUNCTION("""COMPUTED_VALUE"""),1025.095569932701)</f>
        <v>1025.09557</v>
      </c>
      <c r="F39" s="29">
        <f>IFERROR(__xludf.DUMMYFUNCTION("""COMPUTED_VALUE"""),1032.4532771178606)</f>
        <v>1032.453277</v>
      </c>
    </row>
    <row r="40">
      <c r="A40" s="29" t="str">
        <f>IFERROR(__xludf.DUMMYFUNCTION("""COMPUTED_VALUE"""),"Devin Strehle")</f>
        <v>Devin Strehle</v>
      </c>
      <c r="B40" s="29" t="str">
        <f>IFERROR(__xludf.DUMMYFUNCTION("""COMPUTED_VALUE"""),"Ethan Guzman")</f>
        <v>Ethan Guzman</v>
      </c>
      <c r="C40" s="29" t="str">
        <f>IFERROR(__xludf.DUMMYFUNCTION("""COMPUTED_VALUE"""),"12")</f>
        <v>12</v>
      </c>
      <c r="D40" s="29">
        <f>IFERROR(__xludf.DUMMYFUNCTION("""COMPUTED_VALUE"""),18.11286674634997)</f>
        <v>18.11286675</v>
      </c>
      <c r="E40" s="29">
        <f>IFERROR(__xludf.DUMMYFUNCTION("""COMPUTED_VALUE"""),1023.659512172624)</f>
        <v>1023.659512</v>
      </c>
      <c r="F40" s="29">
        <f>IFERROR(__xludf.DUMMYFUNCTION("""COMPUTED_VALUE"""),1122.1414544582012)</f>
        <v>1122.141454</v>
      </c>
    </row>
    <row r="41">
      <c r="A41" s="29" t="str">
        <f>IFERROR(__xludf.DUMMYFUNCTION("""COMPUTED_VALUE"""),"Mark Bowles")</f>
        <v>Mark Bowles</v>
      </c>
      <c r="B41" s="29" t="str">
        <f>IFERROR(__xludf.DUMMYFUNCTION("""COMPUTED_VALUE"""),"Devin Strehle")</f>
        <v>Devin Strehle</v>
      </c>
      <c r="C41" s="29" t="str">
        <f>IFERROR(__xludf.DUMMYFUNCTION("""COMPUTED_VALUE"""),"12")</f>
        <v>12</v>
      </c>
      <c r="D41" s="29">
        <f>IFERROR(__xludf.DUMMYFUNCTION("""COMPUTED_VALUE"""),10.028019969884078)</f>
        <v>10.02801997</v>
      </c>
      <c r="E41" s="29">
        <f>IFERROR(__xludf.DUMMYFUNCTION("""COMPUTED_VALUE"""),1039.693848794572)</f>
        <v>1039.693849</v>
      </c>
      <c r="F41" s="29">
        <f>IFERROR(__xludf.DUMMYFUNCTION("""COMPUTED_VALUE"""),1041.7723789189738)</f>
        <v>1041.772379</v>
      </c>
    </row>
    <row r="42">
      <c r="A42" s="29" t="str">
        <f>IFERROR(__xludf.DUMMYFUNCTION("""COMPUTED_VALUE"""),"Devin Strehle")</f>
        <v>Devin Strehle</v>
      </c>
      <c r="B42" s="29" t="str">
        <f>IFERROR(__xludf.DUMMYFUNCTION("""COMPUTED_VALUE"""),"Alex Moseley")</f>
        <v>Alex Moseley</v>
      </c>
      <c r="C42" s="29" t="str">
        <f>IFERROR(__xludf.DUMMYFUNCTION("""COMPUTED_VALUE"""),"5")</f>
        <v>5</v>
      </c>
      <c r="D42" s="29">
        <f>IFERROR(__xludf.DUMMYFUNCTION("""COMPUTED_VALUE"""),9.328382680523841)</f>
        <v>9.328382681</v>
      </c>
      <c r="E42" s="29">
        <f>IFERROR(__xludf.DUMMYFUNCTION("""COMPUTED_VALUE"""),1031.74435894909)</f>
        <v>1031.744359</v>
      </c>
      <c r="F42" s="29">
        <f>IFERROR(__xludf.DUMMYFUNCTION("""COMPUTED_VALUE"""),1010.3546506564371)</f>
        <v>1010.354651</v>
      </c>
    </row>
    <row r="43">
      <c r="A43" s="29" t="str">
        <f>IFERROR(__xludf.DUMMYFUNCTION("""COMPUTED_VALUE"""),"Geordonn Robinson")</f>
        <v>Geordonn Robinson</v>
      </c>
      <c r="B43" s="29" t="str">
        <f>IFERROR(__xludf.DUMMYFUNCTION("""COMPUTED_VALUE"""),"Devin Strehle")</f>
        <v>Devin Strehle</v>
      </c>
      <c r="C43" s="29" t="str">
        <f>IFERROR(__xludf.DUMMYFUNCTION("""COMPUTED_VALUE"""),"20")</f>
        <v>20</v>
      </c>
      <c r="D43" s="29">
        <f>IFERROR(__xludf.DUMMYFUNCTION("""COMPUTED_VALUE"""),-28.830727227930964)</f>
        <v>-28.83072723</v>
      </c>
      <c r="E43" s="29">
        <f>IFERROR(__xludf.DUMMYFUNCTION("""COMPUTED_VALUE"""),1004.187955452364)</f>
        <v>1004.187955</v>
      </c>
      <c r="F43" s="29">
        <f>IFERROR(__xludf.DUMMYFUNCTION("""COMPUTED_VALUE"""),1041.0727416296136)</f>
        <v>1041.072742</v>
      </c>
    </row>
    <row r="44">
      <c r="A44" s="29" t="str">
        <f>IFERROR(__xludf.DUMMYFUNCTION("""COMPUTED_VALUE"""),"Aaron Lucas")</f>
        <v>Aaron Lucas</v>
      </c>
      <c r="B44" s="29" t="str">
        <f>IFERROR(__xludf.DUMMYFUNCTION("""COMPUTED_VALUE"""),"Devin Strehle")</f>
        <v>Devin Strehle</v>
      </c>
      <c r="C44" s="29" t="str">
        <f>IFERROR(__xludf.DUMMYFUNCTION("""COMPUTED_VALUE"""),"20")</f>
        <v>20</v>
      </c>
      <c r="D44" s="29">
        <f>IFERROR(__xludf.DUMMYFUNCTION("""COMPUTED_VALUE"""),-32.84869984026638)</f>
        <v>-32.84869984</v>
      </c>
      <c r="E44" s="29">
        <f>IFERROR(__xludf.DUMMYFUNCTION("""COMPUTED_VALUE"""),1087.992527275929)</f>
        <v>1087.992527</v>
      </c>
      <c r="F44" s="29">
        <f>IFERROR(__xludf.DUMMYFUNCTION("""COMPUTED_VALUE"""),1069.9034688575446)</f>
        <v>1069.903469</v>
      </c>
    </row>
    <row r="45">
      <c r="A45" s="29" t="str">
        <f>IFERROR(__xludf.DUMMYFUNCTION("""COMPUTED_VALUE"""),"Paul Fisher")</f>
        <v>Paul Fisher</v>
      </c>
      <c r="B45" s="29" t="str">
        <f>IFERROR(__xludf.DUMMYFUNCTION("""COMPUTED_VALUE"""),"Devin Strehle")</f>
        <v>Devin Strehle</v>
      </c>
      <c r="C45" s="29" t="str">
        <f>IFERROR(__xludf.DUMMYFUNCTION("""COMPUTED_VALUE"""),"5")</f>
        <v>5</v>
      </c>
      <c r="D45" s="29">
        <f>IFERROR(__xludf.DUMMYFUNCTION("""COMPUTED_VALUE"""),10.169085273580984)</f>
        <v>10.16908527</v>
      </c>
      <c r="E45" s="29">
        <f>IFERROR(__xludf.DUMMYFUNCTION("""COMPUTED_VALUE"""),1053.1431852355477)</f>
        <v>1053.143185</v>
      </c>
      <c r="F45" s="29">
        <f>IFERROR(__xludf.DUMMYFUNCTION("""COMPUTED_VALUE"""),1102.752168697811)</f>
        <v>1102.752169</v>
      </c>
    </row>
    <row r="46">
      <c r="A46" s="29" t="str">
        <f>IFERROR(__xludf.DUMMYFUNCTION("""COMPUTED_VALUE"""),"Devin Strehle")</f>
        <v>Devin Strehle</v>
      </c>
      <c r="B46" s="29" t="str">
        <f>IFERROR(__xludf.DUMMYFUNCTION("""COMPUTED_VALUE"""),"John Lunsford")</f>
        <v>John Lunsford</v>
      </c>
      <c r="C46" s="29" t="str">
        <f>IFERROR(__xludf.DUMMYFUNCTION("""COMPUTED_VALUE"""),"9")</f>
        <v>9</v>
      </c>
      <c r="D46" s="29">
        <f>IFERROR(__xludf.DUMMYFUNCTION("""COMPUTED_VALUE"""),6.4430085630993)</f>
        <v>6.443008563</v>
      </c>
      <c r="E46" s="29">
        <f>IFERROR(__xludf.DUMMYFUNCTION("""COMPUTED_VALUE"""),1092.5830834242302)</f>
        <v>1092.583083</v>
      </c>
      <c r="F46" s="29">
        <f>IFERROR(__xludf.DUMMYFUNCTION("""COMPUTED_VALUE"""),1030.6987977076506)</f>
        <v>1030.698798</v>
      </c>
    </row>
    <row r="47">
      <c r="A47" s="29" t="str">
        <f>IFERROR(__xludf.DUMMYFUNCTION("""COMPUTED_VALUE"""),"Rob Schihl")</f>
        <v>Rob Schihl</v>
      </c>
      <c r="B47" s="29" t="str">
        <f>IFERROR(__xludf.DUMMYFUNCTION("""COMPUTED_VALUE"""),"Devin Strehle")</f>
        <v>Devin Strehle</v>
      </c>
      <c r="C47" s="29" t="str">
        <f>IFERROR(__xludf.DUMMYFUNCTION("""COMPUTED_VALUE"""),"19")</f>
        <v>19</v>
      </c>
      <c r="D47" s="29">
        <f>IFERROR(__xludf.DUMMYFUNCTION("""COMPUTED_VALUE"""),9.682882141150273)</f>
        <v>9.682882141</v>
      </c>
      <c r="E47" s="29">
        <f>IFERROR(__xludf.DUMMYFUNCTION("""COMPUTED_VALUE"""),1095.3399411540763)</f>
        <v>1095.339941</v>
      </c>
      <c r="F47" s="29">
        <f>IFERROR(__xludf.DUMMYFUNCTION("""COMPUTED_VALUE"""),1099.0260919873294)</f>
        <v>1099.026092</v>
      </c>
    </row>
    <row r="48">
      <c r="A48" s="29" t="str">
        <f>IFERROR(__xludf.DUMMYFUNCTION("""COMPUTED_VALUE"""),"Devin Strehle")</f>
        <v>Devin Strehle</v>
      </c>
      <c r="B48" s="29" t="str">
        <f>IFERROR(__xludf.DUMMYFUNCTION("""COMPUTED_VALUE"""),"Olof Wood")</f>
        <v>Olof Wood</v>
      </c>
      <c r="C48" s="29" t="str">
        <f>IFERROR(__xludf.DUMMYFUNCTION("""COMPUTED_VALUE"""),"10")</f>
        <v>10</v>
      </c>
      <c r="D48" s="29">
        <f>IFERROR(__xludf.DUMMYFUNCTION("""COMPUTED_VALUE"""),9.725827141490123)</f>
        <v>9.725827141</v>
      </c>
      <c r="E48" s="29">
        <f>IFERROR(__xludf.DUMMYFUNCTION("""COMPUTED_VALUE"""),1089.3432098461792)</f>
        <v>1089.34321</v>
      </c>
      <c r="F48" s="29">
        <f>IFERROR(__xludf.DUMMYFUNCTION("""COMPUTED_VALUE"""),1116.5989138447271)</f>
        <v>1116.598914</v>
      </c>
    </row>
    <row r="49">
      <c r="A49" s="29" t="str">
        <f>IFERROR(__xludf.DUMMYFUNCTION("""COMPUTED_VALUE"""),"Jarrod Luty")</f>
        <v>Jarrod Luty</v>
      </c>
      <c r="B49" s="29" t="str">
        <f>IFERROR(__xludf.DUMMYFUNCTION("""COMPUTED_VALUE"""),"Devin Strehle")</f>
        <v>Devin Strehle</v>
      </c>
      <c r="C49" s="29" t="str">
        <f>IFERROR(__xludf.DUMMYFUNCTION("""COMPUTED_VALUE"""),"9")</f>
        <v>9</v>
      </c>
      <c r="D49" s="29">
        <f>IFERROR(__xludf.DUMMYFUNCTION("""COMPUTED_VALUE"""),6.226311283185239)</f>
        <v>6.226311283</v>
      </c>
      <c r="E49" s="29">
        <f>IFERROR(__xludf.DUMMYFUNCTION("""COMPUTED_VALUE"""),1165.3198253526461)</f>
        <v>1165.319825</v>
      </c>
      <c r="F49" s="29">
        <f>IFERROR(__xludf.DUMMYFUNCTION("""COMPUTED_VALUE"""),1099.0690369876693)</f>
        <v>1099.069037</v>
      </c>
    </row>
    <row r="50">
      <c r="A50" s="29" t="str">
        <f>IFERROR(__xludf.DUMMYFUNCTION("""COMPUTED_VALUE"""),"Devin Strehle")</f>
        <v>Devin Strehle</v>
      </c>
      <c r="B50" s="29" t="str">
        <f>IFERROR(__xludf.DUMMYFUNCTION("""COMPUTED_VALUE"""),"Ian Fortuna")</f>
        <v>Ian Fortuna</v>
      </c>
      <c r="C50" s="29" t="str">
        <f>IFERROR(__xludf.DUMMYFUNCTION("""COMPUTED_VALUE"""),"11.8")</f>
        <v>11.8</v>
      </c>
      <c r="D50" s="29">
        <f>IFERROR(__xludf.DUMMYFUNCTION("""COMPUTED_VALUE"""),5.325434592081497)</f>
        <v>5.325434592</v>
      </c>
      <c r="E50" s="29">
        <f>IFERROR(__xludf.DUMMYFUNCTION("""COMPUTED_VALUE"""),1092.842725704484)</f>
        <v>1092.842726</v>
      </c>
      <c r="F50" s="29">
        <f>IFERROR(__xludf.DUMMYFUNCTION("""COMPUTED_VALUE"""),1013.1687999505979)</f>
        <v>1013.1688</v>
      </c>
    </row>
    <row r="51">
      <c r="A51" s="29" t="str">
        <f>IFERROR(__xludf.DUMMYFUNCTION("""COMPUTED_VALUE"""),"Vance Poubel")</f>
        <v>Vance Poubel</v>
      </c>
      <c r="B51" s="29" t="str">
        <f>IFERROR(__xludf.DUMMYFUNCTION("""COMPUTED_VALUE"""),"Devin Strehle")</f>
        <v>Devin Strehle</v>
      </c>
      <c r="C51" s="29" t="str">
        <f>IFERROR(__xludf.DUMMYFUNCTION("""COMPUTED_VALUE"""),"20")</f>
        <v>20</v>
      </c>
      <c r="D51" s="29">
        <f>IFERROR(__xludf.DUMMYFUNCTION("""COMPUTED_VALUE"""),-23.428693753160395)</f>
        <v>-23.42869375</v>
      </c>
      <c r="E51" s="29">
        <f>IFERROR(__xludf.DUMMYFUNCTION("""COMPUTED_VALUE"""),1000.0)</f>
        <v>1000</v>
      </c>
      <c r="F51" s="29">
        <f>IFERROR(__xludf.DUMMYFUNCTION("""COMPUTED_VALUE"""),1098.1681602965657)</f>
        <v>1098.16816</v>
      </c>
    </row>
    <row r="52">
      <c r="A52" s="29" t="str">
        <f>IFERROR(__xludf.DUMMYFUNCTION("""COMPUTED_VALUE"""),"D'Artagnan Sousa")</f>
        <v>D'Artagnan Sousa</v>
      </c>
      <c r="B52" s="29" t="str">
        <f>IFERROR(__xludf.DUMMYFUNCTION("""COMPUTED_VALUE"""),"Devin Strehle")</f>
        <v>Devin Strehle</v>
      </c>
      <c r="C52" s="29" t="str">
        <f>IFERROR(__xludf.DUMMYFUNCTION("""COMPUTED_VALUE"""),"20")</f>
        <v>20</v>
      </c>
      <c r="D52" s="29">
        <f>IFERROR(__xludf.DUMMYFUNCTION("""COMPUTED_VALUE"""),-22.167986060927515)</f>
        <v>-22.16798606</v>
      </c>
      <c r="E52" s="29">
        <f>IFERROR(__xludf.DUMMYFUNCTION("""COMPUTED_VALUE"""),1009.9768657453734)</f>
        <v>1009.976866</v>
      </c>
      <c r="F52" s="29">
        <f>IFERROR(__xludf.DUMMYFUNCTION("""COMPUTED_VALUE"""),1121.596854049726)</f>
        <v>1121.596854</v>
      </c>
    </row>
    <row r="53">
      <c r="A53" s="29" t="str">
        <f>IFERROR(__xludf.DUMMYFUNCTION("""COMPUTED_VALUE"""),"Ian Fortuna")</f>
        <v>Ian Fortuna</v>
      </c>
      <c r="B53" s="29" t="str">
        <f>IFERROR(__xludf.DUMMYFUNCTION("""COMPUTED_VALUE"""),"Devin Strehle")</f>
        <v>Devin Strehle</v>
      </c>
      <c r="C53" s="29" t="str">
        <f>IFERROR(__xludf.DUMMYFUNCTION("""COMPUTED_VALUE"""),"12.1")</f>
        <v>12.1</v>
      </c>
      <c r="D53" s="29">
        <f>IFERROR(__xludf.DUMMYFUNCTION("""COMPUTED_VALUE"""),18.448798724338488)</f>
        <v>18.44879872</v>
      </c>
      <c r="E53" s="29">
        <f>IFERROR(__xludf.DUMMYFUNCTION("""COMPUTED_VALUE"""),1007.8433653585164)</f>
        <v>1007.843365</v>
      </c>
      <c r="F53" s="29">
        <f>IFERROR(__xludf.DUMMYFUNCTION("""COMPUTED_VALUE"""),1143.7648401106535)</f>
        <v>1143.76484</v>
      </c>
    </row>
    <row r="54">
      <c r="A54" s="29" t="str">
        <f>IFERROR(__xludf.DUMMYFUNCTION("""COMPUTED_VALUE"""),"Devin Strehle")</f>
        <v>Devin Strehle</v>
      </c>
      <c r="B54" s="29" t="str">
        <f>IFERROR(__xludf.DUMMYFUNCTION("""COMPUTED_VALUE"""),"Raul Muniz")</f>
        <v>Raul Muniz</v>
      </c>
      <c r="C54" s="29" t="str">
        <f>IFERROR(__xludf.DUMMYFUNCTION("""COMPUTED_VALUE"""),"6.7")</f>
        <v>6.7</v>
      </c>
      <c r="D54" s="29">
        <f>IFERROR(__xludf.DUMMYFUNCTION("""COMPUTED_VALUE"""),6.02430773263916)</f>
        <v>6.024307733</v>
      </c>
      <c r="E54" s="29">
        <f>IFERROR(__xludf.DUMMYFUNCTION("""COMPUTED_VALUE"""),1125.316041386315)</f>
        <v>1125.316041</v>
      </c>
      <c r="F54" s="29">
        <f>IFERROR(__xludf.DUMMYFUNCTION("""COMPUTED_VALUE"""),1048.570961255255)</f>
        <v>1048.570961</v>
      </c>
    </row>
    <row r="55">
      <c r="A55" s="29" t="str">
        <f>IFERROR(__xludf.DUMMYFUNCTION("""COMPUTED_VALUE"""),"Tony Roth")</f>
        <v>Tony Roth</v>
      </c>
      <c r="B55" s="29" t="str">
        <f>IFERROR(__xludf.DUMMYFUNCTION("""COMPUTED_VALUE"""),"Devin Strehle")</f>
        <v>Devin Strehle</v>
      </c>
      <c r="C55" s="29" t="str">
        <f>IFERROR(__xludf.DUMMYFUNCTION("""COMPUTED_VALUE"""),"20")</f>
        <v>20</v>
      </c>
      <c r="D55" s="29">
        <f>IFERROR(__xludf.DUMMYFUNCTION("""COMPUTED_VALUE"""),-17.48193048491961)</f>
        <v>-17.48193048</v>
      </c>
      <c r="E55" s="29">
        <f>IFERROR(__xludf.DUMMYFUNCTION("""COMPUTED_VALUE"""),969.7347470528575)</f>
        <v>969.7347471</v>
      </c>
      <c r="F55" s="29">
        <f>IFERROR(__xludf.DUMMYFUNCTION("""COMPUTED_VALUE"""),1131.340349118954)</f>
        <v>1131.340349</v>
      </c>
    </row>
    <row r="56">
      <c r="A56" s="29" t="str">
        <f>IFERROR(__xludf.DUMMYFUNCTION("""COMPUTED_VALUE"""),"Jonathan Alfonseca")</f>
        <v>Jonathan Alfonseca</v>
      </c>
      <c r="B56" s="29" t="str">
        <f>IFERROR(__xludf.DUMMYFUNCTION("""COMPUTED_VALUE"""),"Devin Strehle")</f>
        <v>Devin Strehle</v>
      </c>
      <c r="C56" s="29" t="str">
        <f>IFERROR(__xludf.DUMMYFUNCTION("""COMPUTED_VALUE"""),"15.7")</f>
        <v>15.7</v>
      </c>
      <c r="D56" s="29">
        <f>IFERROR(__xludf.DUMMYFUNCTION("""COMPUTED_VALUE"""),22.80302099425459)</f>
        <v>22.80302099</v>
      </c>
      <c r="E56" s="29">
        <f>IFERROR(__xludf.DUMMYFUNCTION("""COMPUTED_VALUE"""),982.7633751923738)</f>
        <v>982.7633752</v>
      </c>
      <c r="F56" s="29">
        <f>IFERROR(__xludf.DUMMYFUNCTION("""COMPUTED_VALUE"""),1148.8222796038735)</f>
        <v>1148.82228</v>
      </c>
    </row>
    <row r="57">
      <c r="A57" s="29" t="str">
        <f>IFERROR(__xludf.DUMMYFUNCTION("""COMPUTED_VALUE"""),"Devin Strehle")</f>
        <v>Devin Strehle</v>
      </c>
      <c r="B57" s="29" t="str">
        <f>IFERROR(__xludf.DUMMYFUNCTION("""COMPUTED_VALUE"""),"Josh Vigo")</f>
        <v>Josh Vigo</v>
      </c>
      <c r="C57" s="29" t="str">
        <f>IFERROR(__xludf.DUMMYFUNCTION("""COMPUTED_VALUE"""),"6.8")</f>
        <v>6.8</v>
      </c>
      <c r="D57" s="29">
        <f>IFERROR(__xludf.DUMMYFUNCTION("""COMPUTED_VALUE"""),4.828519646096895)</f>
        <v>4.828519646</v>
      </c>
      <c r="E57" s="29">
        <f>IFERROR(__xludf.DUMMYFUNCTION("""COMPUTED_VALUE"""),1126.0192586096189)</f>
        <v>1126.019259</v>
      </c>
      <c r="F57" s="29">
        <f>IFERROR(__xludf.DUMMYFUNCTION("""COMPUTED_VALUE"""),1020.9974510910121)</f>
        <v>1020.997451</v>
      </c>
    </row>
    <row r="58">
      <c r="A58" s="29" t="str">
        <f>IFERROR(__xludf.DUMMYFUNCTION("""COMPUTED_VALUE"""),"Raul Muniz")</f>
        <v>Raul Muniz</v>
      </c>
      <c r="B58" s="29" t="str">
        <f>IFERROR(__xludf.DUMMYFUNCTION("""COMPUTED_VALUE"""),"Devin Strehle")</f>
        <v>Devin Strehle</v>
      </c>
      <c r="C58" s="29" t="str">
        <f>IFERROR(__xludf.DUMMYFUNCTION("""COMPUTED_VALUE"""),"12.9")</f>
        <v>12.9</v>
      </c>
      <c r="D58" s="29">
        <f>IFERROR(__xludf.DUMMYFUNCTION("""COMPUTED_VALUE"""),17.097196399106352)</f>
        <v>17.0971964</v>
      </c>
      <c r="E58" s="29">
        <f>IFERROR(__xludf.DUMMYFUNCTION("""COMPUTED_VALUE"""),1042.546653522616)</f>
        <v>1042.546654</v>
      </c>
      <c r="F58" s="29">
        <f>IFERROR(__xludf.DUMMYFUNCTION("""COMPUTED_VALUE"""),1130.8477782557159)</f>
        <v>1130.847778</v>
      </c>
    </row>
    <row r="59">
      <c r="A59" s="29" t="str">
        <f>IFERROR(__xludf.DUMMYFUNCTION("""COMPUTED_VALUE"""),"Devin Strehle")</f>
        <v>Devin Strehle</v>
      </c>
      <c r="B59" s="29" t="str">
        <f>IFERROR(__xludf.DUMMYFUNCTION("""COMPUTED_VALUE"""),"Jonathan Alfonseca")</f>
        <v>Jonathan Alfonseca</v>
      </c>
      <c r="C59" s="29" t="str">
        <f>IFERROR(__xludf.DUMMYFUNCTION("""COMPUTED_VALUE"""),"8.2")</f>
        <v>8.2</v>
      </c>
      <c r="D59" s="29">
        <f>IFERROR(__xludf.DUMMYFUNCTION("""COMPUTED_VALUE"""),3.7435485953559526)</f>
        <v>3.743548595</v>
      </c>
      <c r="E59" s="29">
        <f>IFERROR(__xludf.DUMMYFUNCTION("""COMPUTED_VALUE"""),1113.7505818566096)</f>
        <v>1113.750582</v>
      </c>
      <c r="F59" s="29">
        <f>IFERROR(__xludf.DUMMYFUNCTION("""COMPUTED_VALUE"""),1052.5278069116248)</f>
        <v>1052.527807</v>
      </c>
    </row>
    <row r="60">
      <c r="A60" s="29" t="str">
        <f>IFERROR(__xludf.DUMMYFUNCTION("""COMPUTED_VALUE"""),"Devin Strehle")</f>
        <v>Devin Strehle</v>
      </c>
      <c r="B60" s="29" t="str">
        <f>IFERROR(__xludf.DUMMYFUNCTION("""COMPUTED_VALUE"""),"Joe Unruh")</f>
        <v>Joe Unruh</v>
      </c>
      <c r="C60" s="29" t="str">
        <f>IFERROR(__xludf.DUMMYFUNCTION("""COMPUTED_VALUE"""),"19.2")</f>
        <v>19.2</v>
      </c>
      <c r="D60" s="29">
        <f>IFERROR(__xludf.DUMMYFUNCTION("""COMPUTED_VALUE"""),6.777044770610516)</f>
        <v>6.777044771</v>
      </c>
      <c r="E60" s="29">
        <f>IFERROR(__xludf.DUMMYFUNCTION("""COMPUTED_VALUE"""),1117.4941304519657)</f>
        <v>1117.49413</v>
      </c>
      <c r="F60" s="29">
        <f>IFERROR(__xludf.DUMMYFUNCTION("""COMPUTED_VALUE"""),1076.0134347462263)</f>
        <v>1076.013435</v>
      </c>
    </row>
    <row r="61">
      <c r="A61" s="29" t="str">
        <f>IFERROR(__xludf.DUMMYFUNCTION("""COMPUTED_VALUE"""),"Hunter Payton Mendoza")</f>
        <v>Hunter Payton Mendoza</v>
      </c>
      <c r="B61" s="29" t="str">
        <f>IFERROR(__xludf.DUMMYFUNCTION("""COMPUTED_VALUE"""),"Devin Strehle")</f>
        <v>Devin Strehle</v>
      </c>
      <c r="C61" s="29" t="str">
        <f>IFERROR(__xludf.DUMMYFUNCTION("""COMPUTED_VALUE"""),"13.8")</f>
        <v>13.8</v>
      </c>
      <c r="D61" s="29">
        <f>IFERROR(__xludf.DUMMYFUNCTION("""COMPUTED_VALUE"""),16.352186463342687)</f>
        <v>16.35218646</v>
      </c>
      <c r="E61" s="29">
        <f>IFERROR(__xludf.DUMMYFUNCTION("""COMPUTED_VALUE"""),1043.3727393365903)</f>
        <v>1043.372739</v>
      </c>
      <c r="F61" s="29">
        <f>IFERROR(__xludf.DUMMYFUNCTION("""COMPUTED_VALUE"""),1124.2711752225762)</f>
        <v>1124.271175</v>
      </c>
    </row>
    <row r="62">
      <c r="A62" s="29" t="str">
        <f>IFERROR(__xludf.DUMMYFUNCTION("""COMPUTED_VALUE"""),"Devin Strehle")</f>
        <v>Devin Strehle</v>
      </c>
      <c r="B62" s="29" t="str">
        <f>IFERROR(__xludf.DUMMYFUNCTION("""COMPUTED_VALUE"""),"Hunter Payton Mendoza")</f>
        <v>Hunter Payton Mendoza</v>
      </c>
      <c r="C62" s="29" t="str">
        <f>IFERROR(__xludf.DUMMYFUNCTION("""COMPUTED_VALUE"""),"11.2")</f>
        <v>11.2</v>
      </c>
      <c r="D62" s="29">
        <f>IFERROR(__xludf.DUMMYFUNCTION("""COMPUTED_VALUE"""),6.942247470284503)</f>
        <v>6.94224747</v>
      </c>
      <c r="E62" s="29">
        <f>IFERROR(__xludf.DUMMYFUNCTION("""COMPUTED_VALUE"""),1107.9189887592336)</f>
        <v>1107.918989</v>
      </c>
      <c r="F62" s="29">
        <f>IFERROR(__xludf.DUMMYFUNCTION("""COMPUTED_VALUE"""),1059.7249257999329)</f>
        <v>1059.724926</v>
      </c>
    </row>
    <row r="63">
      <c r="A63" s="29" t="str">
        <f>IFERROR(__xludf.DUMMYFUNCTION("""COMPUTED_VALUE"""),"Ky Baldwin")</f>
        <v>Ky Baldwin</v>
      </c>
      <c r="B63" s="29" t="str">
        <f>IFERROR(__xludf.DUMMYFUNCTION("""COMPUTED_VALUE"""),"Devin Strehle")</f>
        <v>Devin Strehle</v>
      </c>
      <c r="C63" s="29" t="str">
        <f>IFERROR(__xludf.DUMMYFUNCTION("""COMPUTED_VALUE"""),"14.3")</f>
        <v>14.3</v>
      </c>
      <c r="D63" s="29">
        <f>IFERROR(__xludf.DUMMYFUNCTION("""COMPUTED_VALUE"""),12.760815980877876)</f>
        <v>12.76081598</v>
      </c>
      <c r="E63" s="29">
        <f>IFERROR(__xludf.DUMMYFUNCTION("""COMPUTED_VALUE"""),1074.8616410946433)</f>
        <v>1074.861641</v>
      </c>
      <c r="F63" s="29">
        <f>IFERROR(__xludf.DUMMYFUNCTION("""COMPUTED_VALUE"""),1114.8612362295182)</f>
        <v>1114.861236</v>
      </c>
    </row>
    <row r="64">
      <c r="A64" s="29" t="str">
        <f>IFERROR(__xludf.DUMMYFUNCTION("""COMPUTED_VALUE"""),"Devin Strehle")</f>
        <v>Devin Strehle</v>
      </c>
      <c r="B64" s="29" t="str">
        <f>IFERROR(__xludf.DUMMYFUNCTION("""COMPUTED_VALUE"""),"Hunter Payton Mendoza")</f>
        <v>Hunter Payton Mendoza</v>
      </c>
      <c r="C64" s="29" t="str">
        <f>IFERROR(__xludf.DUMMYFUNCTION("""COMPUTED_VALUE"""),"8.4")</f>
        <v>8.4</v>
      </c>
      <c r="D64" s="29">
        <f>IFERROR(__xludf.DUMMYFUNCTION("""COMPUTED_VALUE"""),7.8977460754197955)</f>
        <v>7.897746075</v>
      </c>
      <c r="E64" s="29">
        <f>IFERROR(__xludf.DUMMYFUNCTION("""COMPUTED_VALUE"""),1102.1004202486404)</f>
        <v>1102.10042</v>
      </c>
      <c r="F64" s="29">
        <f>IFERROR(__xludf.DUMMYFUNCTION("""COMPUTED_VALUE"""),1065.7257954562226)</f>
        <v>1065.725795</v>
      </c>
    </row>
    <row r="65">
      <c r="A65" s="29" t="str">
        <f>IFERROR(__xludf.DUMMYFUNCTION("""COMPUTED_VALUE"""),"Ky Baldwin")</f>
        <v>Ky Baldwin</v>
      </c>
      <c r="B65" s="29" t="str">
        <f>IFERROR(__xludf.DUMMYFUNCTION("""COMPUTED_VALUE"""),"Devin Strehle")</f>
        <v>Devin Strehle</v>
      </c>
      <c r="C65" s="29" t="str">
        <f>IFERROR(__xludf.DUMMYFUNCTION("""COMPUTED_VALUE"""),"4.6")</f>
        <v>4.6</v>
      </c>
      <c r="D65" s="29">
        <f>IFERROR(__xludf.DUMMYFUNCTION("""COMPUTED_VALUE"""),13.428996374096975)</f>
        <v>13.42899637</v>
      </c>
      <c r="E65" s="29">
        <f>IFERROR(__xludf.DUMMYFUNCTION("""COMPUTED_VALUE"""),1075.7253669418453)</f>
        <v>1075.725367</v>
      </c>
      <c r="F65" s="29">
        <f>IFERROR(__xludf.DUMMYFUNCTION("""COMPUTED_VALUE"""),1109.99816632406)</f>
        <v>1109.998166</v>
      </c>
    </row>
    <row r="66">
      <c r="A66" s="29" t="str">
        <f>IFERROR(__xludf.DUMMYFUNCTION("""COMPUTED_VALUE"""),"Devin Strehle")</f>
        <v>Devin Strehle</v>
      </c>
      <c r="B66" s="29" t="str">
        <f>IFERROR(__xludf.DUMMYFUNCTION("""COMPUTED_VALUE"""),"Michael Frazier")</f>
        <v>Michael Frazier</v>
      </c>
      <c r="C66" s="29" t="str">
        <f>IFERROR(__xludf.DUMMYFUNCTION("""COMPUTED_VALUE"""),"7.4")</f>
        <v>7.4</v>
      </c>
      <c r="D66" s="29">
        <f>IFERROR(__xludf.DUMMYFUNCTION("""COMPUTED_VALUE"""),11.210926988574409)</f>
        <v>11.21092699</v>
      </c>
      <c r="E66" s="29">
        <f>IFERROR(__xludf.DUMMYFUNCTION("""COMPUTED_VALUE"""),1096.5691699499632)</f>
        <v>1096.56917</v>
      </c>
      <c r="F66" s="29">
        <f>IFERROR(__xludf.DUMMYFUNCTION("""COMPUTED_VALUE"""),1108.3054277576962)</f>
        <v>1108.305428</v>
      </c>
    </row>
    <row r="67">
      <c r="A67" s="29" t="str">
        <f>IFERROR(__xludf.DUMMYFUNCTION("""COMPUTED_VALUE"""),"Michane Ricketts")</f>
        <v>Michane Ricketts</v>
      </c>
      <c r="B67" s="29" t="str">
        <f>IFERROR(__xludf.DUMMYFUNCTION("""COMPUTED_VALUE"""),"Devin Strehle")</f>
        <v>Devin Strehle</v>
      </c>
      <c r="C67" s="29" t="str">
        <f>IFERROR(__xludf.DUMMYFUNCTION("""COMPUTED_VALUE"""),"19.2")</f>
        <v>19.2</v>
      </c>
      <c r="D67" s="29">
        <f>IFERROR(__xludf.DUMMYFUNCTION("""COMPUTED_VALUE"""),12.891095311757956)</f>
        <v>12.89109531</v>
      </c>
      <c r="E67" s="29">
        <f>IFERROR(__xludf.DUMMYFUNCTION("""COMPUTED_VALUE"""),1062.6500251789755)</f>
        <v>1062.650025</v>
      </c>
      <c r="F67" s="29">
        <f>IFERROR(__xludf.DUMMYFUNCTION("""COMPUTED_VALUE"""),1107.7800969385376)</f>
        <v>1107.780097</v>
      </c>
    </row>
    <row r="68">
      <c r="A68" s="29" t="str">
        <f>IFERROR(__xludf.DUMMYFUNCTION("""COMPUTED_VALUE"""),"Devin Strehle")</f>
        <v>Devin Strehle</v>
      </c>
      <c r="B68" s="29" t="str">
        <f>IFERROR(__xludf.DUMMYFUNCTION("""COMPUTED_VALUE"""),"Michael Frazier")</f>
        <v>Michael Frazier</v>
      </c>
      <c r="C68" s="29" t="str">
        <f>IFERROR(__xludf.DUMMYFUNCTION("""COMPUTED_VALUE"""),"7.9")</f>
        <v>7.9</v>
      </c>
      <c r="D68" s="29">
        <f>IFERROR(__xludf.DUMMYFUNCTION("""COMPUTED_VALUE"""),11.089879712174147)</f>
        <v>11.08987971</v>
      </c>
      <c r="E68" s="29">
        <f>IFERROR(__xludf.DUMMYFUNCTION("""COMPUTED_VALUE"""),1094.8890016267796)</f>
        <v>1094.889002</v>
      </c>
      <c r="F68" s="29">
        <f>IFERROR(__xludf.DUMMYFUNCTION("""COMPUTED_VALUE"""),1105.8712158973824)</f>
        <v>1105.871216</v>
      </c>
    </row>
    <row r="69">
      <c r="A69" s="29" t="str">
        <f>IFERROR(__xludf.DUMMYFUNCTION("""COMPUTED_VALUE"""),"Michane Ricketts")</f>
        <v>Michane Ricketts</v>
      </c>
      <c r="B69" s="29" t="str">
        <f>IFERROR(__xludf.DUMMYFUNCTION("""COMPUTED_VALUE"""),"Devin Strehle")</f>
        <v>Devin Strehle</v>
      </c>
      <c r="C69" s="29" t="str">
        <f>IFERROR(__xludf.DUMMYFUNCTION("""COMPUTED_VALUE"""),"19.5")</f>
        <v>19.5</v>
      </c>
      <c r="D69" s="29">
        <f>IFERROR(__xludf.DUMMYFUNCTION("""COMPUTED_VALUE"""),12.424859277087961)</f>
        <v>12.42485928</v>
      </c>
      <c r="E69" s="29">
        <f>IFERROR(__xludf.DUMMYFUNCTION("""COMPUTED_VALUE"""),1066.2935280310498)</f>
        <v>1066.293528</v>
      </c>
      <c r="F69" s="29">
        <f>IFERROR(__xludf.DUMMYFUNCTION("""COMPUTED_VALUE"""),1105.978881338954)</f>
        <v>1105.978881</v>
      </c>
    </row>
    <row r="70">
      <c r="A70" s="29" t="str">
        <f>IFERROR(__xludf.DUMMYFUNCTION("""COMPUTED_VALUE"""),"Devin Strehle")</f>
        <v>Devin Strehle</v>
      </c>
      <c r="B70" s="29" t="str">
        <f>IFERROR(__xludf.DUMMYFUNCTION("""COMPUTED_VALUE"""),"Michael Frazier")</f>
        <v>Michael Frazier</v>
      </c>
      <c r="C70" s="29" t="str">
        <f>IFERROR(__xludf.DUMMYFUNCTION("""COMPUTED_VALUE"""),"16")</f>
        <v>16</v>
      </c>
      <c r="D70" s="29">
        <f>IFERROR(__xludf.DUMMYFUNCTION("""COMPUTED_VALUE"""),10.219651718123405)</f>
        <v>10.21965172</v>
      </c>
      <c r="E70" s="29">
        <f>IFERROR(__xludf.DUMMYFUNCTION("""COMPUTED_VALUE"""),1093.554022061866)</f>
        <v>1093.554022</v>
      </c>
      <c r="F70" s="29">
        <f>IFERROR(__xludf.DUMMYFUNCTION("""COMPUTED_VALUE"""),1102.2936948397655)</f>
        <v>1102.293695</v>
      </c>
    </row>
    <row r="71">
      <c r="A71" s="29" t="str">
        <f>IFERROR(__xludf.DUMMYFUNCTION("""COMPUTED_VALUE"""),"Devin Strehle")</f>
        <v>Devin Strehle</v>
      </c>
      <c r="B71" s="29" t="str">
        <f>IFERROR(__xludf.DUMMYFUNCTION("""COMPUTED_VALUE"""),"Sean Law")</f>
        <v>Sean Law</v>
      </c>
      <c r="C71" s="29" t="str">
        <f>IFERROR(__xludf.DUMMYFUNCTION("""COMPUTED_VALUE"""),"20")</f>
        <v>20</v>
      </c>
      <c r="D71" s="29">
        <f>IFERROR(__xludf.DUMMYFUNCTION("""COMPUTED_VALUE"""),-31.405190142292746)</f>
        <v>-31.40519014</v>
      </c>
      <c r="E71" s="29">
        <f>IFERROR(__xludf.DUMMYFUNCTION("""COMPUTED_VALUE"""),1103.7736737799894)</f>
        <v>1103.773674</v>
      </c>
      <c r="F71" s="29">
        <f>IFERROR(__xludf.DUMMYFUNCTION("""COMPUTED_VALUE"""),1106.965159160797)</f>
        <v>1106.965159</v>
      </c>
    </row>
    <row r="72">
      <c r="A72" s="29" t="str">
        <f>IFERROR(__xludf.DUMMYFUNCTION("""COMPUTED_VALUE"""),"Devin Strehle")</f>
        <v>Devin Strehle</v>
      </c>
      <c r="B72" s="29" t="str">
        <f>IFERROR(__xludf.DUMMYFUNCTION("""COMPUTED_VALUE"""),"Joseph Rizzo")</f>
        <v>Joseph Rizzo</v>
      </c>
      <c r="C72" s="29" t="str">
        <f>IFERROR(__xludf.DUMMYFUNCTION("""COMPUTED_VALUE"""),"7.8")</f>
        <v>7.8</v>
      </c>
      <c r="D72" s="29">
        <f>IFERROR(__xludf.DUMMYFUNCTION("""COMPUTED_VALUE"""),8.091650324105034)</f>
        <v>8.091650324</v>
      </c>
      <c r="E72" s="29">
        <f>IFERROR(__xludf.DUMMYFUNCTION("""COMPUTED_VALUE"""),1072.3684836376967)</f>
        <v>1072.368484</v>
      </c>
      <c r="F72" s="29">
        <f>IFERROR(__xludf.DUMMYFUNCTION("""COMPUTED_VALUE"""),1038.0332578623545)</f>
        <v>1038.033258</v>
      </c>
    </row>
    <row r="73">
      <c r="A73" s="29" t="str">
        <f>IFERROR(__xludf.DUMMYFUNCTION("""COMPUTED_VALUE"""),"Jake Migliorato")</f>
        <v>Jake Migliorato</v>
      </c>
      <c r="B73" s="29" t="str">
        <f>IFERROR(__xludf.DUMMYFUNCTION("""COMPUTED_VALUE"""),"Devin Strehle")</f>
        <v>Devin Strehle</v>
      </c>
      <c r="C73" s="29" t="str">
        <f>IFERROR(__xludf.DUMMYFUNCTION("""COMPUTED_VALUE"""),"20")</f>
        <v>20</v>
      </c>
      <c r="D73" s="29">
        <f>IFERROR(__xludf.DUMMYFUNCTION("""COMPUTED_VALUE"""),-28.67262903200382)</f>
        <v>-28.67262903</v>
      </c>
      <c r="E73" s="29">
        <f>IFERROR(__xludf.DUMMYFUNCTION("""COMPUTED_VALUE"""),1041.637229468514)</f>
        <v>1041.637229</v>
      </c>
      <c r="F73" s="29">
        <f>IFERROR(__xludf.DUMMYFUNCTION("""COMPUTED_VALUE"""),1080.4601339618018)</f>
        <v>1080.460134</v>
      </c>
    </row>
    <row r="74">
      <c r="A74" s="29" t="str">
        <f>IFERROR(__xludf.DUMMYFUNCTION("""COMPUTED_VALUE"""),"Devin Strehle")</f>
        <v>Devin Strehle</v>
      </c>
      <c r="B74" s="29" t="str">
        <f>IFERROR(__xludf.DUMMYFUNCTION("""COMPUTED_VALUE"""),"Kyle Soderman")</f>
        <v>Kyle Soderman</v>
      </c>
      <c r="C74" s="29" t="str">
        <f>IFERROR(__xludf.DUMMYFUNCTION("""COMPUTED_VALUE"""),"10.4")</f>
        <v>10.4</v>
      </c>
      <c r="D74" s="29">
        <f>IFERROR(__xludf.DUMMYFUNCTION("""COMPUTED_VALUE"""),15.624189879822461)</f>
        <v>15.62418988</v>
      </c>
      <c r="E74" s="29">
        <f>IFERROR(__xludf.DUMMYFUNCTION("""COMPUTED_VALUE"""),1109.1327629938057)</f>
        <v>1109.132763</v>
      </c>
      <c r="F74" s="29">
        <f>IFERROR(__xludf.DUMMYFUNCTION("""COMPUTED_VALUE"""),1178.803630187852)</f>
        <v>1178.80363</v>
      </c>
    </row>
    <row r="75">
      <c r="A75" s="29" t="str">
        <f>IFERROR(__xludf.DUMMYFUNCTION("""COMPUTED_VALUE"""),"Mathew Hall")</f>
        <v>Mathew Hall</v>
      </c>
      <c r="B75" s="29" t="str">
        <f>IFERROR(__xludf.DUMMYFUNCTION("""COMPUTED_VALUE"""),"Devin Strehle")</f>
        <v>Devin Strehle</v>
      </c>
      <c r="C75" s="29" t="str">
        <f>IFERROR(__xludf.DUMMYFUNCTION("""COMPUTED_VALUE"""),"20")</f>
        <v>20</v>
      </c>
      <c r="D75" s="29">
        <f>IFERROR(__xludf.DUMMYFUNCTION("""COMPUTED_VALUE"""),-24.59016366313442)</f>
        <v>-24.59016366</v>
      </c>
      <c r="E75" s="29">
        <f>IFERROR(__xludf.DUMMYFUNCTION("""COMPUTED_VALUE"""),1039.1484359459846)</f>
        <v>1039.148436</v>
      </c>
      <c r="F75" s="29">
        <f>IFERROR(__xludf.DUMMYFUNCTION("""COMPUTED_VALUE"""),1124.756952873628)</f>
        <v>1124.756953</v>
      </c>
    </row>
    <row r="76">
      <c r="A76" s="29" t="str">
        <f>IFERROR(__xludf.DUMMYFUNCTION("""COMPUTED_VALUE"""),"Amos Rendao")</f>
        <v>Amos Rendao</v>
      </c>
      <c r="B76" s="29" t="str">
        <f>IFERROR(__xludf.DUMMYFUNCTION("""COMPUTED_VALUE"""),"Devin Strehle")</f>
        <v>Devin Strehle</v>
      </c>
      <c r="C76" s="29" t="str">
        <f>IFERROR(__xludf.DUMMYFUNCTION("""COMPUTED_VALUE"""),"14")</f>
        <v>14</v>
      </c>
      <c r="D76" s="29">
        <f>IFERROR(__xludf.DUMMYFUNCTION("""COMPUTED_VALUE"""),9.69014317772931)</f>
        <v>9.690143178</v>
      </c>
      <c r="E76" s="29">
        <f>IFERROR(__xludf.DUMMYFUNCTION("""COMPUTED_VALUE"""),1118.570755415565)</f>
        <v>1118.570755</v>
      </c>
      <c r="F76" s="29">
        <f>IFERROR(__xludf.DUMMYFUNCTION("""COMPUTED_VALUE"""),1149.3471165367625)</f>
        <v>1149.347117</v>
      </c>
    </row>
    <row r="77">
      <c r="A77" s="29" t="str">
        <f>IFERROR(__xludf.DUMMYFUNCTION("""COMPUTED_VALUE"""),"Devin Strehle")</f>
        <v>Devin Strehle</v>
      </c>
      <c r="B77" s="29" t="str">
        <f>IFERROR(__xludf.DUMMYFUNCTION("""COMPUTED_VALUE"""),"Kyle Soderman")</f>
        <v>Kyle Soderman</v>
      </c>
      <c r="C77" s="29" t="str">
        <f>IFERROR(__xludf.DUMMYFUNCTION("""COMPUTED_VALUE"""),"8.8")</f>
        <v>8.8</v>
      </c>
      <c r="D77" s="29">
        <f>IFERROR(__xludf.DUMMYFUNCTION("""COMPUTED_VALUE"""),11.546771464732627)</f>
        <v>11.54677146</v>
      </c>
      <c r="E77" s="29">
        <f>IFERROR(__xludf.DUMMYFUNCTION("""COMPUTED_VALUE"""),1139.6569733590331)</f>
        <v>1139.656973</v>
      </c>
      <c r="F77" s="29">
        <f>IFERROR(__xludf.DUMMYFUNCTION("""COMPUTED_VALUE"""),1158.1830937837638)</f>
        <v>1158.183094</v>
      </c>
    </row>
    <row r="78">
      <c r="A78" s="29" t="str">
        <f>IFERROR(__xludf.DUMMYFUNCTION("""COMPUTED_VALUE"""),"Mathew Hall")</f>
        <v>Mathew Hall</v>
      </c>
      <c r="B78" s="29" t="str">
        <f>IFERROR(__xludf.DUMMYFUNCTION("""COMPUTED_VALUE"""),"Devin Strehle")</f>
        <v>Devin Strehle</v>
      </c>
      <c r="C78" s="29" t="str">
        <f>IFERROR(__xludf.DUMMYFUNCTION("""COMPUTED_VALUE"""),"13.8")</f>
        <v>13.8</v>
      </c>
      <c r="D78" s="29">
        <f>IFERROR(__xludf.DUMMYFUNCTION("""COMPUTED_VALUE"""),21.565533465473983)</f>
        <v>21.56553347</v>
      </c>
      <c r="E78" s="29">
        <f>IFERROR(__xludf.DUMMYFUNCTION("""COMPUTED_VALUE"""),1014.5582722828502)</f>
        <v>1014.558272</v>
      </c>
      <c r="F78" s="29">
        <f>IFERROR(__xludf.DUMMYFUNCTION("""COMPUTED_VALUE"""),1151.2037448237659)</f>
        <v>1151.203745</v>
      </c>
    </row>
    <row r="79">
      <c r="A79" s="29" t="str">
        <f>IFERROR(__xludf.DUMMYFUNCTION("""COMPUTED_VALUE"""),"Devin Strehle")</f>
        <v>Devin Strehle</v>
      </c>
      <c r="B79" s="29" t="str">
        <f>IFERROR(__xludf.DUMMYFUNCTION("""COMPUTED_VALUE"""),"Kyle Soderman")</f>
        <v>Kyle Soderman</v>
      </c>
      <c r="C79" s="29" t="str">
        <f>IFERROR(__xludf.DUMMYFUNCTION("""COMPUTED_VALUE"""),"19.9")</f>
        <v>19.9</v>
      </c>
      <c r="D79" s="29">
        <f>IFERROR(__xludf.DUMMYFUNCTION("""COMPUTED_VALUE"""),11.23616764300919)</f>
        <v>11.23616764</v>
      </c>
      <c r="E79" s="29">
        <f>IFERROR(__xludf.DUMMYFUNCTION("""COMPUTED_VALUE"""),1129.638211358292)</f>
        <v>1129.638211</v>
      </c>
      <c r="F79" s="29">
        <f>IFERROR(__xludf.DUMMYFUNCTION("""COMPUTED_VALUE"""),1154.7276779230333)</f>
        <v>1154.727678</v>
      </c>
    </row>
    <row r="80">
      <c r="A80" s="29" t="str">
        <f>IFERROR(__xludf.DUMMYFUNCTION("""COMPUTED_VALUE"""),"Omar Zaki")</f>
        <v>Omar Zaki</v>
      </c>
      <c r="B80" s="29" t="str">
        <f>IFERROR(__xludf.DUMMYFUNCTION("""COMPUTED_VALUE"""),"Devin Strehle")</f>
        <v>Devin Strehle</v>
      </c>
      <c r="C80" s="29" t="str">
        <f>IFERROR(__xludf.DUMMYFUNCTION("""COMPUTED_VALUE"""),"8.4")</f>
        <v>8.4</v>
      </c>
      <c r="D80" s="29">
        <f>IFERROR(__xludf.DUMMYFUNCTION("""COMPUTED_VALUE"""),18.206115873896717)</f>
        <v>18.20611587</v>
      </c>
      <c r="E80" s="29">
        <f>IFERROR(__xludf.DUMMYFUNCTION("""COMPUTED_VALUE"""),1045.2228841011352)</f>
        <v>1045.222884</v>
      </c>
      <c r="F80" s="29">
        <f>IFERROR(__xludf.DUMMYFUNCTION("""COMPUTED_VALUE"""),1140.8743790013011)</f>
        <v>1140.874379</v>
      </c>
    </row>
  </sheetData>
  <dataValidations>
    <dataValidation type="list" allowBlank="1" showErrorMessage="1" sqref="A2">
      <formula1>Ratings!$A$2:$A$421</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s>
  <sheetData>
    <row r="1">
      <c r="A1" s="1" t="s">
        <v>0</v>
      </c>
      <c r="B1" s="1" t="s">
        <v>1</v>
      </c>
      <c r="C1" s="1" t="s">
        <v>2</v>
      </c>
      <c r="D1" s="1" t="s">
        <v>3</v>
      </c>
      <c r="E1" s="1" t="s">
        <v>4</v>
      </c>
      <c r="F1" s="1" t="s">
        <v>5</v>
      </c>
      <c r="G1" s="1" t="s">
        <v>6</v>
      </c>
      <c r="H1" s="1" t="s">
        <v>7</v>
      </c>
      <c r="I1" s="1" t="s">
        <v>8</v>
      </c>
      <c r="J1" s="33" t="s">
        <v>610</v>
      </c>
    </row>
    <row r="2">
      <c r="A2" s="2" t="s">
        <v>9</v>
      </c>
      <c r="B2" s="3">
        <v>1246.7288163134413</v>
      </c>
      <c r="C2" s="4">
        <v>0.875</v>
      </c>
      <c r="D2" s="4">
        <v>0.7272727272727273</v>
      </c>
      <c r="E2" s="5">
        <v>7.0</v>
      </c>
      <c r="F2" s="5">
        <v>16.0</v>
      </c>
      <c r="G2" s="5">
        <v>1.0</v>
      </c>
      <c r="H2" s="5">
        <v>6.0</v>
      </c>
      <c r="I2" s="5">
        <v>30.0</v>
      </c>
    </row>
    <row r="3">
      <c r="A3" s="2" t="s">
        <v>10</v>
      </c>
      <c r="B3" s="3">
        <v>1206.0783531209638</v>
      </c>
      <c r="C3" s="4">
        <v>0.9545454545454546</v>
      </c>
      <c r="D3" s="4">
        <v>0.4666666666666667</v>
      </c>
      <c r="E3" s="5">
        <v>21.0</v>
      </c>
      <c r="F3" s="5">
        <v>14.0</v>
      </c>
      <c r="G3" s="5">
        <v>1.0</v>
      </c>
      <c r="H3" s="5">
        <v>16.0</v>
      </c>
      <c r="I3" s="5">
        <v>52.0</v>
      </c>
    </row>
    <row r="4">
      <c r="A4" s="2" t="s">
        <v>11</v>
      </c>
      <c r="B4" s="3">
        <v>1196.5093840390527</v>
      </c>
      <c r="C4" s="4">
        <v>0.9285714285714286</v>
      </c>
      <c r="D4" s="4">
        <v>0.5</v>
      </c>
      <c r="E4" s="5">
        <v>13.0</v>
      </c>
      <c r="F4" s="5">
        <v>12.0</v>
      </c>
      <c r="G4" s="5">
        <v>1.0</v>
      </c>
      <c r="H4" s="5">
        <v>12.0</v>
      </c>
      <c r="I4" s="5">
        <v>38.0</v>
      </c>
    </row>
    <row r="5">
      <c r="A5" s="2" t="s">
        <v>12</v>
      </c>
      <c r="B5" s="3">
        <v>1175.216629412226</v>
      </c>
      <c r="C5" s="4">
        <v>0.9130434782608695</v>
      </c>
      <c r="D5" s="4">
        <v>0.34285714285714286</v>
      </c>
      <c r="E5" s="5">
        <v>21.0</v>
      </c>
      <c r="F5" s="5">
        <v>12.0</v>
      </c>
      <c r="G5" s="5">
        <v>2.0</v>
      </c>
      <c r="H5" s="5">
        <v>23.0</v>
      </c>
      <c r="I5" s="5">
        <v>58.0</v>
      </c>
    </row>
    <row r="6">
      <c r="A6" s="2" t="s">
        <v>13</v>
      </c>
      <c r="B6" s="3">
        <v>1168.336387008075</v>
      </c>
      <c r="C6" s="4">
        <v>0.8823529411764706</v>
      </c>
      <c r="D6" s="4">
        <v>0.37037037037037035</v>
      </c>
      <c r="E6" s="5">
        <v>15.0</v>
      </c>
      <c r="F6" s="5">
        <v>10.0</v>
      </c>
      <c r="G6" s="5">
        <v>2.0</v>
      </c>
      <c r="H6" s="5">
        <v>17.0</v>
      </c>
      <c r="I6" s="5">
        <v>44.0</v>
      </c>
    </row>
    <row r="7">
      <c r="A7" s="2" t="s">
        <v>14</v>
      </c>
      <c r="B7" s="3">
        <v>1152.9408203581622</v>
      </c>
      <c r="C7" s="4">
        <v>0.96</v>
      </c>
      <c r="D7" s="4">
        <v>0.40540540540540543</v>
      </c>
      <c r="E7" s="10">
        <v>24.0</v>
      </c>
      <c r="F7" s="10">
        <v>15.0</v>
      </c>
      <c r="G7" s="10">
        <v>1.0</v>
      </c>
      <c r="H7" s="10">
        <v>22.0</v>
      </c>
      <c r="I7" s="10">
        <v>62.0</v>
      </c>
    </row>
    <row r="8">
      <c r="A8" s="2" t="s">
        <v>15</v>
      </c>
      <c r="B8" s="3">
        <v>1140.3147496801073</v>
      </c>
      <c r="C8" s="4">
        <v>0.9090909090909091</v>
      </c>
      <c r="D8" s="4">
        <v>0.4444444444444444</v>
      </c>
      <c r="E8" s="10">
        <v>10.0</v>
      </c>
      <c r="F8" s="10">
        <v>8.0</v>
      </c>
      <c r="G8" s="10">
        <v>1.0</v>
      </c>
      <c r="H8" s="10">
        <v>10.0</v>
      </c>
      <c r="I8" s="10">
        <v>29.0</v>
      </c>
    </row>
    <row r="9">
      <c r="A9" s="2" t="s">
        <v>16</v>
      </c>
      <c r="B9" s="3">
        <v>1132.3188248898234</v>
      </c>
      <c r="C9" s="4">
        <v>1.0</v>
      </c>
      <c r="D9" s="4">
        <v>0.35135135135135137</v>
      </c>
      <c r="E9" s="5">
        <v>23.0</v>
      </c>
      <c r="F9" s="5">
        <v>13.0</v>
      </c>
      <c r="G9" s="5">
        <v>0.0</v>
      </c>
      <c r="H9" s="5">
        <v>24.0</v>
      </c>
      <c r="I9" s="5">
        <v>60.0</v>
      </c>
    </row>
    <row r="10">
      <c r="A10" s="2" t="s">
        <v>17</v>
      </c>
      <c r="B10" s="3">
        <v>1131.499379745091</v>
      </c>
      <c r="C10" s="4">
        <v>0.8571428571428571</v>
      </c>
      <c r="D10" s="4">
        <v>0.3225806451612903</v>
      </c>
      <c r="E10" s="10">
        <v>24.0</v>
      </c>
      <c r="F10" s="10">
        <v>10.0</v>
      </c>
      <c r="G10" s="10">
        <v>4.0</v>
      </c>
      <c r="H10" s="10">
        <v>21.0</v>
      </c>
      <c r="I10" s="10">
        <v>59.0</v>
      </c>
    </row>
    <row r="11">
      <c r="A11" s="2" t="s">
        <v>18</v>
      </c>
      <c r="B11" s="3">
        <v>1126.1264810889381</v>
      </c>
      <c r="C11" s="4">
        <v>0.8571428571428571</v>
      </c>
      <c r="D11" s="4">
        <v>0.43478260869565216</v>
      </c>
      <c r="E11" s="5">
        <v>12.0</v>
      </c>
      <c r="F11" s="5">
        <v>10.0</v>
      </c>
      <c r="G11" s="5">
        <v>2.0</v>
      </c>
      <c r="H11" s="5">
        <v>13.0</v>
      </c>
      <c r="I11" s="5">
        <v>37.0</v>
      </c>
    </row>
    <row r="12">
      <c r="A12" s="2" t="s">
        <v>19</v>
      </c>
      <c r="B12" s="3">
        <v>1123.873655076434</v>
      </c>
      <c r="C12" s="4">
        <v>0.9655172413793104</v>
      </c>
      <c r="D12" s="4">
        <v>0.40476190476190477</v>
      </c>
      <c r="E12" s="5">
        <v>28.0</v>
      </c>
      <c r="F12" s="5">
        <v>17.0</v>
      </c>
      <c r="G12" s="5">
        <v>1.0</v>
      </c>
      <c r="H12" s="5">
        <v>25.0</v>
      </c>
      <c r="I12" s="5">
        <v>71.0</v>
      </c>
    </row>
    <row r="13">
      <c r="A13" s="2" t="s">
        <v>20</v>
      </c>
      <c r="B13" s="3">
        <v>1122.6682631274045</v>
      </c>
      <c r="C13" s="4">
        <v>0.9428571428571428</v>
      </c>
      <c r="D13" s="4">
        <v>0.225</v>
      </c>
      <c r="E13" s="5">
        <v>33.0</v>
      </c>
      <c r="F13" s="5">
        <v>9.0</v>
      </c>
      <c r="G13" s="5">
        <v>2.0</v>
      </c>
      <c r="H13" s="5">
        <v>31.0</v>
      </c>
      <c r="I13" s="5">
        <v>75.0</v>
      </c>
    </row>
    <row r="14">
      <c r="A14" s="2" t="s">
        <v>21</v>
      </c>
      <c r="B14" s="3">
        <v>1119.592748082982</v>
      </c>
      <c r="C14" s="4">
        <v>0.9285714285714286</v>
      </c>
      <c r="D14" s="4">
        <v>0.5</v>
      </c>
      <c r="E14" s="10">
        <v>26.0</v>
      </c>
      <c r="F14" s="10">
        <v>22.0</v>
      </c>
      <c r="G14" s="10">
        <v>2.0</v>
      </c>
      <c r="H14" s="10">
        <v>22.0</v>
      </c>
      <c r="I14" s="10">
        <v>72.0</v>
      </c>
    </row>
    <row r="15">
      <c r="A15" s="2" t="s">
        <v>22</v>
      </c>
      <c r="B15" s="3">
        <v>1118.8674301902843</v>
      </c>
      <c r="C15" s="4">
        <v>1.0</v>
      </c>
      <c r="D15" s="4">
        <v>0.3548387096774194</v>
      </c>
      <c r="E15" s="5">
        <v>26.0</v>
      </c>
      <c r="F15" s="5">
        <v>11.0</v>
      </c>
      <c r="G15" s="5">
        <v>0.0</v>
      </c>
      <c r="H15" s="5">
        <v>20.0</v>
      </c>
      <c r="I15" s="5">
        <v>57.0</v>
      </c>
    </row>
    <row r="16">
      <c r="A16" s="2" t="s">
        <v>23</v>
      </c>
      <c r="B16" s="3">
        <v>1115.557112012171</v>
      </c>
      <c r="C16" s="4">
        <v>0.9545454545454546</v>
      </c>
      <c r="D16" s="4">
        <v>0.3076923076923077</v>
      </c>
      <c r="E16" s="10">
        <v>21.0</v>
      </c>
      <c r="F16" s="10">
        <v>8.0</v>
      </c>
      <c r="G16" s="10">
        <v>1.0</v>
      </c>
      <c r="H16" s="10">
        <v>18.0</v>
      </c>
      <c r="I16" s="10">
        <v>48.0</v>
      </c>
    </row>
    <row r="17">
      <c r="A17" s="2" t="s">
        <v>24</v>
      </c>
      <c r="B17" s="3">
        <v>1114.9543386902687</v>
      </c>
      <c r="C17" s="4">
        <v>1.0</v>
      </c>
      <c r="D17" s="4">
        <v>0.3023255813953488</v>
      </c>
      <c r="E17" s="5">
        <v>35.0</v>
      </c>
      <c r="F17" s="5">
        <v>13.0</v>
      </c>
      <c r="G17" s="5">
        <v>0.0</v>
      </c>
      <c r="H17" s="5">
        <v>30.0</v>
      </c>
      <c r="I17" s="5">
        <v>78.0</v>
      </c>
    </row>
    <row r="18">
      <c r="A18" s="2" t="s">
        <v>25</v>
      </c>
      <c r="B18" s="3">
        <v>1112.2137029537107</v>
      </c>
      <c r="C18" s="4">
        <v>1.0</v>
      </c>
      <c r="D18" s="4">
        <v>0.25</v>
      </c>
      <c r="E18" s="5">
        <v>9.0</v>
      </c>
      <c r="F18" s="5">
        <v>3.0</v>
      </c>
      <c r="G18" s="5">
        <v>0.0</v>
      </c>
      <c r="H18" s="5">
        <v>9.0</v>
      </c>
      <c r="I18" s="5">
        <v>21.0</v>
      </c>
    </row>
    <row r="19">
      <c r="A19" s="2" t="s">
        <v>27</v>
      </c>
      <c r="B19" s="3">
        <v>1109.5949512690338</v>
      </c>
      <c r="C19" s="4">
        <v>0.9523809523809523</v>
      </c>
      <c r="D19" s="4">
        <v>0.3076923076923077</v>
      </c>
      <c r="E19" s="5">
        <v>20.0</v>
      </c>
      <c r="F19" s="5">
        <v>8.0</v>
      </c>
      <c r="G19" s="5">
        <v>1.0</v>
      </c>
      <c r="H19" s="5">
        <v>18.0</v>
      </c>
      <c r="I19" s="5">
        <v>47.0</v>
      </c>
    </row>
    <row r="20">
      <c r="A20" s="2" t="s">
        <v>28</v>
      </c>
      <c r="B20" s="3">
        <v>1107.5054314892916</v>
      </c>
      <c r="C20" s="4">
        <v>0.6875</v>
      </c>
      <c r="D20" s="4">
        <v>0.375</v>
      </c>
      <c r="E20" s="5">
        <v>11.0</v>
      </c>
      <c r="F20" s="5">
        <v>6.0</v>
      </c>
      <c r="G20" s="5">
        <v>5.0</v>
      </c>
      <c r="H20" s="5">
        <v>10.0</v>
      </c>
      <c r="I20" s="5">
        <v>32.0</v>
      </c>
    </row>
    <row r="21">
      <c r="A21" s="2" t="s">
        <v>29</v>
      </c>
      <c r="B21" s="3">
        <v>1106.67680759442</v>
      </c>
      <c r="C21" s="4">
        <v>1.0</v>
      </c>
      <c r="D21" s="4">
        <v>0.3076923076923077</v>
      </c>
      <c r="E21" s="10">
        <v>7.0</v>
      </c>
      <c r="F21" s="10">
        <v>4.0</v>
      </c>
      <c r="G21" s="10">
        <v>0.0</v>
      </c>
      <c r="H21" s="10">
        <v>9.0</v>
      </c>
      <c r="I21" s="10">
        <v>20.0</v>
      </c>
    </row>
    <row r="22">
      <c r="A22" s="2" t="s">
        <v>30</v>
      </c>
      <c r="B22" s="3">
        <v>1105.184350776747</v>
      </c>
      <c r="C22" s="4">
        <v>0.95</v>
      </c>
      <c r="D22" s="4">
        <v>0.18181818181818182</v>
      </c>
      <c r="E22" s="5">
        <v>19.0</v>
      </c>
      <c r="F22" s="5">
        <v>4.0</v>
      </c>
      <c r="G22" s="5">
        <v>1.0</v>
      </c>
      <c r="H22" s="5">
        <v>18.0</v>
      </c>
      <c r="I22" s="5">
        <v>42.0</v>
      </c>
    </row>
    <row r="23">
      <c r="A23" s="2" t="s">
        <v>31</v>
      </c>
      <c r="B23" s="3">
        <v>1104.039148508767</v>
      </c>
      <c r="C23" s="4">
        <v>0.7692307692307693</v>
      </c>
      <c r="D23" s="4">
        <v>0.47058823529411764</v>
      </c>
      <c r="E23" s="10">
        <v>10.0</v>
      </c>
      <c r="F23" s="10">
        <v>8.0</v>
      </c>
      <c r="G23" s="10">
        <v>3.0</v>
      </c>
      <c r="H23" s="10">
        <v>9.0</v>
      </c>
      <c r="I23" s="10">
        <v>30.0</v>
      </c>
    </row>
    <row r="24">
      <c r="A24" s="2" t="s">
        <v>32</v>
      </c>
      <c r="B24" s="3">
        <v>1103.6989239921788</v>
      </c>
      <c r="C24" s="4">
        <v>0.8333333333333334</v>
      </c>
      <c r="D24" s="4">
        <v>0.3</v>
      </c>
      <c r="E24" s="5">
        <v>15.0</v>
      </c>
      <c r="F24" s="5">
        <v>6.0</v>
      </c>
      <c r="G24" s="5">
        <v>3.0</v>
      </c>
      <c r="H24" s="5">
        <v>14.0</v>
      </c>
      <c r="I24" s="5">
        <v>38.0</v>
      </c>
    </row>
    <row r="25">
      <c r="A25" s="2" t="s">
        <v>33</v>
      </c>
      <c r="B25" s="3">
        <v>1101.1137498369737</v>
      </c>
      <c r="C25" s="4">
        <v>0.8387096774193549</v>
      </c>
      <c r="D25" s="4">
        <v>0.3235294117647059</v>
      </c>
      <c r="E25" s="5">
        <v>26.0</v>
      </c>
      <c r="F25" s="5">
        <v>11.0</v>
      </c>
      <c r="G25" s="5">
        <v>5.0</v>
      </c>
      <c r="H25" s="5">
        <v>23.0</v>
      </c>
      <c r="I25" s="5">
        <v>65.0</v>
      </c>
    </row>
    <row r="26">
      <c r="A26" s="2" t="s">
        <v>34</v>
      </c>
      <c r="B26" s="3">
        <v>1101.0916069792418</v>
      </c>
      <c r="C26" s="4">
        <v>0.8928571428571429</v>
      </c>
      <c r="D26" s="4">
        <v>0.3055555555555556</v>
      </c>
      <c r="E26" s="5">
        <v>25.0</v>
      </c>
      <c r="F26" s="5">
        <v>11.0</v>
      </c>
      <c r="G26" s="5">
        <v>3.0</v>
      </c>
      <c r="H26" s="5">
        <v>25.0</v>
      </c>
      <c r="I26" s="5">
        <v>64.0</v>
      </c>
    </row>
    <row r="27">
      <c r="A27" s="2" t="s">
        <v>35</v>
      </c>
      <c r="B27" s="3">
        <v>1100.7143055159288</v>
      </c>
      <c r="C27" s="4">
        <v>0.88</v>
      </c>
      <c r="D27" s="4">
        <v>0.22727272727272727</v>
      </c>
      <c r="E27" s="5">
        <v>22.0</v>
      </c>
      <c r="F27" s="5">
        <v>5.0</v>
      </c>
      <c r="G27" s="5">
        <v>3.0</v>
      </c>
      <c r="H27" s="5">
        <v>17.0</v>
      </c>
      <c r="I27" s="5">
        <v>47.0</v>
      </c>
    </row>
    <row r="28">
      <c r="A28" s="2" t="s">
        <v>36</v>
      </c>
      <c r="B28" s="3">
        <v>1099.1961973850855</v>
      </c>
      <c r="C28" s="4">
        <v>0.9230769230769231</v>
      </c>
      <c r="D28" s="4">
        <v>0.3684210526315789</v>
      </c>
      <c r="E28" s="5">
        <v>12.0</v>
      </c>
      <c r="F28" s="5">
        <v>7.0</v>
      </c>
      <c r="G28" s="5">
        <v>1.0</v>
      </c>
      <c r="H28" s="5">
        <v>12.0</v>
      </c>
      <c r="I28" s="5">
        <v>32.0</v>
      </c>
    </row>
    <row r="29">
      <c r="A29" s="2" t="s">
        <v>37</v>
      </c>
      <c r="B29" s="3">
        <v>1098.1718377277573</v>
      </c>
      <c r="C29" s="4">
        <v>0.8095238095238095</v>
      </c>
      <c r="D29" s="4">
        <v>0.3076923076923077</v>
      </c>
      <c r="E29" s="5">
        <v>17.0</v>
      </c>
      <c r="F29" s="5">
        <v>8.0</v>
      </c>
      <c r="G29" s="5">
        <v>4.0</v>
      </c>
      <c r="H29" s="5">
        <v>18.0</v>
      </c>
      <c r="I29" s="5">
        <v>47.0</v>
      </c>
    </row>
    <row r="30">
      <c r="A30" s="2" t="s">
        <v>38</v>
      </c>
      <c r="B30" s="3">
        <v>1097.8125274965744</v>
      </c>
      <c r="C30" s="4">
        <v>0.9333333333333333</v>
      </c>
      <c r="D30" s="4">
        <v>0.3157894736842105</v>
      </c>
      <c r="E30" s="5">
        <v>14.0</v>
      </c>
      <c r="F30" s="5">
        <v>6.0</v>
      </c>
      <c r="G30" s="5">
        <v>1.0</v>
      </c>
      <c r="H30" s="5">
        <v>13.0</v>
      </c>
      <c r="I30" s="5">
        <v>34.0</v>
      </c>
    </row>
    <row r="31">
      <c r="A31" s="2" t="s">
        <v>39</v>
      </c>
      <c r="B31" s="3">
        <v>1097.0879076511887</v>
      </c>
      <c r="C31" s="4">
        <v>0.6875</v>
      </c>
      <c r="D31" s="4">
        <v>0.5</v>
      </c>
      <c r="E31" s="10">
        <v>11.0</v>
      </c>
      <c r="F31" s="10">
        <v>13.0</v>
      </c>
      <c r="G31" s="10">
        <v>5.0</v>
      </c>
      <c r="H31" s="10">
        <v>13.0</v>
      </c>
      <c r="I31" s="10">
        <v>42.0</v>
      </c>
    </row>
    <row r="32">
      <c r="A32" s="2" t="s">
        <v>40</v>
      </c>
      <c r="B32" s="3">
        <v>1096.3912818978886</v>
      </c>
      <c r="C32" s="4">
        <v>0.8857142857142857</v>
      </c>
      <c r="D32" s="4">
        <v>0.325</v>
      </c>
      <c r="E32" s="5">
        <v>31.0</v>
      </c>
      <c r="F32" s="5">
        <v>13.0</v>
      </c>
      <c r="G32" s="5">
        <v>4.0</v>
      </c>
      <c r="H32" s="5">
        <v>27.0</v>
      </c>
      <c r="I32" s="5">
        <v>75.0</v>
      </c>
    </row>
    <row r="33">
      <c r="A33" s="2" t="s">
        <v>41</v>
      </c>
      <c r="B33" s="3">
        <v>1093.516134380016</v>
      </c>
      <c r="C33" s="4">
        <v>0.9</v>
      </c>
      <c r="D33" s="4">
        <v>0.46875</v>
      </c>
      <c r="E33" s="5">
        <v>45.0</v>
      </c>
      <c r="F33" s="5">
        <v>45.0</v>
      </c>
      <c r="G33" s="5">
        <v>5.0</v>
      </c>
      <c r="H33" s="5">
        <v>51.0</v>
      </c>
      <c r="I33" s="5">
        <v>146.0</v>
      </c>
    </row>
    <row r="34">
      <c r="A34" s="2" t="s">
        <v>42</v>
      </c>
      <c r="B34" s="3">
        <v>1092.074043121642</v>
      </c>
      <c r="C34" s="4">
        <v>1.0</v>
      </c>
      <c r="D34" s="4">
        <v>0.3125</v>
      </c>
      <c r="E34" s="5">
        <v>12.0</v>
      </c>
      <c r="F34" s="5">
        <v>5.0</v>
      </c>
      <c r="G34" s="5">
        <v>0.0</v>
      </c>
      <c r="H34" s="5">
        <v>11.0</v>
      </c>
      <c r="I34" s="5">
        <v>28.0</v>
      </c>
    </row>
    <row r="35">
      <c r="A35" s="2" t="s">
        <v>43</v>
      </c>
      <c r="B35" s="3">
        <v>1089.9968072430165</v>
      </c>
      <c r="C35" s="4">
        <v>0.9375</v>
      </c>
      <c r="D35" s="4">
        <v>0.3076923076923077</v>
      </c>
      <c r="E35" s="5">
        <v>15.0</v>
      </c>
      <c r="F35" s="5">
        <v>8.0</v>
      </c>
      <c r="G35" s="5">
        <v>1.0</v>
      </c>
      <c r="H35" s="5">
        <v>18.0</v>
      </c>
      <c r="I35" s="5">
        <v>42.0</v>
      </c>
    </row>
    <row r="36">
      <c r="A36" s="2" t="s">
        <v>45</v>
      </c>
      <c r="B36" s="3">
        <v>1089.0738472786854</v>
      </c>
      <c r="C36" s="4">
        <v>0.875</v>
      </c>
      <c r="D36" s="4">
        <v>0.3333333333333333</v>
      </c>
      <c r="E36" s="5">
        <v>21.0</v>
      </c>
      <c r="F36" s="5">
        <v>10.0</v>
      </c>
      <c r="G36" s="5">
        <v>3.0</v>
      </c>
      <c r="H36" s="5">
        <v>20.0</v>
      </c>
      <c r="I36" s="5">
        <v>54.0</v>
      </c>
    </row>
    <row r="37">
      <c r="A37" s="2" t="s">
        <v>46</v>
      </c>
      <c r="B37" s="3">
        <v>1086.481167779453</v>
      </c>
      <c r="C37" s="4">
        <v>0.85</v>
      </c>
      <c r="D37" s="4">
        <v>0.3157894736842105</v>
      </c>
      <c r="E37" s="5">
        <v>17.0</v>
      </c>
      <c r="F37" s="5">
        <v>6.0</v>
      </c>
      <c r="G37" s="5">
        <v>3.0</v>
      </c>
      <c r="H37" s="5">
        <v>13.0</v>
      </c>
      <c r="I37" s="5">
        <v>39.0</v>
      </c>
    </row>
    <row r="38">
      <c r="A38" s="2" t="s">
        <v>47</v>
      </c>
      <c r="B38" s="3">
        <v>1085.38156553622</v>
      </c>
      <c r="C38" s="4">
        <v>1.0</v>
      </c>
      <c r="D38" s="4">
        <v>0.19047619047619047</v>
      </c>
      <c r="E38" s="5">
        <v>16.0</v>
      </c>
      <c r="F38" s="5">
        <v>4.0</v>
      </c>
      <c r="G38" s="5">
        <v>0.0</v>
      </c>
      <c r="H38" s="5">
        <v>17.0</v>
      </c>
      <c r="I38" s="5">
        <v>37.0</v>
      </c>
    </row>
    <row r="39">
      <c r="A39" s="2" t="s">
        <v>48</v>
      </c>
      <c r="B39" s="3">
        <v>1085.0184041046841</v>
      </c>
      <c r="C39" s="4">
        <v>0.8125</v>
      </c>
      <c r="D39" s="4">
        <v>0.2777777777777778</v>
      </c>
      <c r="E39" s="5">
        <v>13.0</v>
      </c>
      <c r="F39" s="5">
        <v>5.0</v>
      </c>
      <c r="G39" s="5">
        <v>3.0</v>
      </c>
      <c r="H39" s="5">
        <v>13.0</v>
      </c>
      <c r="I39" s="5">
        <v>34.0</v>
      </c>
    </row>
    <row r="40">
      <c r="A40" s="2" t="s">
        <v>49</v>
      </c>
      <c r="B40" s="3">
        <v>1083.795058800869</v>
      </c>
      <c r="C40" s="4">
        <v>0.8</v>
      </c>
      <c r="D40" s="4">
        <v>0.28</v>
      </c>
      <c r="E40" s="5">
        <v>16.0</v>
      </c>
      <c r="F40" s="5">
        <v>7.0</v>
      </c>
      <c r="G40" s="5">
        <v>4.0</v>
      </c>
      <c r="H40" s="5">
        <v>18.0</v>
      </c>
      <c r="I40" s="5">
        <v>45.0</v>
      </c>
    </row>
    <row r="41">
      <c r="A41" s="2" t="s">
        <v>51</v>
      </c>
      <c r="B41" s="3">
        <v>1082.6597053765163</v>
      </c>
      <c r="C41" s="4">
        <v>0.8333333333333334</v>
      </c>
      <c r="D41" s="4">
        <v>0.35294117647058826</v>
      </c>
      <c r="E41" s="10">
        <v>5.0</v>
      </c>
      <c r="F41" s="10">
        <v>6.0</v>
      </c>
      <c r="G41" s="10">
        <v>1.0</v>
      </c>
      <c r="H41" s="10">
        <v>11.0</v>
      </c>
      <c r="I41" s="10">
        <v>23.0</v>
      </c>
    </row>
    <row r="42">
      <c r="A42" s="2" t="s">
        <v>52</v>
      </c>
      <c r="B42" s="3">
        <v>1081.7948155448737</v>
      </c>
      <c r="C42" s="4">
        <v>0.8571428571428571</v>
      </c>
      <c r="D42" s="4">
        <v>0.3333333333333333</v>
      </c>
      <c r="E42" s="5">
        <v>24.0</v>
      </c>
      <c r="F42" s="5">
        <v>13.0</v>
      </c>
      <c r="G42" s="5">
        <v>4.0</v>
      </c>
      <c r="H42" s="5">
        <v>26.0</v>
      </c>
      <c r="I42" s="5">
        <v>67.0</v>
      </c>
    </row>
    <row r="43">
      <c r="A43" s="2" t="s">
        <v>53</v>
      </c>
      <c r="B43" s="3">
        <v>1078.9967630465353</v>
      </c>
      <c r="C43" s="4">
        <v>0.7272727272727273</v>
      </c>
      <c r="D43" s="4">
        <v>0.36363636363636365</v>
      </c>
      <c r="E43" s="10">
        <v>8.0</v>
      </c>
      <c r="F43" s="10">
        <v>4.0</v>
      </c>
      <c r="G43" s="10">
        <v>3.0</v>
      </c>
      <c r="H43" s="10">
        <v>7.0</v>
      </c>
      <c r="I43" s="10">
        <v>22.0</v>
      </c>
    </row>
    <row r="44">
      <c r="A44" s="2" t="s">
        <v>54</v>
      </c>
      <c r="B44" s="3">
        <v>1078.5493657989148</v>
      </c>
      <c r="C44" s="4">
        <v>0.8333333333333334</v>
      </c>
      <c r="D44" s="4">
        <v>0.23076923076923078</v>
      </c>
      <c r="E44" s="5">
        <v>10.0</v>
      </c>
      <c r="F44" s="5">
        <v>3.0</v>
      </c>
      <c r="G44" s="5">
        <v>2.0</v>
      </c>
      <c r="H44" s="5">
        <v>10.0</v>
      </c>
      <c r="I44" s="5">
        <v>25.0</v>
      </c>
    </row>
    <row r="45">
      <c r="A45" s="2" t="s">
        <v>55</v>
      </c>
      <c r="B45" s="3">
        <v>1077.7765522556917</v>
      </c>
      <c r="C45" s="4">
        <v>0.96</v>
      </c>
      <c r="D45" s="4">
        <v>0.08695652173913043</v>
      </c>
      <c r="E45" s="5">
        <v>24.0</v>
      </c>
      <c r="F45" s="5">
        <v>2.0</v>
      </c>
      <c r="G45" s="5">
        <v>1.0</v>
      </c>
      <c r="H45" s="5">
        <v>21.0</v>
      </c>
      <c r="I45" s="5">
        <v>48.0</v>
      </c>
    </row>
    <row r="46">
      <c r="A46" s="2" t="s">
        <v>57</v>
      </c>
      <c r="B46" s="3">
        <v>1077.173427560537</v>
      </c>
      <c r="C46" s="4">
        <v>0.9166666666666666</v>
      </c>
      <c r="D46" s="4">
        <v>0.2</v>
      </c>
      <c r="E46" s="5">
        <v>11.0</v>
      </c>
      <c r="F46" s="5">
        <v>3.0</v>
      </c>
      <c r="G46" s="5">
        <v>1.0</v>
      </c>
      <c r="H46" s="5">
        <v>12.0</v>
      </c>
      <c r="I46" s="5">
        <v>27.0</v>
      </c>
    </row>
    <row r="47">
      <c r="A47" s="2" t="s">
        <v>59</v>
      </c>
      <c r="B47" s="3">
        <v>1074.3769209645563</v>
      </c>
      <c r="C47" s="4">
        <v>0.9565217391304348</v>
      </c>
      <c r="D47" s="4">
        <v>0.23076923076923078</v>
      </c>
      <c r="E47" s="5">
        <v>22.0</v>
      </c>
      <c r="F47" s="5">
        <v>6.0</v>
      </c>
      <c r="G47" s="5">
        <v>1.0</v>
      </c>
      <c r="H47" s="5">
        <v>20.0</v>
      </c>
      <c r="I47" s="5">
        <v>49.0</v>
      </c>
    </row>
    <row r="48">
      <c r="A48" s="2" t="s">
        <v>61</v>
      </c>
      <c r="B48" s="3">
        <v>1073.6445279066959</v>
      </c>
      <c r="C48" s="4">
        <v>0.8461538461538461</v>
      </c>
      <c r="D48" s="4">
        <v>0.23076923076923078</v>
      </c>
      <c r="E48" s="5">
        <v>22.0</v>
      </c>
      <c r="F48" s="5">
        <v>6.0</v>
      </c>
      <c r="G48" s="5">
        <v>4.0</v>
      </c>
      <c r="H48" s="5">
        <v>20.0</v>
      </c>
      <c r="I48" s="5">
        <v>52.0</v>
      </c>
    </row>
    <row r="49">
      <c r="A49" s="2" t="s">
        <v>63</v>
      </c>
      <c r="B49" s="3">
        <v>1071.4499427528663</v>
      </c>
      <c r="C49" s="4">
        <v>0.8947368421052632</v>
      </c>
      <c r="D49" s="4">
        <v>0.23809523809523808</v>
      </c>
      <c r="E49" s="5">
        <v>17.0</v>
      </c>
      <c r="F49" s="5">
        <v>5.0</v>
      </c>
      <c r="G49" s="5">
        <v>2.0</v>
      </c>
      <c r="H49" s="5">
        <v>16.0</v>
      </c>
      <c r="I49" s="5">
        <v>40.0</v>
      </c>
    </row>
    <row r="50">
      <c r="A50" s="2" t="s">
        <v>64</v>
      </c>
      <c r="B50" s="3">
        <v>1070.8768685206653</v>
      </c>
      <c r="C50" s="4">
        <v>0.8</v>
      </c>
      <c r="D50" s="4">
        <v>0.35714285714285715</v>
      </c>
      <c r="E50" s="5">
        <v>16.0</v>
      </c>
      <c r="F50" s="5">
        <v>10.0</v>
      </c>
      <c r="G50" s="5">
        <v>4.0</v>
      </c>
      <c r="H50" s="5">
        <v>18.0</v>
      </c>
      <c r="I50" s="5">
        <v>48.0</v>
      </c>
    </row>
    <row r="51">
      <c r="A51" s="2" t="s">
        <v>65</v>
      </c>
      <c r="B51" s="3">
        <v>1069.575254680112</v>
      </c>
      <c r="C51" s="4">
        <v>0.8571428571428571</v>
      </c>
      <c r="D51" s="4">
        <v>0.46153846153846156</v>
      </c>
      <c r="E51" s="5">
        <v>6.0</v>
      </c>
      <c r="F51" s="5">
        <v>6.0</v>
      </c>
      <c r="G51" s="5">
        <v>1.0</v>
      </c>
      <c r="H51" s="5">
        <v>7.0</v>
      </c>
      <c r="I51" s="5">
        <v>20.0</v>
      </c>
    </row>
    <row r="52">
      <c r="A52" s="2" t="s">
        <v>67</v>
      </c>
      <c r="B52" s="3">
        <v>1067.775263380414</v>
      </c>
      <c r="C52" s="4">
        <v>0.8888888888888888</v>
      </c>
      <c r="D52" s="4">
        <v>0.20833333333333334</v>
      </c>
      <c r="E52" s="5">
        <v>16.0</v>
      </c>
      <c r="F52" s="5">
        <v>5.0</v>
      </c>
      <c r="G52" s="5">
        <v>2.0</v>
      </c>
      <c r="H52" s="5">
        <v>19.0</v>
      </c>
      <c r="I52" s="5">
        <v>42.0</v>
      </c>
    </row>
    <row r="53">
      <c r="A53" s="2" t="s">
        <v>69</v>
      </c>
      <c r="B53" s="3">
        <v>1064.547593654818</v>
      </c>
      <c r="C53" s="4">
        <v>0.90625</v>
      </c>
      <c r="D53" s="4">
        <v>0.21621621621621623</v>
      </c>
      <c r="E53" s="10">
        <v>29.0</v>
      </c>
      <c r="F53" s="10">
        <v>8.0</v>
      </c>
      <c r="G53" s="10">
        <v>3.0</v>
      </c>
      <c r="H53" s="10">
        <v>29.0</v>
      </c>
      <c r="I53" s="10">
        <v>69.0</v>
      </c>
    </row>
    <row r="54">
      <c r="A54" s="2" t="s">
        <v>70</v>
      </c>
      <c r="B54" s="3">
        <v>1062.9589603852503</v>
      </c>
      <c r="C54" s="4">
        <v>1.0</v>
      </c>
      <c r="D54" s="4">
        <v>0.13636363636363635</v>
      </c>
      <c r="E54" s="5">
        <v>21.0</v>
      </c>
      <c r="F54" s="5">
        <v>3.0</v>
      </c>
      <c r="G54" s="5">
        <v>0.0</v>
      </c>
      <c r="H54" s="5">
        <v>19.0</v>
      </c>
      <c r="I54" s="5">
        <v>43.0</v>
      </c>
    </row>
    <row r="55">
      <c r="A55" s="2" t="s">
        <v>71</v>
      </c>
      <c r="B55" s="3">
        <v>1061.9123869690318</v>
      </c>
      <c r="C55" s="4">
        <v>0.8947368421052632</v>
      </c>
      <c r="D55" s="4">
        <v>0.23809523809523808</v>
      </c>
      <c r="E55" s="5">
        <v>17.0</v>
      </c>
      <c r="F55" s="5">
        <v>5.0</v>
      </c>
      <c r="G55" s="5">
        <v>2.0</v>
      </c>
      <c r="H55" s="5">
        <v>16.0</v>
      </c>
      <c r="I55" s="5">
        <v>40.0</v>
      </c>
    </row>
    <row r="56">
      <c r="A56" s="2" t="s">
        <v>72</v>
      </c>
      <c r="B56" s="3">
        <v>1060.9921225848468</v>
      </c>
      <c r="C56" s="4">
        <v>0.9166666666666666</v>
      </c>
      <c r="D56" s="4">
        <v>0.21428571428571427</v>
      </c>
      <c r="E56" s="5">
        <v>11.0</v>
      </c>
      <c r="F56" s="5">
        <v>3.0</v>
      </c>
      <c r="G56" s="5">
        <v>1.0</v>
      </c>
      <c r="H56" s="5">
        <v>11.0</v>
      </c>
      <c r="I56" s="5">
        <v>26.0</v>
      </c>
    </row>
    <row r="57">
      <c r="A57" s="2" t="s">
        <v>73</v>
      </c>
      <c r="B57" s="3">
        <v>1058.3525819202991</v>
      </c>
      <c r="C57" s="4">
        <v>0.8125</v>
      </c>
      <c r="D57" s="4">
        <v>0.3333333333333333</v>
      </c>
      <c r="E57" s="5">
        <v>13.0</v>
      </c>
      <c r="F57" s="5">
        <v>8.0</v>
      </c>
      <c r="G57" s="5">
        <v>3.0</v>
      </c>
      <c r="H57" s="5">
        <v>16.0</v>
      </c>
      <c r="I57" s="5">
        <v>40.0</v>
      </c>
    </row>
    <row r="58">
      <c r="A58" s="2" t="s">
        <v>74</v>
      </c>
      <c r="B58" s="3">
        <v>1058.2514388274965</v>
      </c>
      <c r="C58" s="4">
        <v>0.9333333333333333</v>
      </c>
      <c r="D58" s="4">
        <v>0.29411764705882354</v>
      </c>
      <c r="E58" s="5">
        <v>14.0</v>
      </c>
      <c r="F58" s="5">
        <v>5.0</v>
      </c>
      <c r="G58" s="5">
        <v>1.0</v>
      </c>
      <c r="H58" s="5">
        <v>12.0</v>
      </c>
      <c r="I58" s="5">
        <v>32.0</v>
      </c>
    </row>
    <row r="59">
      <c r="A59" s="2" t="s">
        <v>75</v>
      </c>
      <c r="B59" s="3">
        <v>1056.1579766078376</v>
      </c>
      <c r="C59" s="4">
        <v>0.7333333333333333</v>
      </c>
      <c r="D59" s="4">
        <v>0.15384615384615385</v>
      </c>
      <c r="E59" s="10">
        <v>11.0</v>
      </c>
      <c r="F59" s="10">
        <v>2.0</v>
      </c>
      <c r="G59" s="10">
        <v>4.0</v>
      </c>
      <c r="H59" s="10">
        <v>11.0</v>
      </c>
      <c r="I59" s="10">
        <v>28.0</v>
      </c>
    </row>
    <row r="60">
      <c r="A60" s="2" t="s">
        <v>76</v>
      </c>
      <c r="B60" s="3">
        <v>1055.1104764810177</v>
      </c>
      <c r="C60" s="4">
        <v>0.7333333333333333</v>
      </c>
      <c r="D60" s="4">
        <v>0.16666666666666666</v>
      </c>
      <c r="E60" s="5">
        <v>22.0</v>
      </c>
      <c r="F60" s="5">
        <v>4.0</v>
      </c>
      <c r="G60" s="5">
        <v>8.0</v>
      </c>
      <c r="H60" s="5">
        <v>20.0</v>
      </c>
      <c r="I60" s="5">
        <v>54.0</v>
      </c>
    </row>
    <row r="61">
      <c r="A61" s="2" t="s">
        <v>77</v>
      </c>
      <c r="B61" s="3">
        <v>1054.8026462064954</v>
      </c>
      <c r="C61" s="4">
        <v>0.6428571428571429</v>
      </c>
      <c r="D61" s="4">
        <v>0.2857142857142857</v>
      </c>
      <c r="E61" s="5">
        <v>9.0</v>
      </c>
      <c r="F61" s="5">
        <v>4.0</v>
      </c>
      <c r="G61" s="5">
        <v>5.0</v>
      </c>
      <c r="H61" s="5">
        <v>10.0</v>
      </c>
      <c r="I61" s="5">
        <v>28.0</v>
      </c>
    </row>
    <row r="62">
      <c r="A62" s="2" t="s">
        <v>78</v>
      </c>
      <c r="B62" s="3">
        <v>1053.5928023361155</v>
      </c>
      <c r="C62" s="4">
        <v>0.7692307692307693</v>
      </c>
      <c r="D62" s="4">
        <v>0.3076923076923077</v>
      </c>
      <c r="E62" s="5">
        <v>10.0</v>
      </c>
      <c r="F62" s="5">
        <v>4.0</v>
      </c>
      <c r="G62" s="5">
        <v>3.0</v>
      </c>
      <c r="H62" s="5">
        <v>9.0</v>
      </c>
      <c r="I62" s="5">
        <v>26.0</v>
      </c>
    </row>
    <row r="63">
      <c r="A63" s="2" t="s">
        <v>79</v>
      </c>
      <c r="B63" s="3">
        <v>1053.512946164661</v>
      </c>
      <c r="C63" s="4">
        <v>0.8695652173913043</v>
      </c>
      <c r="D63" s="4">
        <v>0.23076923076923078</v>
      </c>
      <c r="E63" s="10">
        <v>20.0</v>
      </c>
      <c r="F63" s="10">
        <v>6.0</v>
      </c>
      <c r="G63" s="10">
        <v>3.0</v>
      </c>
      <c r="H63" s="10">
        <v>20.0</v>
      </c>
      <c r="I63" s="10">
        <v>49.0</v>
      </c>
    </row>
    <row r="64">
      <c r="A64" s="2" t="s">
        <v>80</v>
      </c>
      <c r="B64" s="3">
        <v>1053.2743816371978</v>
      </c>
      <c r="C64" s="4">
        <v>0.8214285714285714</v>
      </c>
      <c r="D64" s="4">
        <v>0.09090909090909091</v>
      </c>
      <c r="E64" s="5">
        <v>23.0</v>
      </c>
      <c r="F64" s="5">
        <v>2.0</v>
      </c>
      <c r="G64" s="5">
        <v>5.0</v>
      </c>
      <c r="H64" s="5">
        <v>20.0</v>
      </c>
      <c r="I64" s="5">
        <v>50.0</v>
      </c>
    </row>
    <row r="65">
      <c r="A65" s="2" t="s">
        <v>81</v>
      </c>
      <c r="B65" s="3">
        <v>1053.0662252088716</v>
      </c>
      <c r="C65" s="4">
        <v>1.0</v>
      </c>
      <c r="D65" s="4">
        <v>0.23076923076923078</v>
      </c>
      <c r="E65" s="5">
        <v>9.0</v>
      </c>
      <c r="F65" s="5">
        <v>3.0</v>
      </c>
      <c r="G65" s="5">
        <v>0.0</v>
      </c>
      <c r="H65" s="5">
        <v>10.0</v>
      </c>
      <c r="I65" s="5">
        <v>22.0</v>
      </c>
    </row>
    <row r="66">
      <c r="A66" s="2" t="s">
        <v>83</v>
      </c>
      <c r="B66" s="3">
        <v>1051.7155068623322</v>
      </c>
      <c r="C66" s="4">
        <v>1.0</v>
      </c>
      <c r="D66" s="4">
        <v>0.3333333333333333</v>
      </c>
      <c r="E66" s="5">
        <v>11.0</v>
      </c>
      <c r="F66" s="5">
        <v>4.0</v>
      </c>
      <c r="G66" s="5">
        <v>0.0</v>
      </c>
      <c r="H66" s="5">
        <v>8.0</v>
      </c>
      <c r="I66" s="5">
        <v>23.0</v>
      </c>
    </row>
    <row r="67">
      <c r="A67" s="2" t="s">
        <v>86</v>
      </c>
      <c r="B67" s="3">
        <v>1049.256019172708</v>
      </c>
      <c r="C67" s="4">
        <v>0.7647058823529411</v>
      </c>
      <c r="D67" s="4">
        <v>0.2</v>
      </c>
      <c r="E67" s="10">
        <v>13.0</v>
      </c>
      <c r="F67" s="10">
        <v>3.0</v>
      </c>
      <c r="G67" s="10">
        <v>4.0</v>
      </c>
      <c r="H67" s="10">
        <v>12.0</v>
      </c>
      <c r="I67" s="10">
        <v>32.0</v>
      </c>
    </row>
    <row r="68">
      <c r="A68" s="2" t="s">
        <v>87</v>
      </c>
      <c r="B68" s="3">
        <v>1049.0442541932155</v>
      </c>
      <c r="C68" s="4">
        <v>0.7272727272727273</v>
      </c>
      <c r="D68" s="4">
        <v>0.5</v>
      </c>
      <c r="E68" s="5">
        <v>8.0</v>
      </c>
      <c r="F68" s="5">
        <v>6.0</v>
      </c>
      <c r="G68" s="5">
        <v>3.0</v>
      </c>
      <c r="H68" s="5">
        <v>6.0</v>
      </c>
      <c r="I68" s="5">
        <v>23.0</v>
      </c>
    </row>
    <row r="69">
      <c r="A69" s="2" t="s">
        <v>88</v>
      </c>
      <c r="B69" s="3">
        <v>1048.708369029013</v>
      </c>
      <c r="C69" s="4">
        <v>0.9230769230769231</v>
      </c>
      <c r="D69" s="4">
        <v>0.3157894736842105</v>
      </c>
      <c r="E69" s="5">
        <v>12.0</v>
      </c>
      <c r="F69" s="5">
        <v>6.0</v>
      </c>
      <c r="G69" s="5">
        <v>1.0</v>
      </c>
      <c r="H69" s="5">
        <v>13.0</v>
      </c>
      <c r="I69" s="5">
        <v>32.0</v>
      </c>
    </row>
    <row r="70">
      <c r="A70" s="2" t="s">
        <v>89</v>
      </c>
      <c r="B70" s="3">
        <v>1048.1211053162272</v>
      </c>
      <c r="C70" s="4">
        <v>0.7</v>
      </c>
      <c r="D70" s="4">
        <v>0.4166666666666667</v>
      </c>
      <c r="E70" s="5">
        <v>7.0</v>
      </c>
      <c r="F70" s="5">
        <v>5.0</v>
      </c>
      <c r="G70" s="5">
        <v>3.0</v>
      </c>
      <c r="H70" s="5">
        <v>7.0</v>
      </c>
      <c r="I70" s="5">
        <v>22.0</v>
      </c>
    </row>
    <row r="71">
      <c r="A71" s="2" t="s">
        <v>90</v>
      </c>
      <c r="B71" s="3">
        <v>1047.6027694878094</v>
      </c>
      <c r="C71" s="4">
        <v>0.75</v>
      </c>
      <c r="D71" s="4">
        <v>0.21428571428571427</v>
      </c>
      <c r="E71" s="5">
        <v>12.0</v>
      </c>
      <c r="F71" s="5">
        <v>3.0</v>
      </c>
      <c r="G71" s="5">
        <v>4.0</v>
      </c>
      <c r="H71" s="5">
        <v>11.0</v>
      </c>
      <c r="I71" s="5">
        <v>30.0</v>
      </c>
    </row>
    <row r="72">
      <c r="A72" s="2" t="s">
        <v>92</v>
      </c>
      <c r="B72" s="3">
        <v>1045.6991461650136</v>
      </c>
      <c r="C72" s="4">
        <v>0.9032258064516129</v>
      </c>
      <c r="D72" s="4">
        <v>0.13793103448275862</v>
      </c>
      <c r="E72" s="10">
        <v>28.0</v>
      </c>
      <c r="F72" s="10">
        <v>4.0</v>
      </c>
      <c r="G72" s="10">
        <v>3.0</v>
      </c>
      <c r="H72" s="10">
        <v>25.0</v>
      </c>
      <c r="I72" s="10">
        <v>60.0</v>
      </c>
    </row>
    <row r="73">
      <c r="A73" s="2" t="s">
        <v>95</v>
      </c>
      <c r="B73" s="3">
        <v>1044.6612771344383</v>
      </c>
      <c r="C73" s="4">
        <v>0.9090909090909091</v>
      </c>
      <c r="D73" s="4">
        <v>0.36363636363636365</v>
      </c>
      <c r="E73" s="5">
        <v>10.0</v>
      </c>
      <c r="F73" s="5">
        <v>4.0</v>
      </c>
      <c r="G73" s="5">
        <v>1.0</v>
      </c>
      <c r="H73" s="5">
        <v>7.0</v>
      </c>
      <c r="I73" s="5">
        <v>22.0</v>
      </c>
    </row>
    <row r="74">
      <c r="A74" s="2" t="s">
        <v>100</v>
      </c>
      <c r="B74" s="3">
        <v>1042.5472566498206</v>
      </c>
      <c r="C74" s="4">
        <v>0.9230769230769231</v>
      </c>
      <c r="D74" s="4">
        <v>0.2</v>
      </c>
      <c r="E74" s="5">
        <v>12.0</v>
      </c>
      <c r="F74" s="5">
        <v>3.0</v>
      </c>
      <c r="G74" s="5">
        <v>1.0</v>
      </c>
      <c r="H74" s="5">
        <v>12.0</v>
      </c>
      <c r="I74" s="5">
        <v>28.0</v>
      </c>
    </row>
    <row r="75">
      <c r="A75" s="2" t="s">
        <v>101</v>
      </c>
      <c r="B75" s="3">
        <v>1041.7132946979739</v>
      </c>
      <c r="C75" s="4">
        <v>0.8666666666666667</v>
      </c>
      <c r="D75" s="4">
        <v>0.21428571428571427</v>
      </c>
      <c r="E75" s="5">
        <v>26.0</v>
      </c>
      <c r="F75" s="5">
        <v>6.0</v>
      </c>
      <c r="G75" s="5">
        <v>4.0</v>
      </c>
      <c r="H75" s="5">
        <v>22.0</v>
      </c>
      <c r="I75" s="5">
        <v>58.0</v>
      </c>
    </row>
    <row r="76">
      <c r="A76" s="2" t="s">
        <v>103</v>
      </c>
      <c r="B76" s="3">
        <v>1041.1321872264552</v>
      </c>
      <c r="C76" s="4">
        <v>0.8125</v>
      </c>
      <c r="D76" s="4">
        <v>0.25</v>
      </c>
      <c r="E76" s="5">
        <v>13.0</v>
      </c>
      <c r="F76" s="5">
        <v>3.0</v>
      </c>
      <c r="G76" s="5">
        <v>3.0</v>
      </c>
      <c r="H76" s="5">
        <v>9.0</v>
      </c>
      <c r="I76" s="5">
        <v>28.0</v>
      </c>
    </row>
    <row r="77">
      <c r="A77" s="2" t="s">
        <v>104</v>
      </c>
      <c r="B77" s="3">
        <v>1040.8670396563068</v>
      </c>
      <c r="C77" s="4">
        <v>0.8333333333333334</v>
      </c>
      <c r="D77" s="4">
        <v>0.29411764705882354</v>
      </c>
      <c r="E77" s="10">
        <v>10.0</v>
      </c>
      <c r="F77" s="10">
        <v>5.0</v>
      </c>
      <c r="G77" s="10">
        <v>2.0</v>
      </c>
      <c r="H77" s="10">
        <v>12.0</v>
      </c>
      <c r="I77" s="10">
        <v>29.0</v>
      </c>
    </row>
    <row r="78">
      <c r="A78" s="2" t="s">
        <v>105</v>
      </c>
      <c r="B78" s="3">
        <v>1040.2636450236084</v>
      </c>
      <c r="C78" s="4">
        <v>0.782608695652174</v>
      </c>
      <c r="D78" s="4">
        <v>0.32</v>
      </c>
      <c r="E78" s="10">
        <v>18.0</v>
      </c>
      <c r="F78" s="10">
        <v>8.0</v>
      </c>
      <c r="G78" s="10">
        <v>5.0</v>
      </c>
      <c r="H78" s="10">
        <v>17.0</v>
      </c>
      <c r="I78" s="10">
        <v>48.0</v>
      </c>
    </row>
    <row r="79">
      <c r="A79" s="2" t="s">
        <v>106</v>
      </c>
      <c r="B79" s="3">
        <v>1037.936918784504</v>
      </c>
      <c r="C79" s="4">
        <v>0.9375</v>
      </c>
      <c r="D79" s="4">
        <v>0.16666666666666666</v>
      </c>
      <c r="E79" s="10">
        <v>15.0</v>
      </c>
      <c r="F79" s="10">
        <v>3.0</v>
      </c>
      <c r="G79" s="10">
        <v>1.0</v>
      </c>
      <c r="H79" s="10">
        <v>15.0</v>
      </c>
      <c r="I79" s="10">
        <v>34.0</v>
      </c>
    </row>
    <row r="80">
      <c r="A80" s="2" t="s">
        <v>107</v>
      </c>
      <c r="B80" s="3">
        <v>1036.9478519016786</v>
      </c>
      <c r="C80" s="4">
        <v>0.8</v>
      </c>
      <c r="D80" s="4">
        <v>0.2</v>
      </c>
      <c r="E80" s="10">
        <v>8.0</v>
      </c>
      <c r="F80" s="10">
        <v>2.0</v>
      </c>
      <c r="G80" s="10">
        <v>2.0</v>
      </c>
      <c r="H80" s="10">
        <v>8.0</v>
      </c>
      <c r="I80" s="10">
        <v>20.0</v>
      </c>
    </row>
    <row r="81">
      <c r="A81" s="2" t="s">
        <v>111</v>
      </c>
      <c r="B81" s="3">
        <v>1032.9656903319747</v>
      </c>
      <c r="C81" s="4">
        <v>0.7272727272727273</v>
      </c>
      <c r="D81" s="4">
        <v>0.36363636363636365</v>
      </c>
      <c r="E81" s="5">
        <v>8.0</v>
      </c>
      <c r="F81" s="5">
        <v>4.0</v>
      </c>
      <c r="G81" s="5">
        <v>3.0</v>
      </c>
      <c r="H81" s="5">
        <v>7.0</v>
      </c>
      <c r="I81" s="5">
        <v>22.0</v>
      </c>
    </row>
    <row r="82">
      <c r="A82" s="2" t="s">
        <v>112</v>
      </c>
      <c r="B82" s="3">
        <v>1031.6880431038687</v>
      </c>
      <c r="C82" s="4">
        <v>0.7692307692307693</v>
      </c>
      <c r="D82" s="4">
        <v>0.1111111111111111</v>
      </c>
      <c r="E82" s="10">
        <v>10.0</v>
      </c>
      <c r="F82" s="10">
        <v>1.0</v>
      </c>
      <c r="G82" s="10">
        <v>3.0</v>
      </c>
      <c r="H82" s="10">
        <v>8.0</v>
      </c>
      <c r="I82" s="10">
        <v>22.0</v>
      </c>
    </row>
    <row r="83">
      <c r="A83" s="2" t="s">
        <v>114</v>
      </c>
      <c r="B83" s="3">
        <v>1031.2852196542833</v>
      </c>
      <c r="C83" s="4">
        <v>0.8181818181818182</v>
      </c>
      <c r="D83" s="4">
        <v>0.3333333333333333</v>
      </c>
      <c r="E83" s="10">
        <v>9.0</v>
      </c>
      <c r="F83" s="10">
        <v>3.0</v>
      </c>
      <c r="G83" s="10">
        <v>2.0</v>
      </c>
      <c r="H83" s="10">
        <v>6.0</v>
      </c>
      <c r="I83" s="10">
        <v>20.0</v>
      </c>
    </row>
    <row r="84">
      <c r="A84" s="2" t="s">
        <v>117</v>
      </c>
      <c r="B84" s="3">
        <v>1030.654472638392</v>
      </c>
      <c r="C84" s="4">
        <v>0.7647058823529411</v>
      </c>
      <c r="D84" s="4">
        <v>0.2222222222222222</v>
      </c>
      <c r="E84" s="5">
        <v>13.0</v>
      </c>
      <c r="F84" s="5">
        <v>4.0</v>
      </c>
      <c r="G84" s="5">
        <v>4.0</v>
      </c>
      <c r="H84" s="5">
        <v>14.0</v>
      </c>
      <c r="I84" s="5">
        <v>35.0</v>
      </c>
    </row>
    <row r="85">
      <c r="A85" s="2" t="s">
        <v>123</v>
      </c>
      <c r="B85" s="3">
        <v>1025.7085098225011</v>
      </c>
      <c r="C85" s="4">
        <v>0.6666666666666666</v>
      </c>
      <c r="D85" s="4">
        <v>0.29411764705882354</v>
      </c>
      <c r="E85" s="10">
        <v>12.0</v>
      </c>
      <c r="F85" s="10">
        <v>5.0</v>
      </c>
      <c r="G85" s="10">
        <v>6.0</v>
      </c>
      <c r="H85" s="10">
        <v>12.0</v>
      </c>
      <c r="I85" s="10">
        <v>35.0</v>
      </c>
    </row>
    <row r="86">
      <c r="A86" s="2" t="s">
        <v>125</v>
      </c>
      <c r="B86" s="3">
        <v>1025.306001500931</v>
      </c>
      <c r="C86" s="4">
        <v>0.7692307692307693</v>
      </c>
      <c r="D86" s="4">
        <v>0.22580645161290322</v>
      </c>
      <c r="E86" s="5">
        <v>20.0</v>
      </c>
      <c r="F86" s="5">
        <v>7.0</v>
      </c>
      <c r="G86" s="5">
        <v>6.0</v>
      </c>
      <c r="H86" s="5">
        <v>24.0</v>
      </c>
      <c r="I86" s="5">
        <v>57.0</v>
      </c>
    </row>
    <row r="87">
      <c r="A87" s="2" t="s">
        <v>126</v>
      </c>
      <c r="B87" s="3">
        <v>1024.2324712841516</v>
      </c>
      <c r="C87" s="4">
        <v>0.8666666666666667</v>
      </c>
      <c r="D87" s="4">
        <v>0.21739130434782608</v>
      </c>
      <c r="E87" s="5">
        <v>13.0</v>
      </c>
      <c r="F87" s="5">
        <v>5.0</v>
      </c>
      <c r="G87" s="5">
        <v>2.0</v>
      </c>
      <c r="H87" s="5">
        <v>18.0</v>
      </c>
      <c r="I87" s="5">
        <v>38.0</v>
      </c>
    </row>
    <row r="88">
      <c r="A88" s="2" t="s">
        <v>137</v>
      </c>
      <c r="B88" s="3">
        <v>1018.9988029023197</v>
      </c>
      <c r="C88" s="4">
        <v>0.7777777777777778</v>
      </c>
      <c r="D88" s="4">
        <v>0.3076923076923077</v>
      </c>
      <c r="E88" s="10">
        <v>7.0</v>
      </c>
      <c r="F88" s="10">
        <v>4.0</v>
      </c>
      <c r="G88" s="10">
        <v>2.0</v>
      </c>
      <c r="H88" s="10">
        <v>9.0</v>
      </c>
      <c r="I88" s="10">
        <v>22.0</v>
      </c>
    </row>
    <row r="89">
      <c r="A89" s="2" t="s">
        <v>138</v>
      </c>
      <c r="B89" s="3">
        <v>1018.9947127453415</v>
      </c>
      <c r="C89" s="4">
        <v>0.7857142857142857</v>
      </c>
      <c r="D89" s="4">
        <v>0.2777777777777778</v>
      </c>
      <c r="E89" s="10">
        <v>11.0</v>
      </c>
      <c r="F89" s="10">
        <v>5.0</v>
      </c>
      <c r="G89" s="10">
        <v>3.0</v>
      </c>
      <c r="H89" s="10">
        <v>13.0</v>
      </c>
      <c r="I89" s="10">
        <v>32.0</v>
      </c>
    </row>
    <row r="90">
      <c r="A90" s="2" t="s">
        <v>140</v>
      </c>
      <c r="B90" s="3">
        <v>1017.8143074544093</v>
      </c>
      <c r="C90" s="4">
        <v>0.8</v>
      </c>
      <c r="D90" s="4">
        <v>0.2727272727272727</v>
      </c>
      <c r="E90" s="5">
        <v>8.0</v>
      </c>
      <c r="F90" s="5">
        <v>3.0</v>
      </c>
      <c r="G90" s="5">
        <v>2.0</v>
      </c>
      <c r="H90" s="5">
        <v>8.0</v>
      </c>
      <c r="I90" s="5">
        <v>21.0</v>
      </c>
    </row>
    <row r="91">
      <c r="A91" s="2" t="s">
        <v>141</v>
      </c>
      <c r="B91" s="3">
        <v>1017.3649045483111</v>
      </c>
      <c r="C91" s="4">
        <v>0.9047619047619048</v>
      </c>
      <c r="D91" s="4">
        <v>0.19047619047619047</v>
      </c>
      <c r="E91" s="5">
        <v>19.0</v>
      </c>
      <c r="F91" s="5">
        <v>4.0</v>
      </c>
      <c r="G91" s="5">
        <v>2.0</v>
      </c>
      <c r="H91" s="5">
        <v>17.0</v>
      </c>
      <c r="I91" s="5">
        <v>42.0</v>
      </c>
    </row>
    <row r="92">
      <c r="A92" s="2" t="s">
        <v>144</v>
      </c>
      <c r="B92" s="3">
        <v>1014.0365638254549</v>
      </c>
      <c r="C92" s="4">
        <v>0.7777777777777778</v>
      </c>
      <c r="D92" s="4">
        <v>0.17647058823529413</v>
      </c>
      <c r="E92" s="5">
        <v>14.0</v>
      </c>
      <c r="F92" s="5">
        <v>3.0</v>
      </c>
      <c r="G92" s="5">
        <v>4.0</v>
      </c>
      <c r="H92" s="5">
        <v>14.0</v>
      </c>
      <c r="I92" s="5">
        <v>35.0</v>
      </c>
    </row>
    <row r="93">
      <c r="A93" s="2" t="s">
        <v>151</v>
      </c>
      <c r="B93" s="3">
        <v>1009.1824300492053</v>
      </c>
      <c r="C93" s="4">
        <v>0.8</v>
      </c>
      <c r="D93" s="4">
        <v>0.2903225806451613</v>
      </c>
      <c r="E93" s="5">
        <v>20.0</v>
      </c>
      <c r="F93" s="5">
        <v>9.0</v>
      </c>
      <c r="G93" s="5">
        <v>5.0</v>
      </c>
      <c r="H93" s="5">
        <v>22.0</v>
      </c>
      <c r="I93" s="5">
        <v>56.0</v>
      </c>
    </row>
    <row r="94">
      <c r="A94" s="2" t="s">
        <v>152</v>
      </c>
      <c r="B94" s="3">
        <v>1009.1364853581327</v>
      </c>
      <c r="C94" s="4">
        <v>0.7142857142857143</v>
      </c>
      <c r="D94" s="4">
        <v>0.2727272727272727</v>
      </c>
      <c r="E94" s="5">
        <v>10.0</v>
      </c>
      <c r="F94" s="5">
        <v>3.0</v>
      </c>
      <c r="G94" s="5">
        <v>4.0</v>
      </c>
      <c r="H94" s="5">
        <v>8.0</v>
      </c>
      <c r="I94" s="5">
        <v>25.0</v>
      </c>
    </row>
    <row r="95">
      <c r="A95" s="2" t="s">
        <v>153</v>
      </c>
      <c r="B95" s="3">
        <v>1009.0560308653551</v>
      </c>
      <c r="C95" s="4">
        <v>0.7222222222222222</v>
      </c>
      <c r="D95" s="4">
        <v>0.17647058823529413</v>
      </c>
      <c r="E95" s="10">
        <v>13.0</v>
      </c>
      <c r="F95" s="10">
        <v>3.0</v>
      </c>
      <c r="G95" s="10">
        <v>5.0</v>
      </c>
      <c r="H95" s="10">
        <v>14.0</v>
      </c>
      <c r="I95" s="10">
        <v>35.0</v>
      </c>
    </row>
    <row r="96">
      <c r="A96" s="2" t="s">
        <v>157</v>
      </c>
      <c r="B96" s="3">
        <v>1007.8916255851251</v>
      </c>
      <c r="C96" s="4">
        <v>0.9090909090909091</v>
      </c>
      <c r="D96" s="4">
        <v>0.1</v>
      </c>
      <c r="E96" s="5">
        <v>10.0</v>
      </c>
      <c r="F96" s="5">
        <v>1.0</v>
      </c>
      <c r="G96" s="5">
        <v>1.0</v>
      </c>
      <c r="H96" s="5">
        <v>9.0</v>
      </c>
      <c r="I96" s="5">
        <v>21.0</v>
      </c>
    </row>
    <row r="97">
      <c r="A97" s="2" t="s">
        <v>171</v>
      </c>
      <c r="B97" s="3">
        <v>1003.7128461628051</v>
      </c>
      <c r="C97" s="4">
        <v>0.9166666666666666</v>
      </c>
      <c r="D97" s="4">
        <v>0.2631578947368421</v>
      </c>
      <c r="E97" s="5">
        <v>22.0</v>
      </c>
      <c r="F97" s="5">
        <v>10.0</v>
      </c>
      <c r="G97" s="5">
        <v>2.0</v>
      </c>
      <c r="H97" s="5">
        <v>28.0</v>
      </c>
      <c r="I97" s="5">
        <v>62.0</v>
      </c>
    </row>
    <row r="98">
      <c r="A98" s="2" t="s">
        <v>179</v>
      </c>
      <c r="B98" s="3">
        <v>1002.0040267698336</v>
      </c>
      <c r="C98" s="4">
        <v>0.7777777777777778</v>
      </c>
      <c r="D98" s="4">
        <v>0.1875</v>
      </c>
      <c r="E98" s="10">
        <v>14.0</v>
      </c>
      <c r="F98" s="10">
        <v>3.0</v>
      </c>
      <c r="G98" s="10">
        <v>4.0</v>
      </c>
      <c r="H98" s="10">
        <v>13.0</v>
      </c>
      <c r="I98" s="10">
        <v>34.0</v>
      </c>
    </row>
    <row r="99">
      <c r="A99" s="2" t="s">
        <v>200</v>
      </c>
      <c r="B99" s="3">
        <v>997.615671621179</v>
      </c>
      <c r="C99" s="4">
        <v>0.6666666666666666</v>
      </c>
      <c r="D99" s="4">
        <v>0.18181818181818182</v>
      </c>
      <c r="E99" s="5">
        <v>8.0</v>
      </c>
      <c r="F99" s="5">
        <v>2.0</v>
      </c>
      <c r="G99" s="5">
        <v>4.0</v>
      </c>
      <c r="H99" s="5">
        <v>9.0</v>
      </c>
      <c r="I99" s="5">
        <v>23.0</v>
      </c>
    </row>
    <row r="100">
      <c r="A100" s="2" t="s">
        <v>201</v>
      </c>
      <c r="B100" s="3">
        <v>996.8768814789568</v>
      </c>
      <c r="C100" s="4">
        <v>0.8333333333333334</v>
      </c>
      <c r="D100" s="4">
        <v>0.2857142857142857</v>
      </c>
      <c r="E100" s="10">
        <v>10.0</v>
      </c>
      <c r="F100" s="10">
        <v>4.0</v>
      </c>
      <c r="G100" s="10">
        <v>2.0</v>
      </c>
      <c r="H100" s="10">
        <v>10.0</v>
      </c>
      <c r="I100" s="10">
        <v>26.0</v>
      </c>
    </row>
    <row r="101">
      <c r="A101" s="2" t="s">
        <v>214</v>
      </c>
      <c r="B101" s="3">
        <v>991.9971435998436</v>
      </c>
      <c r="C101" s="4">
        <v>0.75</v>
      </c>
      <c r="D101" s="4">
        <v>0.1111111111111111</v>
      </c>
      <c r="E101" s="10">
        <v>9.0</v>
      </c>
      <c r="F101" s="10">
        <v>1.0</v>
      </c>
      <c r="G101" s="10">
        <v>3.0</v>
      </c>
      <c r="H101" s="10">
        <v>8.0</v>
      </c>
      <c r="I101" s="10">
        <v>21.0</v>
      </c>
    </row>
    <row r="102">
      <c r="A102" s="2" t="s">
        <v>215</v>
      </c>
      <c r="B102" s="3">
        <v>990.7216618997381</v>
      </c>
      <c r="C102" s="4">
        <v>0.75</v>
      </c>
      <c r="D102" s="4">
        <v>0.09090909090909091</v>
      </c>
      <c r="E102" s="5">
        <v>9.0</v>
      </c>
      <c r="F102" s="5">
        <v>1.0</v>
      </c>
      <c r="G102" s="5">
        <v>3.0</v>
      </c>
      <c r="H102" s="5">
        <v>10.0</v>
      </c>
      <c r="I102" s="5">
        <v>23.0</v>
      </c>
    </row>
    <row r="103">
      <c r="A103" s="2" t="s">
        <v>230</v>
      </c>
      <c r="B103" s="3">
        <v>982.5128054445086</v>
      </c>
      <c r="C103" s="4">
        <v>0.6363636363636364</v>
      </c>
      <c r="D103" s="4">
        <v>0.2222222222222222</v>
      </c>
      <c r="E103" s="5">
        <v>7.0</v>
      </c>
      <c r="F103" s="5">
        <v>2.0</v>
      </c>
      <c r="G103" s="5">
        <v>4.0</v>
      </c>
      <c r="H103" s="5">
        <v>7.0</v>
      </c>
      <c r="I103" s="5">
        <v>20.0</v>
      </c>
    </row>
    <row r="104">
      <c r="A104" s="2" t="s">
        <v>237</v>
      </c>
      <c r="B104" s="3">
        <v>980.9321319255095</v>
      </c>
      <c r="C104" s="4">
        <v>0.8</v>
      </c>
      <c r="D104" s="4">
        <v>0.0</v>
      </c>
      <c r="E104" s="5">
        <v>12.0</v>
      </c>
      <c r="F104" s="5">
        <v>0.0</v>
      </c>
      <c r="G104" s="5">
        <v>3.0</v>
      </c>
      <c r="H104" s="5">
        <v>11.0</v>
      </c>
      <c r="I104" s="5">
        <v>26.0</v>
      </c>
    </row>
    <row r="105">
      <c r="A105" s="2" t="s">
        <v>238</v>
      </c>
      <c r="B105" s="3">
        <v>980.0886976413576</v>
      </c>
      <c r="C105" s="4">
        <v>0.7692307692307693</v>
      </c>
      <c r="D105" s="4">
        <v>0.15384615384615385</v>
      </c>
      <c r="E105" s="10">
        <v>10.0</v>
      </c>
      <c r="F105" s="10">
        <v>2.0</v>
      </c>
      <c r="G105" s="10">
        <v>3.0</v>
      </c>
      <c r="H105" s="10">
        <v>11.0</v>
      </c>
      <c r="I105" s="10">
        <v>26.0</v>
      </c>
    </row>
    <row r="106">
      <c r="A106" s="2" t="s">
        <v>245</v>
      </c>
      <c r="B106" s="3">
        <v>978.5783003895925</v>
      </c>
      <c r="C106" s="4">
        <v>0.5882352941176471</v>
      </c>
      <c r="D106" s="4">
        <v>0.0</v>
      </c>
      <c r="E106" s="5">
        <v>10.0</v>
      </c>
      <c r="F106" s="5">
        <v>0.0</v>
      </c>
      <c r="G106" s="5">
        <v>7.0</v>
      </c>
      <c r="H106" s="5">
        <v>10.0</v>
      </c>
      <c r="I106" s="5">
        <v>27.0</v>
      </c>
    </row>
    <row r="107">
      <c r="A107" s="2" t="s">
        <v>258</v>
      </c>
      <c r="B107" s="3">
        <v>975.2982381525177</v>
      </c>
      <c r="C107" s="4">
        <v>0.7333333333333333</v>
      </c>
      <c r="D107" s="4">
        <v>0.18181818181818182</v>
      </c>
      <c r="E107" s="5">
        <v>11.0</v>
      </c>
      <c r="F107" s="5">
        <v>2.0</v>
      </c>
      <c r="G107" s="5">
        <v>4.0</v>
      </c>
      <c r="H107" s="5">
        <v>9.0</v>
      </c>
      <c r="I107" s="5">
        <v>26.0</v>
      </c>
    </row>
    <row r="108">
      <c r="A108" s="2" t="s">
        <v>263</v>
      </c>
      <c r="B108" s="3">
        <v>974.0364380487636</v>
      </c>
      <c r="C108" s="4">
        <v>0.7857142857142857</v>
      </c>
      <c r="D108" s="4">
        <v>0.0</v>
      </c>
      <c r="E108" s="10">
        <v>11.0</v>
      </c>
      <c r="F108" s="10">
        <v>0.0</v>
      </c>
      <c r="G108" s="10">
        <v>3.0</v>
      </c>
      <c r="H108" s="10">
        <v>10.0</v>
      </c>
      <c r="I108" s="10">
        <v>24.0</v>
      </c>
    </row>
    <row r="109">
      <c r="A109" s="2" t="s">
        <v>273</v>
      </c>
      <c r="B109" s="3">
        <v>971.6022434914913</v>
      </c>
      <c r="C109" s="4">
        <v>0.65</v>
      </c>
      <c r="D109" s="4">
        <v>0.23809523809523808</v>
      </c>
      <c r="E109" s="5">
        <v>13.0</v>
      </c>
      <c r="F109" s="5">
        <v>5.0</v>
      </c>
      <c r="G109" s="5">
        <v>7.0</v>
      </c>
      <c r="H109" s="5">
        <v>16.0</v>
      </c>
      <c r="I109" s="5">
        <v>41.0</v>
      </c>
    </row>
    <row r="110">
      <c r="A110" s="2" t="s">
        <v>280</v>
      </c>
      <c r="B110" s="3">
        <v>970.7590720308583</v>
      </c>
      <c r="C110" s="4">
        <v>0.8</v>
      </c>
      <c r="D110" s="4">
        <v>0.09090909090909091</v>
      </c>
      <c r="E110" s="5">
        <v>8.0</v>
      </c>
      <c r="F110" s="5">
        <v>1.0</v>
      </c>
      <c r="G110" s="5">
        <v>2.0</v>
      </c>
      <c r="H110" s="5">
        <v>10.0</v>
      </c>
      <c r="I110" s="5">
        <v>21.0</v>
      </c>
    </row>
    <row r="111">
      <c r="A111" s="2" t="s">
        <v>306</v>
      </c>
      <c r="B111" s="3">
        <v>965.1368992396043</v>
      </c>
      <c r="C111" s="4">
        <v>0.6363636363636364</v>
      </c>
      <c r="D111" s="4">
        <v>0.2</v>
      </c>
      <c r="E111" s="10">
        <v>7.0</v>
      </c>
      <c r="F111" s="10">
        <v>2.0</v>
      </c>
      <c r="G111" s="10">
        <v>4.0</v>
      </c>
      <c r="H111" s="10">
        <v>8.0</v>
      </c>
      <c r="I111" s="10">
        <v>21.0</v>
      </c>
    </row>
    <row r="112">
      <c r="A112" s="2" t="s">
        <v>311</v>
      </c>
      <c r="B112" s="3">
        <v>964.1530600371392</v>
      </c>
      <c r="C112" s="4">
        <v>0.6875</v>
      </c>
      <c r="D112" s="4">
        <v>0.08333333333333333</v>
      </c>
      <c r="E112" s="5">
        <v>11.0</v>
      </c>
      <c r="F112" s="5">
        <v>1.0</v>
      </c>
      <c r="G112" s="5">
        <v>5.0</v>
      </c>
      <c r="H112" s="5">
        <v>11.0</v>
      </c>
      <c r="I112" s="5">
        <v>28.0</v>
      </c>
    </row>
    <row r="113">
      <c r="A113" s="2" t="s">
        <v>314</v>
      </c>
      <c r="B113" s="3">
        <v>963.197753595378</v>
      </c>
      <c r="C113" s="4">
        <v>0.6521739130434783</v>
      </c>
      <c r="D113" s="4">
        <v>0.125</v>
      </c>
      <c r="E113" s="5">
        <v>15.0</v>
      </c>
      <c r="F113" s="5">
        <v>2.0</v>
      </c>
      <c r="G113" s="5">
        <v>8.0</v>
      </c>
      <c r="H113" s="5">
        <v>14.0</v>
      </c>
      <c r="I113" s="5">
        <v>39.0</v>
      </c>
    </row>
    <row r="114">
      <c r="A114" s="2" t="s">
        <v>315</v>
      </c>
      <c r="B114" s="3">
        <v>963.0624299789854</v>
      </c>
      <c r="C114" s="4">
        <v>0.6153846153846154</v>
      </c>
      <c r="D114" s="4">
        <v>0.0</v>
      </c>
      <c r="E114" s="5">
        <v>8.0</v>
      </c>
      <c r="F114" s="5">
        <v>0.0</v>
      </c>
      <c r="G114" s="5">
        <v>5.0</v>
      </c>
      <c r="H114" s="5">
        <v>8.0</v>
      </c>
      <c r="I114" s="5">
        <v>21.0</v>
      </c>
    </row>
    <row r="115">
      <c r="A115" s="2" t="s">
        <v>324</v>
      </c>
      <c r="B115" s="3">
        <v>959.9788439998226</v>
      </c>
      <c r="C115" s="4">
        <v>0.6153846153846154</v>
      </c>
      <c r="D115" s="4">
        <v>0.0</v>
      </c>
      <c r="E115" s="10">
        <v>8.0</v>
      </c>
      <c r="F115" s="10">
        <v>0.0</v>
      </c>
      <c r="G115" s="10">
        <v>5.0</v>
      </c>
      <c r="H115" s="10">
        <v>8.0</v>
      </c>
      <c r="I115" s="10">
        <v>21.0</v>
      </c>
    </row>
    <row r="116">
      <c r="A116" s="2" t="s">
        <v>349</v>
      </c>
      <c r="B116" s="3">
        <v>950.399318663779</v>
      </c>
      <c r="C116" s="4">
        <v>0.6153846153846154</v>
      </c>
      <c r="D116" s="4">
        <v>0.2222222222222222</v>
      </c>
      <c r="E116" s="10">
        <v>8.0</v>
      </c>
      <c r="F116" s="10">
        <v>2.0</v>
      </c>
      <c r="G116" s="10">
        <v>5.0</v>
      </c>
      <c r="H116" s="10">
        <v>7.0</v>
      </c>
      <c r="I116" s="10">
        <v>22.0</v>
      </c>
    </row>
    <row r="117">
      <c r="A117" s="2" t="s">
        <v>355</v>
      </c>
      <c r="B117" s="3">
        <v>947.7588937200107</v>
      </c>
      <c r="C117" s="4">
        <v>0.7857142857142857</v>
      </c>
      <c r="D117" s="4">
        <v>0.1</v>
      </c>
      <c r="E117" s="5">
        <v>11.0</v>
      </c>
      <c r="F117" s="5">
        <v>1.0</v>
      </c>
      <c r="G117" s="5">
        <v>3.0</v>
      </c>
      <c r="H117" s="5">
        <v>9.0</v>
      </c>
      <c r="I117" s="5">
        <v>24.0</v>
      </c>
    </row>
    <row r="118">
      <c r="A118" s="2" t="s">
        <v>361</v>
      </c>
      <c r="B118" s="3">
        <v>945.0982204720473</v>
      </c>
      <c r="C118" s="4">
        <v>0.4666666666666667</v>
      </c>
      <c r="D118" s="4">
        <v>0.25</v>
      </c>
      <c r="E118" s="5">
        <v>7.0</v>
      </c>
      <c r="F118" s="5">
        <v>2.0</v>
      </c>
      <c r="G118" s="5">
        <v>8.0</v>
      </c>
      <c r="H118" s="5">
        <v>6.0</v>
      </c>
      <c r="I118" s="5">
        <v>23.0</v>
      </c>
    </row>
    <row r="119">
      <c r="A119" s="2" t="s">
        <v>366</v>
      </c>
      <c r="B119" s="3">
        <v>944.0589973305305</v>
      </c>
      <c r="C119" s="4">
        <v>0.5833333333333334</v>
      </c>
      <c r="D119" s="4">
        <v>0.1</v>
      </c>
      <c r="E119" s="5">
        <v>7.0</v>
      </c>
      <c r="F119" s="5">
        <v>1.0</v>
      </c>
      <c r="G119" s="5">
        <v>5.0</v>
      </c>
      <c r="H119" s="5">
        <v>9.0</v>
      </c>
      <c r="I119" s="5">
        <v>22.0</v>
      </c>
    </row>
    <row r="120">
      <c r="A120" s="2" t="s">
        <v>373</v>
      </c>
      <c r="B120" s="3">
        <v>942.2880430917911</v>
      </c>
      <c r="C120" s="4">
        <v>0.5</v>
      </c>
      <c r="D120" s="4">
        <v>0.2222222222222222</v>
      </c>
      <c r="E120" s="5">
        <v>8.0</v>
      </c>
      <c r="F120" s="5">
        <v>2.0</v>
      </c>
      <c r="G120" s="5">
        <v>8.0</v>
      </c>
      <c r="H120" s="5">
        <v>7.0</v>
      </c>
      <c r="I120" s="5">
        <v>25.0</v>
      </c>
    </row>
    <row r="121">
      <c r="A121" s="2" t="s">
        <v>378</v>
      </c>
      <c r="B121" s="3">
        <v>938.6608544933788</v>
      </c>
      <c r="C121" s="4">
        <v>0.5</v>
      </c>
      <c r="D121" s="4">
        <v>0.2857142857142857</v>
      </c>
      <c r="E121" s="10">
        <v>9.0</v>
      </c>
      <c r="F121" s="10">
        <v>4.0</v>
      </c>
      <c r="G121" s="10">
        <v>9.0</v>
      </c>
      <c r="H121" s="10">
        <v>10.0</v>
      </c>
      <c r="I121" s="10">
        <v>32.0</v>
      </c>
    </row>
    <row r="122">
      <c r="A122" s="2" t="s">
        <v>379</v>
      </c>
      <c r="B122" s="3">
        <v>938.0819516913533</v>
      </c>
      <c r="C122" s="4">
        <v>0.42857142857142855</v>
      </c>
      <c r="D122" s="4">
        <v>0.14285714285714285</v>
      </c>
      <c r="E122" s="10">
        <v>6.0</v>
      </c>
      <c r="F122" s="10">
        <v>1.0</v>
      </c>
      <c r="G122" s="10">
        <v>8.0</v>
      </c>
      <c r="H122" s="10">
        <v>6.0</v>
      </c>
      <c r="I122" s="10">
        <v>21.0</v>
      </c>
    </row>
    <row r="123">
      <c r="A123" s="2" t="s">
        <v>388</v>
      </c>
      <c r="B123" s="3">
        <v>934.3024434729775</v>
      </c>
      <c r="C123" s="4">
        <v>0.5652173913043478</v>
      </c>
      <c r="D123" s="4">
        <v>0.07142857142857142</v>
      </c>
      <c r="E123" s="10">
        <v>13.0</v>
      </c>
      <c r="F123" s="10">
        <v>1.0</v>
      </c>
      <c r="G123" s="10">
        <v>10.0</v>
      </c>
      <c r="H123" s="10">
        <v>13.0</v>
      </c>
      <c r="I123" s="10">
        <v>37.0</v>
      </c>
    </row>
    <row r="124">
      <c r="A124" s="2" t="s">
        <v>413</v>
      </c>
      <c r="B124" s="3">
        <v>908.4876806005609</v>
      </c>
      <c r="C124" s="4">
        <v>0.5333333333333333</v>
      </c>
      <c r="D124" s="4">
        <v>0.125</v>
      </c>
      <c r="E124" s="10">
        <v>8.0</v>
      </c>
      <c r="F124" s="10">
        <v>1.0</v>
      </c>
      <c r="G124" s="10">
        <v>7.0</v>
      </c>
      <c r="H124" s="10">
        <v>7.0</v>
      </c>
      <c r="I124" s="10">
        <v>23.0</v>
      </c>
    </row>
  </sheetData>
  <autoFilter ref="$A$1:$I$124">
    <sortState ref="A1:I124">
      <sortCondition descending="1" ref="B1:B124"/>
    </sortState>
  </autoFilter>
  <mergeCells count="1">
    <mergeCell ref="J1:M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24.5"/>
    <col customWidth="1" min="3" max="3" width="20.75"/>
    <col customWidth="1" min="4" max="4" width="6.38"/>
    <col customWidth="1" min="10" max="10" width="9.0"/>
    <col customWidth="1" min="12" max="12" width="15.38"/>
    <col customWidth="1" min="13" max="13" width="5.0"/>
    <col customWidth="1" min="14" max="14" width="5.5"/>
  </cols>
  <sheetData>
    <row r="1">
      <c r="A1" s="31" t="s">
        <v>611</v>
      </c>
      <c r="B1" s="34" t="s">
        <v>423</v>
      </c>
      <c r="C1" s="34" t="s">
        <v>424</v>
      </c>
      <c r="D1" s="35" t="s">
        <v>425</v>
      </c>
      <c r="E1" s="34" t="s">
        <v>601</v>
      </c>
      <c r="F1" s="36" t="s">
        <v>602</v>
      </c>
      <c r="G1" s="36" t="s">
        <v>603</v>
      </c>
      <c r="H1" s="34" t="s">
        <v>612</v>
      </c>
      <c r="I1" s="31" t="s">
        <v>613</v>
      </c>
      <c r="J1" s="31" t="s">
        <v>614</v>
      </c>
    </row>
    <row r="2">
      <c r="A2" s="2">
        <v>1.0</v>
      </c>
      <c r="B2" s="2" t="s">
        <v>183</v>
      </c>
      <c r="C2" s="2" t="s">
        <v>126</v>
      </c>
      <c r="D2" s="16" t="s">
        <v>427</v>
      </c>
      <c r="E2" s="10">
        <v>16.057168061144157</v>
      </c>
      <c r="F2" s="10">
        <v>1000.0</v>
      </c>
      <c r="G2" s="10">
        <v>1000.0</v>
      </c>
      <c r="H2" s="14" t="s">
        <v>615</v>
      </c>
      <c r="I2" s="2" t="s">
        <v>616</v>
      </c>
      <c r="J2" s="2" t="s">
        <v>617</v>
      </c>
      <c r="M2" s="2" t="s">
        <v>604</v>
      </c>
      <c r="R2" s="2" t="s">
        <v>604</v>
      </c>
      <c r="S2" s="2" t="s">
        <v>604</v>
      </c>
      <c r="T2" s="2" t="s">
        <v>604</v>
      </c>
      <c r="U2" s="2" t="s">
        <v>604</v>
      </c>
      <c r="V2" s="2" t="s">
        <v>604</v>
      </c>
      <c r="W2" s="2" t="s">
        <v>604</v>
      </c>
    </row>
    <row r="3">
      <c r="A3" s="2">
        <v>2.0</v>
      </c>
      <c r="B3" s="2" t="s">
        <v>295</v>
      </c>
      <c r="C3" s="2" t="s">
        <v>183</v>
      </c>
      <c r="D3" s="16" t="s">
        <v>428</v>
      </c>
      <c r="E3" s="10">
        <v>18.11962479506086</v>
      </c>
      <c r="F3" s="10">
        <v>1000.0</v>
      </c>
      <c r="G3" s="10">
        <v>1016.0571680611441</v>
      </c>
      <c r="I3" s="2" t="s">
        <v>617</v>
      </c>
      <c r="J3" s="2" t="s">
        <v>616</v>
      </c>
      <c r="M3" s="2" t="s">
        <v>604</v>
      </c>
      <c r="R3" s="2" t="s">
        <v>604</v>
      </c>
      <c r="S3" s="2" t="s">
        <v>604</v>
      </c>
      <c r="T3" s="2" t="s">
        <v>604</v>
      </c>
      <c r="U3" s="2" t="s">
        <v>604</v>
      </c>
      <c r="V3" s="2" t="s">
        <v>604</v>
      </c>
      <c r="W3" s="2" t="s">
        <v>604</v>
      </c>
    </row>
    <row r="4">
      <c r="A4" s="2">
        <v>3.0</v>
      </c>
      <c r="B4" s="2" t="s">
        <v>102</v>
      </c>
      <c r="C4" s="2" t="s">
        <v>295</v>
      </c>
      <c r="D4" s="16" t="s">
        <v>429</v>
      </c>
      <c r="E4" s="10">
        <v>17.4643989954824</v>
      </c>
      <c r="F4" s="10">
        <v>1000.0</v>
      </c>
      <c r="G4" s="10">
        <v>1018.1196247950608</v>
      </c>
      <c r="I4" s="2" t="s">
        <v>616</v>
      </c>
      <c r="J4" s="2" t="s">
        <v>617</v>
      </c>
      <c r="M4" s="2" t="s">
        <v>604</v>
      </c>
      <c r="R4" s="2" t="s">
        <v>604</v>
      </c>
      <c r="S4" s="2" t="s">
        <v>604</v>
      </c>
      <c r="T4" s="2" t="s">
        <v>604</v>
      </c>
      <c r="U4" s="2" t="s">
        <v>604</v>
      </c>
      <c r="V4" s="2" t="s">
        <v>604</v>
      </c>
      <c r="W4" s="2" t="s">
        <v>604</v>
      </c>
    </row>
    <row r="5">
      <c r="A5" s="2">
        <v>4.0</v>
      </c>
      <c r="B5" s="2" t="s">
        <v>126</v>
      </c>
      <c r="C5" s="2" t="s">
        <v>102</v>
      </c>
      <c r="D5" s="16" t="s">
        <v>430</v>
      </c>
      <c r="E5" s="10">
        <v>19.077738182384884</v>
      </c>
      <c r="F5" s="10">
        <v>983.9428319388559</v>
      </c>
      <c r="G5" s="10">
        <v>1017.4643989954824</v>
      </c>
      <c r="I5" s="2" t="s">
        <v>617</v>
      </c>
      <c r="J5" s="2" t="s">
        <v>616</v>
      </c>
      <c r="M5" s="2" t="s">
        <v>604</v>
      </c>
      <c r="R5" s="2" t="s">
        <v>604</v>
      </c>
      <c r="S5" s="2" t="s">
        <v>604</v>
      </c>
      <c r="T5" s="2" t="s">
        <v>604</v>
      </c>
      <c r="U5" s="2" t="s">
        <v>604</v>
      </c>
      <c r="V5" s="2" t="s">
        <v>604</v>
      </c>
      <c r="W5" s="2" t="s">
        <v>604</v>
      </c>
    </row>
    <row r="6">
      <c r="A6" s="2">
        <v>5.0</v>
      </c>
      <c r="B6" s="2" t="s">
        <v>369</v>
      </c>
      <c r="C6" s="2" t="s">
        <v>126</v>
      </c>
      <c r="D6" s="16" t="s">
        <v>431</v>
      </c>
      <c r="E6" s="10">
        <v>15.260944870448316</v>
      </c>
      <c r="F6" s="10">
        <v>1000.0</v>
      </c>
      <c r="G6" s="10">
        <v>1003.0205701212408</v>
      </c>
      <c r="I6" s="2" t="s">
        <v>616</v>
      </c>
      <c r="J6" s="2" t="s">
        <v>617</v>
      </c>
      <c r="M6" s="2" t="s">
        <v>604</v>
      </c>
      <c r="R6" s="2" t="s">
        <v>604</v>
      </c>
      <c r="S6" s="2" t="s">
        <v>604</v>
      </c>
      <c r="T6" s="2" t="s">
        <v>604</v>
      </c>
      <c r="U6" s="2" t="s">
        <v>604</v>
      </c>
      <c r="V6" s="2" t="s">
        <v>604</v>
      </c>
      <c r="W6" s="2" t="s">
        <v>604</v>
      </c>
    </row>
    <row r="7">
      <c r="A7" s="2">
        <v>6.0</v>
      </c>
      <c r="B7" s="2" t="s">
        <v>118</v>
      </c>
      <c r="C7" s="2" t="s">
        <v>369</v>
      </c>
      <c r="D7" s="16" t="s">
        <v>432</v>
      </c>
      <c r="E7" s="10">
        <v>17.4076248775848</v>
      </c>
      <c r="F7" s="10">
        <v>1000.0</v>
      </c>
      <c r="G7" s="10">
        <v>1015.2609448704483</v>
      </c>
      <c r="I7" s="2" t="s">
        <v>617</v>
      </c>
      <c r="J7" s="2" t="s">
        <v>616</v>
      </c>
      <c r="M7" s="2" t="s">
        <v>604</v>
      </c>
      <c r="R7" s="2" t="s">
        <v>604</v>
      </c>
      <c r="S7" s="2" t="s">
        <v>604</v>
      </c>
      <c r="T7" s="2" t="s">
        <v>604</v>
      </c>
      <c r="U7" s="2" t="s">
        <v>604</v>
      </c>
      <c r="V7" s="2" t="s">
        <v>604</v>
      </c>
      <c r="W7" s="2" t="s">
        <v>604</v>
      </c>
    </row>
    <row r="8">
      <c r="A8" s="2">
        <v>7.0</v>
      </c>
      <c r="B8" s="2" t="s">
        <v>268</v>
      </c>
      <c r="C8" s="2" t="s">
        <v>118</v>
      </c>
      <c r="D8" s="16" t="s">
        <v>433</v>
      </c>
      <c r="E8" s="10">
        <v>-46.26367426473067</v>
      </c>
      <c r="F8" s="10">
        <v>1000.0</v>
      </c>
      <c r="G8" s="10">
        <v>1017.4076248775848</v>
      </c>
      <c r="I8" s="2" t="s">
        <v>616</v>
      </c>
      <c r="J8" s="2" t="s">
        <v>617</v>
      </c>
      <c r="M8" s="2" t="s">
        <v>604</v>
      </c>
      <c r="R8" s="2" t="s">
        <v>604</v>
      </c>
      <c r="S8" s="2" t="s">
        <v>604</v>
      </c>
      <c r="T8" s="2" t="s">
        <v>604</v>
      </c>
      <c r="U8" s="2" t="s">
        <v>604</v>
      </c>
      <c r="V8" s="2" t="s">
        <v>604</v>
      </c>
      <c r="W8" s="2" t="s">
        <v>604</v>
      </c>
    </row>
    <row r="9">
      <c r="A9" s="2">
        <v>8.0</v>
      </c>
      <c r="B9" s="2" t="s">
        <v>296</v>
      </c>
      <c r="C9" s="2" t="s">
        <v>118</v>
      </c>
      <c r="D9" s="16" t="s">
        <v>434</v>
      </c>
      <c r="E9" s="10">
        <v>20.14409320897247</v>
      </c>
      <c r="F9" s="10">
        <v>1000.0</v>
      </c>
      <c r="G9" s="10">
        <v>1063.6712991423155</v>
      </c>
      <c r="I9" s="2" t="s">
        <v>616</v>
      </c>
      <c r="J9" s="2" t="s">
        <v>617</v>
      </c>
      <c r="M9" s="2" t="s">
        <v>604</v>
      </c>
      <c r="R9" s="2" t="s">
        <v>604</v>
      </c>
      <c r="S9" s="2" t="s">
        <v>604</v>
      </c>
      <c r="T9" s="2" t="s">
        <v>604</v>
      </c>
      <c r="U9" s="2" t="s">
        <v>604</v>
      </c>
      <c r="V9" s="2" t="s">
        <v>604</v>
      </c>
      <c r="W9" s="2" t="s">
        <v>604</v>
      </c>
    </row>
    <row r="10">
      <c r="A10" s="2">
        <v>9.0</v>
      </c>
      <c r="B10" s="2" t="s">
        <v>253</v>
      </c>
      <c r="C10" s="2" t="s">
        <v>296</v>
      </c>
      <c r="D10" s="16" t="s">
        <v>435</v>
      </c>
      <c r="E10" s="10">
        <v>18.46160540849518</v>
      </c>
      <c r="F10" s="10">
        <v>1000.0</v>
      </c>
      <c r="G10" s="10">
        <v>1020.1440932089724</v>
      </c>
      <c r="I10" s="2" t="s">
        <v>617</v>
      </c>
      <c r="J10" s="2" t="s">
        <v>616</v>
      </c>
      <c r="M10" s="2" t="s">
        <v>604</v>
      </c>
      <c r="R10" s="2" t="s">
        <v>604</v>
      </c>
      <c r="S10" s="2" t="s">
        <v>604</v>
      </c>
      <c r="T10" s="2" t="s">
        <v>604</v>
      </c>
      <c r="U10" s="2" t="s">
        <v>604</v>
      </c>
      <c r="V10" s="2" t="s">
        <v>604</v>
      </c>
      <c r="W10" s="2" t="s">
        <v>604</v>
      </c>
    </row>
    <row r="11">
      <c r="A11" s="2">
        <v>10.0</v>
      </c>
      <c r="B11" s="2" t="s">
        <v>183</v>
      </c>
      <c r="C11" s="2" t="s">
        <v>253</v>
      </c>
      <c r="D11" s="16" t="s">
        <v>428</v>
      </c>
      <c r="E11" s="10">
        <v>18.636554037548034</v>
      </c>
      <c r="F11" s="10">
        <v>997.9375432660834</v>
      </c>
      <c r="G11" s="10">
        <v>1018.4616054084952</v>
      </c>
      <c r="I11" s="2" t="s">
        <v>616</v>
      </c>
      <c r="J11" s="2" t="s">
        <v>617</v>
      </c>
      <c r="M11" s="2" t="s">
        <v>604</v>
      </c>
      <c r="R11" s="2" t="s">
        <v>604</v>
      </c>
      <c r="S11" s="2" t="s">
        <v>604</v>
      </c>
      <c r="T11" s="2" t="s">
        <v>604</v>
      </c>
      <c r="U11" s="2" t="s">
        <v>604</v>
      </c>
      <c r="V11" s="2" t="s">
        <v>604</v>
      </c>
      <c r="W11" s="2" t="s">
        <v>604</v>
      </c>
    </row>
    <row r="12">
      <c r="A12" s="2">
        <v>11.0</v>
      </c>
      <c r="B12" s="2" t="s">
        <v>295</v>
      </c>
      <c r="C12" s="2" t="s">
        <v>183</v>
      </c>
      <c r="D12" s="16" t="s">
        <v>436</v>
      </c>
      <c r="E12" s="10">
        <v>17.410620470977452</v>
      </c>
      <c r="F12" s="10">
        <v>1000.6552257995784</v>
      </c>
      <c r="G12" s="10">
        <v>1016.5740973036313</v>
      </c>
      <c r="I12" s="2" t="s">
        <v>617</v>
      </c>
      <c r="J12" s="2" t="s">
        <v>616</v>
      </c>
      <c r="M12" s="2" t="s">
        <v>604</v>
      </c>
      <c r="R12" s="2" t="s">
        <v>604</v>
      </c>
      <c r="S12" s="2" t="s">
        <v>604</v>
      </c>
      <c r="T12" s="2" t="s">
        <v>604</v>
      </c>
      <c r="U12" s="2" t="s">
        <v>604</v>
      </c>
      <c r="V12" s="2" t="s">
        <v>604</v>
      </c>
      <c r="W12" s="2" t="s">
        <v>604</v>
      </c>
    </row>
    <row r="13">
      <c r="A13" s="2">
        <v>12.0</v>
      </c>
      <c r="B13" s="2" t="s">
        <v>102</v>
      </c>
      <c r="C13" s="2" t="s">
        <v>295</v>
      </c>
      <c r="D13" s="16" t="s">
        <v>428</v>
      </c>
      <c r="E13" s="10">
        <v>18.538077657614597</v>
      </c>
      <c r="F13" s="10">
        <v>998.3866608130975</v>
      </c>
      <c r="G13" s="10">
        <v>1018.0658462705559</v>
      </c>
      <c r="I13" s="2" t="s">
        <v>616</v>
      </c>
      <c r="J13" s="2" t="s">
        <v>617</v>
      </c>
      <c r="M13" s="2" t="s">
        <v>604</v>
      </c>
      <c r="R13" s="2" t="s">
        <v>604</v>
      </c>
      <c r="S13" s="2" t="s">
        <v>604</v>
      </c>
      <c r="T13" s="2" t="s">
        <v>604</v>
      </c>
      <c r="U13" s="2" t="s">
        <v>604</v>
      </c>
      <c r="V13" s="2" t="s">
        <v>604</v>
      </c>
      <c r="W13" s="2" t="s">
        <v>604</v>
      </c>
    </row>
    <row r="14">
      <c r="A14" s="2">
        <v>13.0</v>
      </c>
      <c r="B14" s="2" t="s">
        <v>95</v>
      </c>
      <c r="C14" s="2" t="s">
        <v>102</v>
      </c>
      <c r="D14" s="16" t="s">
        <v>437</v>
      </c>
      <c r="E14" s="10">
        <v>17.920060528097324</v>
      </c>
      <c r="F14" s="10">
        <v>1000.0</v>
      </c>
      <c r="G14" s="10">
        <v>1016.924738470712</v>
      </c>
      <c r="I14" s="2" t="s">
        <v>617</v>
      </c>
      <c r="J14" s="2" t="s">
        <v>616</v>
      </c>
      <c r="M14" s="2" t="s">
        <v>604</v>
      </c>
      <c r="R14" s="2" t="s">
        <v>604</v>
      </c>
      <c r="S14" s="2" t="s">
        <v>604</v>
      </c>
      <c r="T14" s="2" t="s">
        <v>604</v>
      </c>
      <c r="U14" s="2" t="s">
        <v>604</v>
      </c>
      <c r="V14" s="2" t="s">
        <v>604</v>
      </c>
      <c r="W14" s="2" t="s">
        <v>604</v>
      </c>
    </row>
    <row r="15">
      <c r="A15" s="2">
        <v>14.0</v>
      </c>
      <c r="B15" s="2" t="s">
        <v>369</v>
      </c>
      <c r="C15" s="2" t="s">
        <v>95</v>
      </c>
      <c r="D15" s="16" t="s">
        <v>433</v>
      </c>
      <c r="E15" s="10">
        <v>-45.95540010611646</v>
      </c>
      <c r="F15" s="10">
        <v>997.8533199928635</v>
      </c>
      <c r="G15" s="10">
        <v>1017.9200605280973</v>
      </c>
      <c r="H15" s="2" t="s">
        <v>618</v>
      </c>
      <c r="I15" s="2" t="s">
        <v>616</v>
      </c>
      <c r="J15" s="2" t="s">
        <v>617</v>
      </c>
      <c r="M15" s="2" t="s">
        <v>604</v>
      </c>
      <c r="R15" s="2" t="s">
        <v>604</v>
      </c>
      <c r="S15" s="2" t="s">
        <v>604</v>
      </c>
      <c r="T15" s="2" t="s">
        <v>604</v>
      </c>
      <c r="U15" s="2" t="s">
        <v>604</v>
      </c>
      <c r="V15" s="2" t="s">
        <v>604</v>
      </c>
      <c r="W15" s="2" t="s">
        <v>604</v>
      </c>
    </row>
    <row r="16">
      <c r="A16" s="2">
        <v>15.0</v>
      </c>
      <c r="B16" s="2" t="s">
        <v>238</v>
      </c>
      <c r="C16" s="2" t="s">
        <v>144</v>
      </c>
      <c r="D16" s="16" t="s">
        <v>438</v>
      </c>
      <c r="E16" s="10">
        <v>15.796154235774535</v>
      </c>
      <c r="F16" s="10">
        <v>1000.0</v>
      </c>
      <c r="G16" s="10">
        <v>1000.0</v>
      </c>
      <c r="I16" s="2" t="s">
        <v>619</v>
      </c>
      <c r="J16" s="2" t="s">
        <v>620</v>
      </c>
      <c r="M16" s="2" t="s">
        <v>604</v>
      </c>
      <c r="R16" s="2" t="s">
        <v>604</v>
      </c>
      <c r="S16" s="2" t="s">
        <v>604</v>
      </c>
      <c r="T16" s="2" t="s">
        <v>604</v>
      </c>
      <c r="U16" s="2" t="s">
        <v>604</v>
      </c>
      <c r="V16" s="2" t="s">
        <v>604</v>
      </c>
      <c r="W16" s="2" t="s">
        <v>604</v>
      </c>
    </row>
    <row r="17">
      <c r="A17" s="2">
        <v>16.0</v>
      </c>
      <c r="B17" s="2" t="s">
        <v>70</v>
      </c>
      <c r="C17" s="2" t="s">
        <v>238</v>
      </c>
      <c r="D17" s="16" t="s">
        <v>439</v>
      </c>
      <c r="E17" s="10">
        <v>17.56044495895325</v>
      </c>
      <c r="F17" s="10">
        <v>1000.0</v>
      </c>
      <c r="G17" s="10">
        <v>1015.7961542357745</v>
      </c>
      <c r="I17" s="2" t="s">
        <v>620</v>
      </c>
      <c r="J17" s="2" t="s">
        <v>619</v>
      </c>
      <c r="M17" s="2" t="s">
        <v>604</v>
      </c>
      <c r="R17" s="2" t="s">
        <v>604</v>
      </c>
      <c r="S17" s="2" t="s">
        <v>604</v>
      </c>
      <c r="T17" s="2" t="s">
        <v>604</v>
      </c>
      <c r="U17" s="2" t="s">
        <v>604</v>
      </c>
      <c r="V17" s="2" t="s">
        <v>604</v>
      </c>
      <c r="W17" s="2" t="s">
        <v>604</v>
      </c>
    </row>
    <row r="18">
      <c r="A18" s="2">
        <v>17.0</v>
      </c>
      <c r="B18" s="2" t="s">
        <v>31</v>
      </c>
      <c r="C18" s="2" t="s">
        <v>70</v>
      </c>
      <c r="D18" s="16" t="s">
        <v>440</v>
      </c>
      <c r="E18" s="10">
        <v>16.997518002372097</v>
      </c>
      <c r="F18" s="10">
        <v>1000.0</v>
      </c>
      <c r="G18" s="10">
        <v>1017.5604449589533</v>
      </c>
      <c r="I18" s="2" t="s">
        <v>619</v>
      </c>
      <c r="J18" s="2" t="s">
        <v>620</v>
      </c>
      <c r="M18" s="2" t="s">
        <v>604</v>
      </c>
      <c r="R18" s="2" t="s">
        <v>604</v>
      </c>
      <c r="S18" s="2" t="s">
        <v>604</v>
      </c>
      <c r="T18" s="2" t="s">
        <v>604</v>
      </c>
      <c r="U18" s="2" t="s">
        <v>604</v>
      </c>
      <c r="V18" s="2" t="s">
        <v>604</v>
      </c>
      <c r="W18" s="2" t="s">
        <v>604</v>
      </c>
    </row>
    <row r="19">
      <c r="A19" s="2">
        <v>18.0</v>
      </c>
      <c r="B19" s="2" t="s">
        <v>239</v>
      </c>
      <c r="C19" s="2" t="s">
        <v>31</v>
      </c>
      <c r="D19" s="16" t="s">
        <v>433</v>
      </c>
      <c r="E19" s="10">
        <v>-46.3109283323759</v>
      </c>
      <c r="F19" s="10">
        <v>1000.0</v>
      </c>
      <c r="G19" s="10">
        <v>1016.9975180023721</v>
      </c>
      <c r="I19" s="2" t="s">
        <v>620</v>
      </c>
      <c r="J19" s="2" t="s">
        <v>619</v>
      </c>
      <c r="M19" s="2" t="s">
        <v>604</v>
      </c>
      <c r="R19" s="2" t="s">
        <v>604</v>
      </c>
      <c r="S19" s="2" t="s">
        <v>604</v>
      </c>
      <c r="T19" s="2" t="s">
        <v>604</v>
      </c>
      <c r="U19" s="2" t="s">
        <v>604</v>
      </c>
      <c r="V19" s="2" t="s">
        <v>604</v>
      </c>
      <c r="W19" s="2" t="s">
        <v>604</v>
      </c>
    </row>
    <row r="20">
      <c r="A20" s="2">
        <v>19.0</v>
      </c>
      <c r="B20" s="2" t="s">
        <v>273</v>
      </c>
      <c r="C20" s="2" t="s">
        <v>31</v>
      </c>
      <c r="D20" s="16" t="s">
        <v>441</v>
      </c>
      <c r="E20" s="10">
        <v>20.796657145435095</v>
      </c>
      <c r="F20" s="10">
        <v>1000.0</v>
      </c>
      <c r="G20" s="10">
        <v>1063.308446334748</v>
      </c>
      <c r="I20" s="2" t="s">
        <v>620</v>
      </c>
      <c r="J20" s="2" t="s">
        <v>619</v>
      </c>
      <c r="M20" s="2" t="s">
        <v>604</v>
      </c>
      <c r="R20" s="2" t="s">
        <v>604</v>
      </c>
      <c r="S20" s="2" t="s">
        <v>604</v>
      </c>
      <c r="T20" s="2" t="s">
        <v>604</v>
      </c>
      <c r="U20" s="2" t="s">
        <v>604</v>
      </c>
      <c r="V20" s="2" t="s">
        <v>604</v>
      </c>
      <c r="W20" s="2" t="s">
        <v>604</v>
      </c>
    </row>
    <row r="21">
      <c r="A21" s="2">
        <v>20.0</v>
      </c>
      <c r="B21" s="2" t="s">
        <v>114</v>
      </c>
      <c r="C21" s="2" t="s">
        <v>273</v>
      </c>
      <c r="D21" s="16" t="s">
        <v>433</v>
      </c>
      <c r="E21" s="10">
        <v>-45.87021308948728</v>
      </c>
      <c r="F21" s="10">
        <v>1000.0</v>
      </c>
      <c r="G21" s="10">
        <v>1020.796657145435</v>
      </c>
      <c r="I21" s="2" t="s">
        <v>619</v>
      </c>
      <c r="J21" s="2" t="s">
        <v>620</v>
      </c>
      <c r="M21" s="25" t="s">
        <v>604</v>
      </c>
      <c r="R21" s="2" t="s">
        <v>604</v>
      </c>
      <c r="S21" s="2" t="s">
        <v>604</v>
      </c>
      <c r="T21" s="2" t="s">
        <v>604</v>
      </c>
      <c r="U21" s="2" t="s">
        <v>604</v>
      </c>
      <c r="V21" s="2" t="s">
        <v>604</v>
      </c>
      <c r="W21" s="2" t="s">
        <v>604</v>
      </c>
    </row>
    <row r="22">
      <c r="A22" s="2">
        <v>21.0</v>
      </c>
      <c r="B22" s="2" t="s">
        <v>26</v>
      </c>
      <c r="C22" s="2" t="s">
        <v>273</v>
      </c>
      <c r="D22" s="16" t="s">
        <v>433</v>
      </c>
      <c r="E22" s="10">
        <v>-40.07279065155331</v>
      </c>
      <c r="F22" s="10">
        <v>1000.0</v>
      </c>
      <c r="G22" s="10">
        <v>1066.6668702349223</v>
      </c>
      <c r="I22" s="2" t="s">
        <v>619</v>
      </c>
      <c r="J22" s="2" t="s">
        <v>620</v>
      </c>
      <c r="M22" s="25" t="s">
        <v>604</v>
      </c>
      <c r="R22" s="2" t="s">
        <v>604</v>
      </c>
      <c r="S22" s="2" t="s">
        <v>604</v>
      </c>
      <c r="T22" s="2" t="s">
        <v>604</v>
      </c>
      <c r="U22" s="2" t="s">
        <v>604</v>
      </c>
      <c r="V22" s="2" t="s">
        <v>604</v>
      </c>
      <c r="W22" s="2" t="s">
        <v>604</v>
      </c>
    </row>
    <row r="23">
      <c r="A23" s="2">
        <v>22.0</v>
      </c>
      <c r="B23" s="2" t="s">
        <v>36</v>
      </c>
      <c r="C23" s="2" t="s">
        <v>273</v>
      </c>
      <c r="D23" s="16" t="s">
        <v>442</v>
      </c>
      <c r="E23" s="10">
        <v>23.567988085690875</v>
      </c>
      <c r="F23" s="10">
        <v>1000.0</v>
      </c>
      <c r="G23" s="10">
        <v>1106.7396608864756</v>
      </c>
      <c r="I23" s="2" t="s">
        <v>619</v>
      </c>
      <c r="J23" s="2" t="s">
        <v>620</v>
      </c>
      <c r="M23" s="25" t="s">
        <v>604</v>
      </c>
      <c r="R23" s="2" t="s">
        <v>604</v>
      </c>
      <c r="S23" s="2" t="s">
        <v>604</v>
      </c>
      <c r="T23" s="2" t="s">
        <v>604</v>
      </c>
      <c r="U23" s="2" t="s">
        <v>604</v>
      </c>
      <c r="V23" s="2" t="s">
        <v>604</v>
      </c>
      <c r="W23" s="2" t="s">
        <v>604</v>
      </c>
    </row>
    <row r="24">
      <c r="A24" s="2">
        <v>23.0</v>
      </c>
      <c r="B24" s="2" t="s">
        <v>144</v>
      </c>
      <c r="C24" s="2" t="s">
        <v>36</v>
      </c>
      <c r="D24" s="16" t="s">
        <v>443</v>
      </c>
      <c r="E24" s="10">
        <v>19.692130571064034</v>
      </c>
      <c r="F24" s="10">
        <v>984.2038457642255</v>
      </c>
      <c r="G24" s="10">
        <v>1023.5679880856909</v>
      </c>
      <c r="I24" s="2" t="s">
        <v>620</v>
      </c>
      <c r="J24" s="2" t="s">
        <v>619</v>
      </c>
      <c r="M24" s="25" t="s">
        <v>604</v>
      </c>
      <c r="R24" s="2" t="s">
        <v>604</v>
      </c>
      <c r="S24" s="2" t="s">
        <v>604</v>
      </c>
      <c r="T24" s="2" t="s">
        <v>604</v>
      </c>
      <c r="U24" s="2" t="s">
        <v>604</v>
      </c>
      <c r="V24" s="2" t="s">
        <v>604</v>
      </c>
      <c r="W24" s="2" t="s">
        <v>604</v>
      </c>
    </row>
    <row r="25">
      <c r="A25" s="2">
        <v>24.0</v>
      </c>
      <c r="B25" s="2" t="s">
        <v>238</v>
      </c>
      <c r="C25" s="2" t="s">
        <v>144</v>
      </c>
      <c r="D25" s="16" t="s">
        <v>444</v>
      </c>
      <c r="E25" s="10">
        <v>16.863667390233964</v>
      </c>
      <c r="F25" s="10">
        <v>998.2357092768211</v>
      </c>
      <c r="G25" s="10">
        <v>1003.8959763352896</v>
      </c>
      <c r="I25" s="2" t="s">
        <v>619</v>
      </c>
      <c r="J25" s="2" t="s">
        <v>620</v>
      </c>
      <c r="M25" s="25" t="s">
        <v>604</v>
      </c>
      <c r="R25" s="2" t="s">
        <v>604</v>
      </c>
      <c r="S25" s="2" t="s">
        <v>604</v>
      </c>
      <c r="T25" s="2" t="s">
        <v>604</v>
      </c>
      <c r="U25" s="2" t="s">
        <v>604</v>
      </c>
      <c r="V25" s="2" t="s">
        <v>604</v>
      </c>
      <c r="W25" s="2" t="s">
        <v>604</v>
      </c>
    </row>
    <row r="26">
      <c r="A26" s="2">
        <v>25.0</v>
      </c>
      <c r="B26" s="2" t="s">
        <v>239</v>
      </c>
      <c r="C26" s="2" t="s">
        <v>238</v>
      </c>
      <c r="D26" s="16" t="s">
        <v>445</v>
      </c>
      <c r="E26" s="10">
        <v>22.308076727613184</v>
      </c>
      <c r="F26" s="26">
        <v>953.6890716676241</v>
      </c>
      <c r="G26" s="10">
        <v>1015.0993766670551</v>
      </c>
      <c r="I26" s="2" t="s">
        <v>620</v>
      </c>
      <c r="J26" s="2" t="s">
        <v>619</v>
      </c>
      <c r="M26" s="25" t="s">
        <v>604</v>
      </c>
      <c r="R26" s="2" t="s">
        <v>604</v>
      </c>
      <c r="S26" s="2" t="s">
        <v>604</v>
      </c>
      <c r="T26" s="2" t="s">
        <v>604</v>
      </c>
      <c r="U26" s="2" t="s">
        <v>604</v>
      </c>
      <c r="V26" s="2" t="s">
        <v>604</v>
      </c>
      <c r="W26" s="2" t="s">
        <v>604</v>
      </c>
    </row>
    <row r="27">
      <c r="A27" s="2">
        <v>26.0</v>
      </c>
      <c r="B27" s="2" t="s">
        <v>31</v>
      </c>
      <c r="C27" s="2" t="s">
        <v>239</v>
      </c>
      <c r="D27" s="16" t="s">
        <v>446</v>
      </c>
      <c r="E27" s="10">
        <v>9.310442480296606</v>
      </c>
      <c r="F27" s="10">
        <v>1042.5117891893128</v>
      </c>
      <c r="G27" s="10">
        <v>975.9971483952373</v>
      </c>
      <c r="I27" s="2" t="s">
        <v>619</v>
      </c>
      <c r="J27" s="2" t="s">
        <v>620</v>
      </c>
      <c r="M27" s="25" t="s">
        <v>604</v>
      </c>
      <c r="R27" s="2" t="s">
        <v>604</v>
      </c>
      <c r="S27" s="2" t="s">
        <v>604</v>
      </c>
      <c r="T27" s="2" t="s">
        <v>604</v>
      </c>
      <c r="U27" s="2" t="s">
        <v>604</v>
      </c>
      <c r="V27" s="2" t="s">
        <v>604</v>
      </c>
      <c r="W27" s="2" t="s">
        <v>604</v>
      </c>
    </row>
    <row r="28">
      <c r="A28" s="2">
        <v>27.0</v>
      </c>
      <c r="B28" s="2" t="s">
        <v>105</v>
      </c>
      <c r="C28" s="2" t="s">
        <v>31</v>
      </c>
      <c r="D28" s="16" t="s">
        <v>447</v>
      </c>
      <c r="E28" s="10">
        <v>21.395130581033165</v>
      </c>
      <c r="F28" s="10">
        <v>1000.0</v>
      </c>
      <c r="G28" s="10">
        <v>1051.8222316696094</v>
      </c>
      <c r="I28" s="2" t="s">
        <v>620</v>
      </c>
      <c r="J28" s="2" t="s">
        <v>619</v>
      </c>
      <c r="M28" s="25" t="s">
        <v>604</v>
      </c>
      <c r="R28" s="2" t="s">
        <v>604</v>
      </c>
      <c r="S28" s="2" t="s">
        <v>604</v>
      </c>
      <c r="T28" s="2" t="s">
        <v>604</v>
      </c>
      <c r="U28" s="2" t="s">
        <v>604</v>
      </c>
      <c r="V28" s="2" t="s">
        <v>604</v>
      </c>
      <c r="W28" s="2" t="s">
        <v>604</v>
      </c>
    </row>
    <row r="29">
      <c r="A29" s="2">
        <v>28.0</v>
      </c>
      <c r="B29" s="2" t="s">
        <v>114</v>
      </c>
      <c r="C29" s="2" t="s">
        <v>105</v>
      </c>
      <c r="D29" s="16" t="s">
        <v>448</v>
      </c>
      <c r="E29" s="10">
        <v>23.1957317252277</v>
      </c>
      <c r="F29" s="10">
        <v>954.1297869105127</v>
      </c>
      <c r="G29" s="10">
        <v>1021.3951305810332</v>
      </c>
      <c r="I29" s="2" t="s">
        <v>619</v>
      </c>
      <c r="J29" s="2" t="s">
        <v>620</v>
      </c>
      <c r="M29" s="25" t="s">
        <v>604</v>
      </c>
      <c r="R29" s="2" t="s">
        <v>604</v>
      </c>
      <c r="S29" s="2" t="s">
        <v>604</v>
      </c>
      <c r="T29" s="2" t="s">
        <v>604</v>
      </c>
      <c r="U29" s="2" t="s">
        <v>604</v>
      </c>
      <c r="V29" s="2" t="s">
        <v>604</v>
      </c>
      <c r="W29" s="2" t="s">
        <v>604</v>
      </c>
    </row>
    <row r="30">
      <c r="A30" s="2">
        <v>29.0</v>
      </c>
      <c r="B30" s="2" t="s">
        <v>70</v>
      </c>
      <c r="C30" s="2" t="s">
        <v>114</v>
      </c>
      <c r="D30" s="16" t="s">
        <v>449</v>
      </c>
      <c r="E30" s="10">
        <v>13.720856393996268</v>
      </c>
      <c r="F30" s="10">
        <v>1000.5629269565812</v>
      </c>
      <c r="G30" s="10">
        <v>977.3255186357404</v>
      </c>
      <c r="H30" s="2" t="s">
        <v>618</v>
      </c>
      <c r="I30" s="2" t="s">
        <v>620</v>
      </c>
      <c r="J30" s="2" t="s">
        <v>619</v>
      </c>
      <c r="M30" s="25" t="s">
        <v>604</v>
      </c>
      <c r="R30" s="2" t="s">
        <v>604</v>
      </c>
      <c r="S30" s="2" t="s">
        <v>604</v>
      </c>
      <c r="T30" s="2" t="s">
        <v>604</v>
      </c>
      <c r="U30" s="2" t="s">
        <v>604</v>
      </c>
      <c r="V30" s="2" t="s">
        <v>604</v>
      </c>
      <c r="W30" s="2" t="s">
        <v>604</v>
      </c>
    </row>
    <row r="31">
      <c r="A31" s="2">
        <v>30.0</v>
      </c>
      <c r="B31" s="2" t="s">
        <v>416</v>
      </c>
      <c r="C31" s="2" t="s">
        <v>296</v>
      </c>
      <c r="D31" s="16" t="s">
        <v>450</v>
      </c>
      <c r="E31" s="10">
        <v>14.987680938952499</v>
      </c>
      <c r="F31" s="10">
        <v>1000.0</v>
      </c>
      <c r="G31" s="10">
        <v>1001.6824878004772</v>
      </c>
      <c r="I31" s="2" t="s">
        <v>621</v>
      </c>
      <c r="J31" s="2" t="s">
        <v>616</v>
      </c>
      <c r="M31" s="25" t="s">
        <v>604</v>
      </c>
      <c r="R31" s="2" t="s">
        <v>604</v>
      </c>
      <c r="S31" s="2" t="s">
        <v>604</v>
      </c>
      <c r="T31" s="2" t="s">
        <v>604</v>
      </c>
      <c r="U31" s="2" t="s">
        <v>604</v>
      </c>
      <c r="V31" s="2" t="s">
        <v>604</v>
      </c>
      <c r="W31" s="2" t="s">
        <v>604</v>
      </c>
    </row>
    <row r="32">
      <c r="A32" s="2">
        <v>31.0</v>
      </c>
      <c r="B32" s="2" t="s">
        <v>183</v>
      </c>
      <c r="C32" s="2" t="s">
        <v>416</v>
      </c>
      <c r="D32" s="16" t="s">
        <v>451</v>
      </c>
      <c r="E32" s="10">
        <v>17.523384950040324</v>
      </c>
      <c r="F32" s="10">
        <v>999.1634768326538</v>
      </c>
      <c r="G32" s="10">
        <v>1014.9876809389524</v>
      </c>
      <c r="I32" s="2" t="s">
        <v>616</v>
      </c>
      <c r="J32" s="2" t="s">
        <v>621</v>
      </c>
      <c r="M32" s="25" t="s">
        <v>604</v>
      </c>
      <c r="R32" s="2" t="s">
        <v>604</v>
      </c>
      <c r="S32" s="2" t="s">
        <v>604</v>
      </c>
      <c r="T32" s="2" t="s">
        <v>604</v>
      </c>
      <c r="U32" s="2" t="s">
        <v>604</v>
      </c>
      <c r="V32" s="2" t="s">
        <v>604</v>
      </c>
      <c r="W32" s="2" t="s">
        <v>604</v>
      </c>
    </row>
    <row r="33">
      <c r="A33" s="2">
        <v>32.0</v>
      </c>
      <c r="B33" s="2" t="s">
        <v>335</v>
      </c>
      <c r="C33" s="2" t="s">
        <v>183</v>
      </c>
      <c r="D33" s="16" t="s">
        <v>452</v>
      </c>
      <c r="E33" s="10">
        <v>16.71669622836563</v>
      </c>
      <c r="F33" s="10">
        <v>1000.0</v>
      </c>
      <c r="G33" s="10">
        <v>1016.6868617826941</v>
      </c>
      <c r="I33" s="2" t="s">
        <v>621</v>
      </c>
      <c r="J33" s="2" t="s">
        <v>616</v>
      </c>
      <c r="M33" s="25" t="s">
        <v>604</v>
      </c>
      <c r="R33" s="2" t="s">
        <v>604</v>
      </c>
      <c r="S33" s="2" t="s">
        <v>604</v>
      </c>
      <c r="T33" s="2" t="s">
        <v>604</v>
      </c>
      <c r="U33" s="2" t="s">
        <v>604</v>
      </c>
      <c r="V33" s="2" t="s">
        <v>604</v>
      </c>
      <c r="W33" s="2" t="s">
        <v>604</v>
      </c>
    </row>
    <row r="34">
      <c r="A34" s="2">
        <v>33.0</v>
      </c>
      <c r="B34" s="2" t="s">
        <v>102</v>
      </c>
      <c r="C34" s="2" t="s">
        <v>335</v>
      </c>
      <c r="D34" s="16" t="s">
        <v>453</v>
      </c>
      <c r="E34" s="10">
        <v>17.91237596734465</v>
      </c>
      <c r="F34" s="10">
        <v>999.0046779426146</v>
      </c>
      <c r="G34" s="10">
        <v>1016.7166962283657</v>
      </c>
      <c r="I34" s="2" t="s">
        <v>616</v>
      </c>
      <c r="J34" s="2" t="s">
        <v>621</v>
      </c>
      <c r="M34" s="25" t="s">
        <v>604</v>
      </c>
      <c r="R34" s="2" t="s">
        <v>604</v>
      </c>
      <c r="S34" s="2" t="s">
        <v>604</v>
      </c>
      <c r="T34" s="2" t="s">
        <v>604</v>
      </c>
      <c r="U34" s="2" t="s">
        <v>604</v>
      </c>
      <c r="V34" s="2" t="s">
        <v>604</v>
      </c>
      <c r="W34" s="2" t="s">
        <v>604</v>
      </c>
    </row>
    <row r="35">
      <c r="A35" s="2">
        <v>34.0</v>
      </c>
      <c r="B35" s="2" t="s">
        <v>269</v>
      </c>
      <c r="C35" s="2" t="s">
        <v>102</v>
      </c>
      <c r="D35" s="16" t="s">
        <v>454</v>
      </c>
      <c r="E35" s="10">
        <v>17.200495603383224</v>
      </c>
      <c r="F35" s="26">
        <v>1000.0</v>
      </c>
      <c r="G35" s="10">
        <v>1016.9170539099593</v>
      </c>
      <c r="I35" s="2" t="s">
        <v>621</v>
      </c>
      <c r="J35" s="2" t="s">
        <v>616</v>
      </c>
      <c r="M35" s="2" t="s">
        <v>604</v>
      </c>
      <c r="R35" s="2" t="s">
        <v>604</v>
      </c>
      <c r="S35" s="2" t="s">
        <v>604</v>
      </c>
      <c r="T35" s="2" t="s">
        <v>604</v>
      </c>
      <c r="U35" s="2" t="s">
        <v>604</v>
      </c>
      <c r="V35" s="2" t="s">
        <v>604</v>
      </c>
      <c r="W35" s="2" t="s">
        <v>604</v>
      </c>
    </row>
    <row r="36">
      <c r="A36" s="2">
        <v>35.0</v>
      </c>
      <c r="B36" s="2" t="s">
        <v>268</v>
      </c>
      <c r="C36" s="2" t="s">
        <v>269</v>
      </c>
      <c r="D36" s="16" t="s">
        <v>455</v>
      </c>
      <c r="E36" s="10">
        <v>23.453233269091335</v>
      </c>
      <c r="F36" s="26">
        <v>953.7363257352694</v>
      </c>
      <c r="G36" s="10">
        <v>1017.2004956033833</v>
      </c>
      <c r="I36" s="2" t="s">
        <v>616</v>
      </c>
      <c r="J36" s="2" t="s">
        <v>621</v>
      </c>
      <c r="M36" s="2" t="s">
        <v>604</v>
      </c>
      <c r="R36" s="2" t="s">
        <v>604</v>
      </c>
      <c r="S36" s="2" t="s">
        <v>604</v>
      </c>
      <c r="T36" s="2" t="s">
        <v>604</v>
      </c>
      <c r="U36" s="2" t="s">
        <v>604</v>
      </c>
      <c r="V36" s="2" t="s">
        <v>604</v>
      </c>
      <c r="W36" s="2" t="s">
        <v>604</v>
      </c>
    </row>
    <row r="37">
      <c r="A37" s="2">
        <v>36.0</v>
      </c>
      <c r="B37" s="2" t="s">
        <v>325</v>
      </c>
      <c r="C37" s="2" t="s">
        <v>268</v>
      </c>
      <c r="D37" s="16" t="s">
        <v>456</v>
      </c>
      <c r="E37" s="10">
        <v>14.17612509207422</v>
      </c>
      <c r="F37" s="10">
        <v>1000.0</v>
      </c>
      <c r="G37" s="10">
        <v>977.1895590043607</v>
      </c>
      <c r="I37" s="2" t="s">
        <v>621</v>
      </c>
      <c r="J37" s="2" t="s">
        <v>616</v>
      </c>
      <c r="M37" s="2" t="s">
        <v>604</v>
      </c>
      <c r="R37" s="2" t="s">
        <v>604</v>
      </c>
      <c r="S37" s="2" t="s">
        <v>604</v>
      </c>
      <c r="T37" s="2" t="s">
        <v>604</v>
      </c>
      <c r="U37" s="2" t="s">
        <v>604</v>
      </c>
      <c r="V37" s="2" t="s">
        <v>604</v>
      </c>
      <c r="W37" s="2" t="s">
        <v>604</v>
      </c>
    </row>
    <row r="38">
      <c r="A38" s="2">
        <v>37.0</v>
      </c>
      <c r="B38" s="2" t="s">
        <v>369</v>
      </c>
      <c r="C38" s="2" t="s">
        <v>325</v>
      </c>
      <c r="D38" s="16" t="s">
        <v>457</v>
      </c>
      <c r="E38" s="10">
        <v>22.57604564458668</v>
      </c>
      <c r="F38" s="10">
        <v>951.897919886747</v>
      </c>
      <c r="G38" s="10">
        <v>1014.1761250920742</v>
      </c>
      <c r="I38" s="2" t="s">
        <v>616</v>
      </c>
      <c r="J38" s="2" t="s">
        <v>621</v>
      </c>
      <c r="M38" s="2" t="s">
        <v>604</v>
      </c>
      <c r="R38" s="2" t="s">
        <v>604</v>
      </c>
      <c r="S38" s="2" t="s">
        <v>604</v>
      </c>
      <c r="T38" s="2" t="s">
        <v>604</v>
      </c>
      <c r="U38" s="2" t="s">
        <v>604</v>
      </c>
      <c r="V38" s="2" t="s">
        <v>604</v>
      </c>
      <c r="W38" s="2" t="s">
        <v>604</v>
      </c>
    </row>
    <row r="39">
      <c r="A39" s="2">
        <v>38.0</v>
      </c>
      <c r="B39" s="2" t="s">
        <v>417</v>
      </c>
      <c r="C39" s="2" t="s">
        <v>369</v>
      </c>
      <c r="D39" s="16" t="s">
        <v>440</v>
      </c>
      <c r="E39" s="10">
        <v>12.472627390695505</v>
      </c>
      <c r="F39" s="10">
        <v>1000.0</v>
      </c>
      <c r="G39" s="10">
        <v>974.4739655313336</v>
      </c>
      <c r="I39" s="2" t="s">
        <v>621</v>
      </c>
      <c r="J39" s="2" t="s">
        <v>616</v>
      </c>
      <c r="M39" s="2" t="s">
        <v>604</v>
      </c>
      <c r="R39" s="2" t="s">
        <v>604</v>
      </c>
      <c r="S39" s="2" t="s">
        <v>604</v>
      </c>
      <c r="T39" s="2" t="s">
        <v>604</v>
      </c>
      <c r="U39" s="2" t="s">
        <v>604</v>
      </c>
      <c r="V39" s="2" t="s">
        <v>604</v>
      </c>
      <c r="W39" s="2" t="s">
        <v>604</v>
      </c>
    </row>
    <row r="40">
      <c r="A40" s="2">
        <v>39.0</v>
      </c>
      <c r="B40" s="2" t="s">
        <v>296</v>
      </c>
      <c r="C40" s="2" t="s">
        <v>417</v>
      </c>
      <c r="D40" s="16" t="s">
        <v>458</v>
      </c>
      <c r="E40" s="10">
        <v>18.506516196539312</v>
      </c>
      <c r="F40" s="10">
        <v>986.6948068615249</v>
      </c>
      <c r="G40" s="10">
        <v>1012.4726273906955</v>
      </c>
      <c r="I40" s="2" t="s">
        <v>616</v>
      </c>
      <c r="J40" s="2" t="s">
        <v>621</v>
      </c>
      <c r="M40" s="2" t="s">
        <v>604</v>
      </c>
      <c r="R40" s="2" t="s">
        <v>604</v>
      </c>
      <c r="S40" s="2" t="s">
        <v>604</v>
      </c>
      <c r="T40" s="2" t="s">
        <v>604</v>
      </c>
      <c r="U40" s="2" t="s">
        <v>604</v>
      </c>
      <c r="V40" s="2" t="s">
        <v>604</v>
      </c>
      <c r="W40" s="2" t="s">
        <v>604</v>
      </c>
    </row>
    <row r="41">
      <c r="A41" s="2">
        <v>40.0</v>
      </c>
      <c r="B41" s="2" t="s">
        <v>416</v>
      </c>
      <c r="C41" s="2" t="s">
        <v>296</v>
      </c>
      <c r="D41" s="16" t="s">
        <v>459</v>
      </c>
      <c r="E41" s="10">
        <v>17.416458544257615</v>
      </c>
      <c r="F41" s="26">
        <v>997.4642959889121</v>
      </c>
      <c r="G41" s="10">
        <v>1005.2013230580642</v>
      </c>
      <c r="I41" s="2" t="s">
        <v>621</v>
      </c>
      <c r="J41" s="2" t="s">
        <v>616</v>
      </c>
      <c r="M41" s="2" t="s">
        <v>604</v>
      </c>
      <c r="R41" s="2" t="s">
        <v>604</v>
      </c>
      <c r="S41" s="2" t="s">
        <v>604</v>
      </c>
      <c r="T41" s="2" t="s">
        <v>604</v>
      </c>
      <c r="U41" s="2" t="s">
        <v>604</v>
      </c>
      <c r="V41" s="2" t="s">
        <v>604</v>
      </c>
      <c r="W41" s="2" t="s">
        <v>604</v>
      </c>
    </row>
    <row r="42">
      <c r="A42" s="2">
        <v>41.0</v>
      </c>
      <c r="B42" s="2" t="s">
        <v>183</v>
      </c>
      <c r="C42" s="2" t="s">
        <v>416</v>
      </c>
      <c r="D42" s="16" t="s">
        <v>434</v>
      </c>
      <c r="E42" s="10">
        <v>17.30697553239404</v>
      </c>
      <c r="F42" s="26">
        <v>999.9701655543284</v>
      </c>
      <c r="G42" s="10">
        <v>1014.8807545331698</v>
      </c>
      <c r="I42" s="2" t="s">
        <v>616</v>
      </c>
      <c r="J42" s="2" t="s">
        <v>621</v>
      </c>
      <c r="M42" s="2" t="s">
        <v>604</v>
      </c>
      <c r="R42" s="2" t="s">
        <v>604</v>
      </c>
      <c r="S42" s="2" t="s">
        <v>604</v>
      </c>
      <c r="T42" s="2" t="s">
        <v>604</v>
      </c>
      <c r="U42" s="2" t="s">
        <v>604</v>
      </c>
      <c r="V42" s="2" t="s">
        <v>604</v>
      </c>
      <c r="W42" s="2" t="s">
        <v>604</v>
      </c>
    </row>
    <row r="43">
      <c r="A43" s="2">
        <v>42.0</v>
      </c>
      <c r="B43" s="2" t="s">
        <v>335</v>
      </c>
      <c r="C43" s="2" t="s">
        <v>183</v>
      </c>
      <c r="D43" s="16" t="s">
        <v>460</v>
      </c>
      <c r="E43" s="10">
        <v>17.10937826072359</v>
      </c>
      <c r="F43" s="10">
        <v>998.804320261021</v>
      </c>
      <c r="G43" s="10">
        <v>1017.2771410867224</v>
      </c>
      <c r="I43" s="2" t="s">
        <v>621</v>
      </c>
      <c r="J43" s="2" t="s">
        <v>616</v>
      </c>
      <c r="M43" s="2" t="s">
        <v>604</v>
      </c>
      <c r="R43" s="2" t="s">
        <v>604</v>
      </c>
      <c r="S43" s="2" t="s">
        <v>604</v>
      </c>
      <c r="T43" s="2" t="s">
        <v>604</v>
      </c>
      <c r="U43" s="2" t="s">
        <v>604</v>
      </c>
      <c r="V43" s="2" t="s">
        <v>604</v>
      </c>
      <c r="W43" s="2" t="s">
        <v>604</v>
      </c>
    </row>
    <row r="44">
      <c r="A44" s="2">
        <v>43.0</v>
      </c>
      <c r="B44" s="2" t="s">
        <v>102</v>
      </c>
      <c r="C44" s="2" t="s">
        <v>335</v>
      </c>
      <c r="D44" s="16" t="s">
        <v>429</v>
      </c>
      <c r="E44" s="10">
        <v>17.242922881341716</v>
      </c>
      <c r="F44" s="10">
        <v>999.7165583065761</v>
      </c>
      <c r="G44" s="10">
        <v>1015.9136985217445</v>
      </c>
      <c r="I44" s="2" t="s">
        <v>616</v>
      </c>
      <c r="J44" s="2" t="s">
        <v>621</v>
      </c>
      <c r="M44" s="2" t="s">
        <v>604</v>
      </c>
      <c r="R44" s="2" t="s">
        <v>604</v>
      </c>
      <c r="S44" s="2" t="s">
        <v>604</v>
      </c>
      <c r="T44" s="2" t="s">
        <v>604</v>
      </c>
      <c r="U44" s="2" t="s">
        <v>604</v>
      </c>
      <c r="V44" s="2" t="s">
        <v>604</v>
      </c>
      <c r="W44" s="2" t="s">
        <v>604</v>
      </c>
    </row>
    <row r="45">
      <c r="A45" s="2">
        <v>44.0</v>
      </c>
      <c r="B45" s="2" t="s">
        <v>269</v>
      </c>
      <c r="C45" s="2" t="s">
        <v>102</v>
      </c>
      <c r="D45" s="16" t="s">
        <v>433</v>
      </c>
      <c r="E45" s="10">
        <v>-45.58657147286269</v>
      </c>
      <c r="F45" s="10">
        <v>993.7472623342919</v>
      </c>
      <c r="G45" s="10">
        <v>1016.9594811879177</v>
      </c>
      <c r="H45" s="2" t="s">
        <v>618</v>
      </c>
      <c r="I45" s="2" t="s">
        <v>621</v>
      </c>
      <c r="J45" s="2" t="s">
        <v>616</v>
      </c>
      <c r="M45" s="2" t="s">
        <v>604</v>
      </c>
      <c r="R45" s="2" t="s">
        <v>604</v>
      </c>
      <c r="S45" s="2" t="s">
        <v>604</v>
      </c>
      <c r="T45" s="2" t="s">
        <v>604</v>
      </c>
      <c r="U45" s="2" t="s">
        <v>604</v>
      </c>
      <c r="V45" s="2" t="s">
        <v>604</v>
      </c>
      <c r="W45" s="2" t="s">
        <v>604</v>
      </c>
    </row>
    <row r="46">
      <c r="A46" s="2">
        <v>45.0</v>
      </c>
      <c r="B46" s="2" t="s">
        <v>72</v>
      </c>
      <c r="C46" s="2" t="s">
        <v>26</v>
      </c>
      <c r="D46" s="16" t="s">
        <v>461</v>
      </c>
      <c r="E46" s="10">
        <v>12.018665280621011</v>
      </c>
      <c r="F46" s="10">
        <v>1000.0</v>
      </c>
      <c r="G46" s="10">
        <v>959.9272093484467</v>
      </c>
      <c r="I46" s="2" t="s">
        <v>622</v>
      </c>
      <c r="J46" s="2" t="s">
        <v>619</v>
      </c>
      <c r="M46" s="2" t="s">
        <v>604</v>
      </c>
      <c r="R46" s="2" t="s">
        <v>604</v>
      </c>
      <c r="S46" s="2" t="s">
        <v>604</v>
      </c>
      <c r="T46" s="2" t="s">
        <v>604</v>
      </c>
      <c r="U46" s="2" t="s">
        <v>604</v>
      </c>
      <c r="V46" s="2" t="s">
        <v>604</v>
      </c>
      <c r="W46" s="2" t="s">
        <v>604</v>
      </c>
    </row>
    <row r="47">
      <c r="A47" s="2">
        <v>46.0</v>
      </c>
      <c r="B47" s="2" t="s">
        <v>36</v>
      </c>
      <c r="C47" s="2" t="s">
        <v>72</v>
      </c>
      <c r="D47" s="16" t="s">
        <v>433</v>
      </c>
      <c r="E47" s="10">
        <v>-47.31200400708919</v>
      </c>
      <c r="F47" s="26">
        <v>1003.8758575146269</v>
      </c>
      <c r="G47" s="10">
        <v>1012.018665280621</v>
      </c>
      <c r="I47" s="2" t="s">
        <v>619</v>
      </c>
      <c r="J47" s="2" t="s">
        <v>622</v>
      </c>
      <c r="M47" s="2" t="s">
        <v>604</v>
      </c>
      <c r="R47" s="2" t="s">
        <v>604</v>
      </c>
      <c r="S47" s="2" t="s">
        <v>604</v>
      </c>
      <c r="T47" s="2" t="s">
        <v>604</v>
      </c>
      <c r="U47" s="2" t="s">
        <v>604</v>
      </c>
      <c r="V47" s="2" t="s">
        <v>604</v>
      </c>
      <c r="W47" s="2" t="s">
        <v>604</v>
      </c>
    </row>
    <row r="48">
      <c r="A48" s="2">
        <v>47.0</v>
      </c>
      <c r="B48" s="2" t="s">
        <v>238</v>
      </c>
      <c r="C48" s="2" t="s">
        <v>72</v>
      </c>
      <c r="D48" s="16" t="s">
        <v>462</v>
      </c>
      <c r="E48" s="10">
        <v>20.190458525068344</v>
      </c>
      <c r="F48" s="10">
        <v>992.791299939442</v>
      </c>
      <c r="G48" s="10">
        <v>1059.3306692877102</v>
      </c>
      <c r="I48" s="2" t="s">
        <v>619</v>
      </c>
      <c r="J48" s="2" t="s">
        <v>622</v>
      </c>
      <c r="M48" s="2" t="s">
        <v>604</v>
      </c>
      <c r="R48" s="2" t="s">
        <v>604</v>
      </c>
      <c r="S48" s="2" t="s">
        <v>604</v>
      </c>
      <c r="T48" s="2" t="s">
        <v>604</v>
      </c>
      <c r="U48" s="2" t="s">
        <v>604</v>
      </c>
      <c r="V48" s="2" t="s">
        <v>604</v>
      </c>
      <c r="W48" s="2" t="s">
        <v>604</v>
      </c>
    </row>
    <row r="49">
      <c r="A49" s="2">
        <v>48.0</v>
      </c>
      <c r="B49" s="2" t="s">
        <v>52</v>
      </c>
      <c r="C49" s="2" t="s">
        <v>238</v>
      </c>
      <c r="D49" s="16" t="s">
        <v>463</v>
      </c>
      <c r="E49" s="10">
        <v>16.55357131474618</v>
      </c>
      <c r="F49" s="26">
        <v>1000.0</v>
      </c>
      <c r="G49" s="10">
        <v>1012.9817584645103</v>
      </c>
      <c r="I49" s="2" t="s">
        <v>622</v>
      </c>
      <c r="J49" s="2" t="s">
        <v>619</v>
      </c>
      <c r="M49" s="2" t="s">
        <v>604</v>
      </c>
      <c r="R49" s="2" t="s">
        <v>604</v>
      </c>
      <c r="S49" s="2" t="s">
        <v>604</v>
      </c>
      <c r="T49" s="2" t="s">
        <v>604</v>
      </c>
      <c r="U49" s="2" t="s">
        <v>604</v>
      </c>
      <c r="V49" s="2" t="s">
        <v>604</v>
      </c>
      <c r="W49" s="2" t="s">
        <v>604</v>
      </c>
    </row>
    <row r="50">
      <c r="A50" s="2">
        <v>49.0</v>
      </c>
      <c r="B50" s="2" t="s">
        <v>31</v>
      </c>
      <c r="C50" s="2" t="s">
        <v>52</v>
      </c>
      <c r="D50" s="16" t="s">
        <v>430</v>
      </c>
      <c r="E50" s="10">
        <v>13.78740430753082</v>
      </c>
      <c r="F50" s="26">
        <v>1030.4271010885761</v>
      </c>
      <c r="G50" s="10">
        <v>1016.5535713147463</v>
      </c>
      <c r="I50" s="2" t="s">
        <v>619</v>
      </c>
      <c r="J50" s="2" t="s">
        <v>622</v>
      </c>
      <c r="M50" s="2" t="s">
        <v>604</v>
      </c>
      <c r="R50" s="2" t="s">
        <v>604</v>
      </c>
      <c r="S50" s="2" t="s">
        <v>604</v>
      </c>
      <c r="T50" s="2" t="s">
        <v>604</v>
      </c>
      <c r="U50" s="2" t="s">
        <v>604</v>
      </c>
      <c r="V50" s="2" t="s">
        <v>604</v>
      </c>
      <c r="W50" s="2" t="s">
        <v>604</v>
      </c>
    </row>
    <row r="51">
      <c r="A51" s="2">
        <v>50.0</v>
      </c>
      <c r="B51" s="2" t="s">
        <v>61</v>
      </c>
      <c r="C51" s="2" t="s">
        <v>31</v>
      </c>
      <c r="D51" s="16" t="s">
        <v>464</v>
      </c>
      <c r="E51" s="10">
        <v>20.08789962990116</v>
      </c>
      <c r="F51" s="10">
        <v>1000.0</v>
      </c>
      <c r="G51" s="10">
        <v>1044.214505396107</v>
      </c>
      <c r="I51" s="2" t="s">
        <v>622</v>
      </c>
      <c r="J51" s="2" t="s">
        <v>619</v>
      </c>
      <c r="M51" s="2" t="s">
        <v>604</v>
      </c>
      <c r="R51" s="2" t="s">
        <v>604</v>
      </c>
      <c r="S51" s="2" t="s">
        <v>604</v>
      </c>
      <c r="T51" s="2" t="s">
        <v>604</v>
      </c>
      <c r="U51" s="2" t="s">
        <v>604</v>
      </c>
      <c r="V51" s="2" t="s">
        <v>604</v>
      </c>
      <c r="W51" s="2" t="s">
        <v>604</v>
      </c>
    </row>
    <row r="52">
      <c r="A52" s="2">
        <v>51.0</v>
      </c>
      <c r="B52" s="2" t="s">
        <v>114</v>
      </c>
      <c r="C52" s="2" t="s">
        <v>61</v>
      </c>
      <c r="D52" s="16" t="s">
        <v>465</v>
      </c>
      <c r="E52" s="10">
        <v>21.988555987200535</v>
      </c>
      <c r="F52" s="10">
        <v>963.6046622417441</v>
      </c>
      <c r="G52" s="10">
        <v>1020.0878996299011</v>
      </c>
      <c r="I52" s="2" t="s">
        <v>619</v>
      </c>
      <c r="J52" s="2" t="s">
        <v>622</v>
      </c>
      <c r="M52" s="2" t="s">
        <v>604</v>
      </c>
      <c r="R52" s="2" t="s">
        <v>604</v>
      </c>
      <c r="S52" s="2" t="s">
        <v>604</v>
      </c>
      <c r="T52" s="2" t="s">
        <v>604</v>
      </c>
      <c r="U52" s="2" t="s">
        <v>604</v>
      </c>
      <c r="V52" s="2" t="s">
        <v>604</v>
      </c>
      <c r="W52" s="2" t="s">
        <v>604</v>
      </c>
    </row>
    <row r="53">
      <c r="A53" s="2">
        <v>52.0</v>
      </c>
      <c r="B53" s="2" t="s">
        <v>17</v>
      </c>
      <c r="C53" s="2" t="s">
        <v>114</v>
      </c>
      <c r="D53" s="16" t="s">
        <v>433</v>
      </c>
      <c r="E53" s="10">
        <v>-49.690566091228</v>
      </c>
      <c r="F53" s="10">
        <v>1000.0</v>
      </c>
      <c r="G53" s="10">
        <v>985.5932182289447</v>
      </c>
      <c r="I53" s="2" t="s">
        <v>622</v>
      </c>
      <c r="J53" s="2" t="s">
        <v>619</v>
      </c>
      <c r="M53" s="2" t="s">
        <v>604</v>
      </c>
      <c r="R53" s="2" t="s">
        <v>604</v>
      </c>
      <c r="S53" s="2" t="s">
        <v>604</v>
      </c>
      <c r="T53" s="2" t="s">
        <v>604</v>
      </c>
      <c r="U53" s="2" t="s">
        <v>604</v>
      </c>
      <c r="V53" s="2" t="s">
        <v>604</v>
      </c>
      <c r="W53" s="2" t="s">
        <v>604</v>
      </c>
    </row>
    <row r="54">
      <c r="A54" s="2">
        <v>53.0</v>
      </c>
      <c r="B54" s="2" t="s">
        <v>74</v>
      </c>
      <c r="C54" s="2" t="s">
        <v>114</v>
      </c>
      <c r="D54" s="16" t="s">
        <v>451</v>
      </c>
      <c r="E54" s="10">
        <v>16.308279155061214</v>
      </c>
      <c r="F54" s="10">
        <v>1000.0</v>
      </c>
      <c r="G54" s="10">
        <v>1035.2837843201728</v>
      </c>
      <c r="I54" s="2" t="s">
        <v>622</v>
      </c>
      <c r="J54" s="2" t="s">
        <v>619</v>
      </c>
      <c r="M54" s="2" t="s">
        <v>604</v>
      </c>
      <c r="R54" s="2" t="s">
        <v>604</v>
      </c>
      <c r="S54" s="2" t="s">
        <v>604</v>
      </c>
      <c r="T54" s="2" t="s">
        <v>604</v>
      </c>
      <c r="U54" s="2" t="s">
        <v>604</v>
      </c>
      <c r="V54" s="2" t="s">
        <v>604</v>
      </c>
      <c r="W54" s="2" t="s">
        <v>604</v>
      </c>
    </row>
    <row r="55">
      <c r="A55" s="2">
        <v>54.0</v>
      </c>
      <c r="B55" s="2" t="s">
        <v>26</v>
      </c>
      <c r="C55" s="2" t="s">
        <v>74</v>
      </c>
      <c r="D55" s="16" t="s">
        <v>466</v>
      </c>
      <c r="E55" s="10">
        <v>23.886271446134817</v>
      </c>
      <c r="F55" s="10">
        <v>947.9085440678257</v>
      </c>
      <c r="G55" s="10">
        <v>1016.3082791550612</v>
      </c>
      <c r="I55" s="2" t="s">
        <v>619</v>
      </c>
      <c r="J55" s="2" t="s">
        <v>622</v>
      </c>
      <c r="M55" s="2" t="s">
        <v>604</v>
      </c>
      <c r="R55" s="2" t="s">
        <v>604</v>
      </c>
      <c r="S55" s="2" t="s">
        <v>604</v>
      </c>
      <c r="T55" s="2" t="s">
        <v>604</v>
      </c>
      <c r="U55" s="2" t="s">
        <v>604</v>
      </c>
      <c r="V55" s="2" t="s">
        <v>604</v>
      </c>
      <c r="W55" s="2" t="s">
        <v>604</v>
      </c>
    </row>
    <row r="56">
      <c r="A56" s="2">
        <v>55.0</v>
      </c>
      <c r="B56" s="2" t="s">
        <v>52</v>
      </c>
      <c r="C56" s="2" t="s">
        <v>26</v>
      </c>
      <c r="D56" s="16" t="s">
        <v>467</v>
      </c>
      <c r="E56" s="10">
        <v>12.294864158977276</v>
      </c>
      <c r="F56" s="10">
        <v>1002.7661670072154</v>
      </c>
      <c r="G56" s="10">
        <v>971.7948155139605</v>
      </c>
      <c r="I56" s="2" t="s">
        <v>622</v>
      </c>
      <c r="J56" s="2" t="s">
        <v>619</v>
      </c>
      <c r="M56" s="2" t="s">
        <v>604</v>
      </c>
      <c r="R56" s="2" t="s">
        <v>604</v>
      </c>
      <c r="S56" s="2" t="s">
        <v>604</v>
      </c>
      <c r="T56" s="2" t="s">
        <v>604</v>
      </c>
      <c r="U56" s="2" t="s">
        <v>604</v>
      </c>
      <c r="V56" s="2" t="s">
        <v>604</v>
      </c>
      <c r="W56" s="2" t="s">
        <v>604</v>
      </c>
    </row>
    <row r="57">
      <c r="A57" s="2">
        <v>56.0</v>
      </c>
      <c r="B57" s="2" t="s">
        <v>36</v>
      </c>
      <c r="C57" s="2" t="s">
        <v>52</v>
      </c>
      <c r="D57" s="16" t="s">
        <v>468</v>
      </c>
      <c r="E57" s="10">
        <v>22.604127904798677</v>
      </c>
      <c r="F57" s="26">
        <v>956.5638535075377</v>
      </c>
      <c r="G57" s="10">
        <v>1015.0610311661926</v>
      </c>
      <c r="I57" s="2" t="s">
        <v>619</v>
      </c>
      <c r="J57" s="2" t="s">
        <v>622</v>
      </c>
      <c r="M57" s="2" t="s">
        <v>604</v>
      </c>
      <c r="R57" s="2" t="s">
        <v>604</v>
      </c>
      <c r="S57" s="2" t="s">
        <v>604</v>
      </c>
      <c r="T57" s="2" t="s">
        <v>604</v>
      </c>
      <c r="U57" s="2" t="s">
        <v>604</v>
      </c>
      <c r="V57" s="2" t="s">
        <v>604</v>
      </c>
      <c r="W57" s="2" t="s">
        <v>604</v>
      </c>
    </row>
    <row r="58">
      <c r="A58" s="2">
        <v>57.0</v>
      </c>
      <c r="B58" s="2" t="s">
        <v>61</v>
      </c>
      <c r="C58" s="2" t="s">
        <v>36</v>
      </c>
      <c r="D58" s="16" t="s">
        <v>469</v>
      </c>
      <c r="E58" s="10">
        <v>14.473317243558117</v>
      </c>
      <c r="F58" s="10">
        <v>998.0993436427005</v>
      </c>
      <c r="G58" s="10">
        <v>979.1679814123364</v>
      </c>
      <c r="I58" s="2" t="s">
        <v>622</v>
      </c>
      <c r="J58" s="2" t="s">
        <v>619</v>
      </c>
      <c r="M58" s="2" t="s">
        <v>604</v>
      </c>
      <c r="R58" s="2" t="s">
        <v>604</v>
      </c>
      <c r="S58" s="2" t="s">
        <v>604</v>
      </c>
      <c r="T58" s="2" t="s">
        <v>604</v>
      </c>
      <c r="U58" s="2" t="s">
        <v>604</v>
      </c>
      <c r="V58" s="2" t="s">
        <v>604</v>
      </c>
      <c r="W58" s="2" t="s">
        <v>604</v>
      </c>
    </row>
    <row r="59">
      <c r="A59" s="2">
        <v>58.0</v>
      </c>
      <c r="B59" s="2" t="s">
        <v>238</v>
      </c>
      <c r="C59" s="2" t="s">
        <v>61</v>
      </c>
      <c r="D59" s="16" t="s">
        <v>470</v>
      </c>
      <c r="E59" s="10">
        <v>17.4719993878009</v>
      </c>
      <c r="F59" s="26">
        <v>996.4281871497641</v>
      </c>
      <c r="G59" s="10">
        <v>1012.5726608862586</v>
      </c>
      <c r="I59" s="2" t="s">
        <v>619</v>
      </c>
      <c r="J59" s="2" t="s">
        <v>622</v>
      </c>
      <c r="M59" s="2" t="s">
        <v>604</v>
      </c>
      <c r="R59" s="2" t="s">
        <v>604</v>
      </c>
      <c r="S59" s="2" t="s">
        <v>604</v>
      </c>
      <c r="T59" s="2" t="s">
        <v>604</v>
      </c>
      <c r="U59" s="2" t="s">
        <v>604</v>
      </c>
      <c r="V59" s="2" t="s">
        <v>604</v>
      </c>
      <c r="W59" s="2" t="s">
        <v>604</v>
      </c>
    </row>
    <row r="60">
      <c r="A60" s="2">
        <v>59.0</v>
      </c>
      <c r="B60" s="2" t="s">
        <v>72</v>
      </c>
      <c r="C60" s="2" t="s">
        <v>238</v>
      </c>
      <c r="D60" s="16" t="s">
        <v>440</v>
      </c>
      <c r="E60" s="10">
        <v>12.499645140492815</v>
      </c>
      <c r="F60" s="10">
        <v>1039.1402107626418</v>
      </c>
      <c r="G60" s="10">
        <v>1013.900186537565</v>
      </c>
      <c r="I60" s="2" t="s">
        <v>622</v>
      </c>
      <c r="J60" s="2" t="s">
        <v>619</v>
      </c>
      <c r="M60" s="2" t="s">
        <v>604</v>
      </c>
      <c r="R60" s="2" t="s">
        <v>604</v>
      </c>
      <c r="S60" s="2" t="s">
        <v>604</v>
      </c>
      <c r="T60" s="2" t="s">
        <v>604</v>
      </c>
      <c r="U60" s="2" t="s">
        <v>604</v>
      </c>
      <c r="V60" s="2" t="s">
        <v>604</v>
      </c>
      <c r="W60" s="2" t="s">
        <v>604</v>
      </c>
    </row>
    <row r="61">
      <c r="A61" s="2">
        <v>60.0</v>
      </c>
      <c r="B61" s="2" t="s">
        <v>31</v>
      </c>
      <c r="C61" s="2" t="s">
        <v>72</v>
      </c>
      <c r="D61" s="16" t="s">
        <v>461</v>
      </c>
      <c r="E61" s="10">
        <v>19.035108295899466</v>
      </c>
      <c r="F61" s="10">
        <v>1024.1266057662058</v>
      </c>
      <c r="G61" s="10">
        <v>1051.6398559031347</v>
      </c>
      <c r="H61" s="2" t="s">
        <v>618</v>
      </c>
      <c r="I61" s="2" t="s">
        <v>619</v>
      </c>
      <c r="J61" s="2" t="s">
        <v>622</v>
      </c>
      <c r="M61" s="2" t="s">
        <v>604</v>
      </c>
      <c r="R61" s="2" t="s">
        <v>604</v>
      </c>
      <c r="S61" s="2" t="s">
        <v>604</v>
      </c>
      <c r="T61" s="2" t="s">
        <v>604</v>
      </c>
      <c r="U61" s="2" t="s">
        <v>604</v>
      </c>
      <c r="V61" s="2" t="s">
        <v>604</v>
      </c>
      <c r="W61" s="2" t="s">
        <v>604</v>
      </c>
    </row>
    <row r="62">
      <c r="A62" s="2">
        <v>61.0</v>
      </c>
      <c r="B62" s="2" t="s">
        <v>295</v>
      </c>
      <c r="C62" s="2" t="s">
        <v>325</v>
      </c>
      <c r="D62" s="16" t="s">
        <v>449</v>
      </c>
      <c r="E62" s="10">
        <v>15.24175293761451</v>
      </c>
      <c r="F62" s="10">
        <v>999.5277686129414</v>
      </c>
      <c r="G62" s="10">
        <v>991.6000794474876</v>
      </c>
      <c r="I62" s="2" t="s">
        <v>617</v>
      </c>
      <c r="J62" s="2" t="s">
        <v>621</v>
      </c>
      <c r="M62" s="2" t="s">
        <v>604</v>
      </c>
      <c r="R62" s="2" t="s">
        <v>604</v>
      </c>
      <c r="S62" s="2" t="s">
        <v>604</v>
      </c>
      <c r="T62" s="2" t="s">
        <v>604</v>
      </c>
      <c r="U62" s="2" t="s">
        <v>604</v>
      </c>
      <c r="V62" s="2" t="s">
        <v>604</v>
      </c>
      <c r="W62" s="2" t="s">
        <v>604</v>
      </c>
    </row>
    <row r="63">
      <c r="A63" s="2">
        <v>62.0</v>
      </c>
      <c r="B63" s="2" t="s">
        <v>417</v>
      </c>
      <c r="C63" s="2" t="s">
        <v>295</v>
      </c>
      <c r="D63" s="16" t="s">
        <v>471</v>
      </c>
      <c r="E63" s="10">
        <v>17.570573464009776</v>
      </c>
      <c r="F63" s="10">
        <v>993.9661111941562</v>
      </c>
      <c r="G63" s="10">
        <v>1014.7695215505559</v>
      </c>
      <c r="I63" s="2" t="s">
        <v>621</v>
      </c>
      <c r="J63" s="2" t="s">
        <v>617</v>
      </c>
      <c r="M63" s="2" t="s">
        <v>604</v>
      </c>
      <c r="R63" s="2" t="s">
        <v>604</v>
      </c>
      <c r="S63" s="2" t="s">
        <v>604</v>
      </c>
      <c r="T63" s="2" t="s">
        <v>604</v>
      </c>
      <c r="U63" s="2" t="s">
        <v>604</v>
      </c>
      <c r="V63" s="2" t="s">
        <v>604</v>
      </c>
      <c r="W63" s="2" t="s">
        <v>604</v>
      </c>
    </row>
    <row r="64">
      <c r="A64" s="2">
        <v>63.0</v>
      </c>
      <c r="B64" s="2" t="s">
        <v>126</v>
      </c>
      <c r="C64" s="2" t="s">
        <v>417</v>
      </c>
      <c r="D64" s="16" t="s">
        <v>472</v>
      </c>
      <c r="E64" s="10">
        <v>17.501828928123604</v>
      </c>
      <c r="F64" s="26">
        <v>987.7596252507925</v>
      </c>
      <c r="G64" s="10">
        <v>1011.5366846581659</v>
      </c>
      <c r="I64" s="2" t="s">
        <v>617</v>
      </c>
      <c r="J64" s="2" t="s">
        <v>621</v>
      </c>
      <c r="M64" s="2" t="s">
        <v>604</v>
      </c>
      <c r="R64" s="2" t="s">
        <v>604</v>
      </c>
      <c r="S64" s="2" t="s">
        <v>604</v>
      </c>
      <c r="T64" s="2" t="s">
        <v>604</v>
      </c>
      <c r="U64" s="2" t="s">
        <v>604</v>
      </c>
      <c r="V64" s="2" t="s">
        <v>604</v>
      </c>
      <c r="W64" s="2" t="s">
        <v>604</v>
      </c>
    </row>
    <row r="65">
      <c r="A65" s="2">
        <v>64.0</v>
      </c>
      <c r="B65" s="2" t="s">
        <v>416</v>
      </c>
      <c r="C65" s="2" t="s">
        <v>126</v>
      </c>
      <c r="D65" s="16" t="s">
        <v>433</v>
      </c>
      <c r="E65" s="10">
        <v>-47.36245659657405</v>
      </c>
      <c r="F65" s="26">
        <v>997.5737790007759</v>
      </c>
      <c r="G65" s="10">
        <v>1005.2614541789161</v>
      </c>
      <c r="I65" s="2" t="s">
        <v>621</v>
      </c>
      <c r="J65" s="2" t="s">
        <v>617</v>
      </c>
      <c r="M65" s="2" t="s">
        <v>604</v>
      </c>
      <c r="R65" s="2" t="s">
        <v>604</v>
      </c>
      <c r="S65" s="2" t="s">
        <v>604</v>
      </c>
      <c r="T65" s="2" t="s">
        <v>604</v>
      </c>
      <c r="U65" s="2" t="s">
        <v>604</v>
      </c>
      <c r="V65" s="2" t="s">
        <v>604</v>
      </c>
      <c r="W65" s="2" t="s">
        <v>604</v>
      </c>
    </row>
    <row r="66">
      <c r="A66" s="2">
        <v>65.0</v>
      </c>
      <c r="B66" s="2" t="s">
        <v>335</v>
      </c>
      <c r="C66" s="2" t="s">
        <v>126</v>
      </c>
      <c r="D66" s="16" t="s">
        <v>473</v>
      </c>
      <c r="E66" s="10">
        <v>18.22938190346966</v>
      </c>
      <c r="F66" s="10">
        <v>998.6707756404029</v>
      </c>
      <c r="G66" s="10">
        <v>1052.6239107754902</v>
      </c>
      <c r="I66" s="2" t="s">
        <v>621</v>
      </c>
      <c r="J66" s="2" t="s">
        <v>617</v>
      </c>
      <c r="M66" s="2" t="s">
        <v>604</v>
      </c>
      <c r="R66" s="2" t="s">
        <v>604</v>
      </c>
      <c r="S66" s="2" t="s">
        <v>604</v>
      </c>
      <c r="T66" s="2" t="s">
        <v>604</v>
      </c>
      <c r="U66" s="2" t="s">
        <v>604</v>
      </c>
      <c r="V66" s="2" t="s">
        <v>604</v>
      </c>
      <c r="W66" s="2" t="s">
        <v>604</v>
      </c>
    </row>
    <row r="67">
      <c r="A67" s="2">
        <v>66.0</v>
      </c>
      <c r="B67" s="2" t="s">
        <v>253</v>
      </c>
      <c r="C67" s="2" t="s">
        <v>335</v>
      </c>
      <c r="D67" s="16" t="s">
        <v>474</v>
      </c>
      <c r="E67" s="10">
        <v>18.360229211140414</v>
      </c>
      <c r="F67" s="10">
        <v>999.8250513709472</v>
      </c>
      <c r="G67" s="10">
        <v>1016.9001575438726</v>
      </c>
      <c r="I67" s="2" t="s">
        <v>617</v>
      </c>
      <c r="J67" s="2" t="s">
        <v>621</v>
      </c>
      <c r="M67" s="2" t="s">
        <v>604</v>
      </c>
      <c r="R67" s="2" t="s">
        <v>604</v>
      </c>
      <c r="S67" s="2" t="s">
        <v>604</v>
      </c>
      <c r="T67" s="2" t="s">
        <v>604</v>
      </c>
      <c r="U67" s="2" t="s">
        <v>604</v>
      </c>
      <c r="V67" s="2" t="s">
        <v>604</v>
      </c>
      <c r="W67" s="2" t="s">
        <v>604</v>
      </c>
    </row>
    <row r="68">
      <c r="A68" s="2">
        <v>67.0</v>
      </c>
      <c r="B68" s="2" t="s">
        <v>269</v>
      </c>
      <c r="C68" s="2" t="s">
        <v>253</v>
      </c>
      <c r="D68" s="16" t="s">
        <v>475</v>
      </c>
      <c r="E68" s="10">
        <v>23.877155224023582</v>
      </c>
      <c r="F68" s="10">
        <v>948.1606908614292</v>
      </c>
      <c r="G68" s="10">
        <v>1018.1852805820877</v>
      </c>
      <c r="I68" s="2" t="s">
        <v>621</v>
      </c>
      <c r="J68" s="2" t="s">
        <v>617</v>
      </c>
      <c r="M68" s="2" t="s">
        <v>604</v>
      </c>
      <c r="R68" s="2" t="s">
        <v>604</v>
      </c>
      <c r="S68" s="2" t="s">
        <v>604</v>
      </c>
      <c r="T68" s="2" t="s">
        <v>604</v>
      </c>
      <c r="U68" s="2" t="s">
        <v>604</v>
      </c>
      <c r="V68" s="2" t="s">
        <v>604</v>
      </c>
      <c r="W68" s="2" t="s">
        <v>604</v>
      </c>
    </row>
    <row r="69">
      <c r="A69" s="2">
        <v>68.0</v>
      </c>
      <c r="B69" s="2" t="s">
        <v>95</v>
      </c>
      <c r="C69" s="2" t="s">
        <v>269</v>
      </c>
      <c r="D69" s="16" t="s">
        <v>441</v>
      </c>
      <c r="E69" s="10">
        <v>8.59414662111097</v>
      </c>
      <c r="F69" s="26">
        <v>1063.8754606342138</v>
      </c>
      <c r="G69" s="10">
        <v>972.0378460854528</v>
      </c>
      <c r="I69" s="2" t="s">
        <v>617</v>
      </c>
      <c r="J69" s="2" t="s">
        <v>621</v>
      </c>
      <c r="M69" s="2" t="s">
        <v>604</v>
      </c>
      <c r="R69" s="2" t="s">
        <v>604</v>
      </c>
      <c r="S69" s="2" t="s">
        <v>604</v>
      </c>
      <c r="T69" s="2" t="s">
        <v>604</v>
      </c>
      <c r="U69" s="2" t="s">
        <v>604</v>
      </c>
      <c r="V69" s="2" t="s">
        <v>604</v>
      </c>
      <c r="W69" s="2" t="s">
        <v>604</v>
      </c>
    </row>
    <row r="70">
      <c r="A70" s="2">
        <v>69.0</v>
      </c>
      <c r="B70" s="2" t="s">
        <v>325</v>
      </c>
      <c r="C70" s="2" t="s">
        <v>95</v>
      </c>
      <c r="D70" s="16" t="s">
        <v>433</v>
      </c>
      <c r="E70" s="10">
        <v>-35.99259578008673</v>
      </c>
      <c r="F70" s="26">
        <v>976.3583265098731</v>
      </c>
      <c r="G70" s="10">
        <v>1072.469607255325</v>
      </c>
      <c r="I70" s="2" t="s">
        <v>621</v>
      </c>
      <c r="J70" s="2" t="s">
        <v>617</v>
      </c>
      <c r="M70" s="2" t="s">
        <v>604</v>
      </c>
      <c r="R70" s="2" t="s">
        <v>604</v>
      </c>
      <c r="S70" s="2" t="s">
        <v>604</v>
      </c>
      <c r="T70" s="2" t="s">
        <v>604</v>
      </c>
      <c r="U70" s="2" t="s">
        <v>604</v>
      </c>
      <c r="V70" s="2" t="s">
        <v>604</v>
      </c>
      <c r="W70" s="2" t="s">
        <v>604</v>
      </c>
    </row>
    <row r="71">
      <c r="A71" s="2">
        <v>70.0</v>
      </c>
      <c r="B71" s="2" t="s">
        <v>417</v>
      </c>
      <c r="C71" s="2" t="s">
        <v>95</v>
      </c>
      <c r="D71" s="16" t="s">
        <v>476</v>
      </c>
      <c r="E71" s="10">
        <v>28.125769055605836</v>
      </c>
      <c r="F71" s="26">
        <v>994.0348557300423</v>
      </c>
      <c r="G71" s="10">
        <v>1108.4622030354117</v>
      </c>
      <c r="I71" s="2" t="s">
        <v>621</v>
      </c>
      <c r="J71" s="2" t="s">
        <v>617</v>
      </c>
      <c r="M71" s="2" t="s">
        <v>604</v>
      </c>
      <c r="R71" s="2" t="s">
        <v>604</v>
      </c>
      <c r="S71" s="2" t="s">
        <v>604</v>
      </c>
      <c r="T71" s="2" t="s">
        <v>604</v>
      </c>
      <c r="U71" s="2" t="s">
        <v>604</v>
      </c>
      <c r="V71" s="2" t="s">
        <v>604</v>
      </c>
      <c r="W71" s="2" t="s">
        <v>604</v>
      </c>
    </row>
    <row r="72">
      <c r="A72" s="2">
        <v>71.0</v>
      </c>
      <c r="B72" s="2" t="s">
        <v>118</v>
      </c>
      <c r="C72" s="2" t="s">
        <v>417</v>
      </c>
      <c r="D72" s="16" t="s">
        <v>477</v>
      </c>
      <c r="E72" s="10">
        <v>12.984163435334072</v>
      </c>
      <c r="F72" s="10">
        <v>1043.527205933343</v>
      </c>
      <c r="G72" s="10">
        <v>1022.1606247856481</v>
      </c>
      <c r="I72" s="2" t="s">
        <v>617</v>
      </c>
      <c r="J72" s="2" t="s">
        <v>621</v>
      </c>
      <c r="M72" s="2" t="s">
        <v>604</v>
      </c>
      <c r="R72" s="2" t="s">
        <v>604</v>
      </c>
      <c r="S72" s="2" t="s">
        <v>604</v>
      </c>
      <c r="T72" s="2" t="s">
        <v>604</v>
      </c>
      <c r="U72" s="2" t="s">
        <v>604</v>
      </c>
      <c r="V72" s="2" t="s">
        <v>604</v>
      </c>
      <c r="W72" s="2" t="s">
        <v>604</v>
      </c>
    </row>
    <row r="73">
      <c r="A73" s="2">
        <v>72.0</v>
      </c>
      <c r="B73" s="2" t="s">
        <v>416</v>
      </c>
      <c r="C73" s="2" t="s">
        <v>118</v>
      </c>
      <c r="D73" s="16" t="s">
        <v>433</v>
      </c>
      <c r="E73" s="10">
        <v>-34.541861601559184</v>
      </c>
      <c r="F73" s="10">
        <v>950.2113224042018</v>
      </c>
      <c r="G73" s="10">
        <v>1056.5113693686772</v>
      </c>
      <c r="I73" s="2" t="s">
        <v>621</v>
      </c>
      <c r="J73" s="2" t="s">
        <v>617</v>
      </c>
      <c r="M73" s="2" t="s">
        <v>604</v>
      </c>
      <c r="R73" s="2" t="s">
        <v>604</v>
      </c>
      <c r="S73" s="2" t="s">
        <v>604</v>
      </c>
      <c r="T73" s="2" t="s">
        <v>604</v>
      </c>
      <c r="U73" s="2" t="s">
        <v>604</v>
      </c>
      <c r="V73" s="2" t="s">
        <v>604</v>
      </c>
      <c r="W73" s="2" t="s">
        <v>604</v>
      </c>
    </row>
    <row r="74">
      <c r="A74" s="2">
        <v>73.0</v>
      </c>
      <c r="B74" s="2" t="s">
        <v>335</v>
      </c>
      <c r="C74" s="2" t="s">
        <v>118</v>
      </c>
      <c r="D74" s="16" t="s">
        <v>433</v>
      </c>
      <c r="E74" s="10">
        <v>-36.50125458609755</v>
      </c>
      <c r="F74" s="10">
        <v>998.5399283327322</v>
      </c>
      <c r="G74" s="10">
        <v>1091.0532309702364</v>
      </c>
      <c r="H74" s="2" t="s">
        <v>618</v>
      </c>
      <c r="I74" s="2" t="s">
        <v>621</v>
      </c>
      <c r="J74" s="2" t="s">
        <v>617</v>
      </c>
      <c r="M74" s="2" t="s">
        <v>604</v>
      </c>
      <c r="R74" s="2" t="s">
        <v>604</v>
      </c>
      <c r="S74" s="2" t="s">
        <v>604</v>
      </c>
      <c r="T74" s="2" t="s">
        <v>604</v>
      </c>
      <c r="U74" s="2" t="s">
        <v>604</v>
      </c>
      <c r="V74" s="2" t="s">
        <v>604</v>
      </c>
      <c r="W74" s="2" t="s">
        <v>604</v>
      </c>
    </row>
    <row r="75">
      <c r="A75" s="2">
        <v>74.0</v>
      </c>
      <c r="B75" s="2" t="s">
        <v>70</v>
      </c>
      <c r="C75" s="2" t="s">
        <v>17</v>
      </c>
      <c r="D75" s="16" t="s">
        <v>478</v>
      </c>
      <c r="E75" s="10">
        <v>9.246039207025866</v>
      </c>
      <c r="F75" s="10">
        <v>1014.2837833505776</v>
      </c>
      <c r="G75" s="10">
        <v>950.309433908772</v>
      </c>
      <c r="I75" s="2" t="s">
        <v>620</v>
      </c>
      <c r="J75" s="2" t="s">
        <v>622</v>
      </c>
      <c r="M75" s="2" t="s">
        <v>604</v>
      </c>
      <c r="R75" s="2" t="s">
        <v>604</v>
      </c>
      <c r="S75" s="2" t="s">
        <v>604</v>
      </c>
      <c r="T75" s="2" t="s">
        <v>604</v>
      </c>
      <c r="U75" s="2" t="s">
        <v>604</v>
      </c>
      <c r="V75" s="2" t="s">
        <v>604</v>
      </c>
      <c r="W75" s="2" t="s">
        <v>604</v>
      </c>
    </row>
    <row r="76">
      <c r="A76" s="2">
        <v>75.0</v>
      </c>
      <c r="B76" s="2" t="s">
        <v>52</v>
      </c>
      <c r="C76" s="2" t="s">
        <v>70</v>
      </c>
      <c r="D76" s="16" t="s">
        <v>469</v>
      </c>
      <c r="E76" s="10">
        <v>19.965409256865772</v>
      </c>
      <c r="F76" s="26">
        <v>992.4569032613939</v>
      </c>
      <c r="G76" s="10">
        <v>1023.5298225576034</v>
      </c>
      <c r="I76" s="2" t="s">
        <v>622</v>
      </c>
      <c r="J76" s="2" t="s">
        <v>620</v>
      </c>
      <c r="M76" s="2" t="s">
        <v>604</v>
      </c>
      <c r="R76" s="2" t="s">
        <v>604</v>
      </c>
      <c r="S76" s="2" t="s">
        <v>604</v>
      </c>
      <c r="T76" s="2" t="s">
        <v>604</v>
      </c>
      <c r="U76" s="2" t="s">
        <v>604</v>
      </c>
      <c r="V76" s="2" t="s">
        <v>604</v>
      </c>
      <c r="W76" s="2" t="s">
        <v>604</v>
      </c>
    </row>
    <row r="77">
      <c r="A77" s="2">
        <v>76.0</v>
      </c>
      <c r="B77" s="2" t="s">
        <v>144</v>
      </c>
      <c r="C77" s="2" t="s">
        <v>52</v>
      </c>
      <c r="D77" s="16" t="s">
        <v>479</v>
      </c>
      <c r="E77" s="10">
        <v>18.40686526343583</v>
      </c>
      <c r="F77" s="26">
        <v>987.0323089450555</v>
      </c>
      <c r="G77" s="10">
        <v>1012.4223125182597</v>
      </c>
      <c r="I77" s="2" t="s">
        <v>620</v>
      </c>
      <c r="J77" s="2" t="s">
        <v>622</v>
      </c>
      <c r="M77" s="2" t="s">
        <v>604</v>
      </c>
      <c r="R77" s="2" t="s">
        <v>604</v>
      </c>
      <c r="S77" s="2" t="s">
        <v>604</v>
      </c>
      <c r="T77" s="2" t="s">
        <v>604</v>
      </c>
      <c r="U77" s="2" t="s">
        <v>604</v>
      </c>
      <c r="V77" s="2" t="s">
        <v>604</v>
      </c>
      <c r="W77" s="2" t="s">
        <v>604</v>
      </c>
    </row>
    <row r="78">
      <c r="A78" s="2">
        <v>77.0</v>
      </c>
      <c r="B78" s="2" t="s">
        <v>61</v>
      </c>
      <c r="C78" s="2" t="s">
        <v>144</v>
      </c>
      <c r="D78" s="16" t="s">
        <v>438</v>
      </c>
      <c r="E78" s="10">
        <v>16.92852736271748</v>
      </c>
      <c r="F78" s="26">
        <v>995.1006614984577</v>
      </c>
      <c r="G78" s="10">
        <v>1005.4391742084914</v>
      </c>
      <c r="I78" s="2" t="s">
        <v>622</v>
      </c>
      <c r="J78" s="2" t="s">
        <v>620</v>
      </c>
      <c r="M78" s="2" t="s">
        <v>604</v>
      </c>
      <c r="R78" s="2" t="s">
        <v>604</v>
      </c>
      <c r="S78" s="2" t="s">
        <v>604</v>
      </c>
      <c r="T78" s="2" t="s">
        <v>604</v>
      </c>
      <c r="U78" s="2" t="s">
        <v>604</v>
      </c>
      <c r="V78" s="2" t="s">
        <v>604</v>
      </c>
      <c r="W78" s="2" t="s">
        <v>604</v>
      </c>
    </row>
    <row r="79">
      <c r="A79" s="2">
        <v>78.0</v>
      </c>
      <c r="B79" s="2" t="s">
        <v>105</v>
      </c>
      <c r="C79" s="2" t="s">
        <v>61</v>
      </c>
      <c r="D79" s="16" t="s">
        <v>433</v>
      </c>
      <c r="E79" s="10">
        <v>-46.67329215330753</v>
      </c>
      <c r="F79" s="26">
        <v>998.1993988558055</v>
      </c>
      <c r="G79" s="10">
        <v>1012.0291888611752</v>
      </c>
      <c r="I79" s="2" t="s">
        <v>620</v>
      </c>
      <c r="J79" s="2" t="s">
        <v>622</v>
      </c>
      <c r="M79" s="2" t="s">
        <v>604</v>
      </c>
      <c r="R79" s="2" t="s">
        <v>604</v>
      </c>
      <c r="S79" s="2" t="s">
        <v>604</v>
      </c>
      <c r="T79" s="2" t="s">
        <v>604</v>
      </c>
      <c r="U79" s="2" t="s">
        <v>604</v>
      </c>
      <c r="V79" s="2" t="s">
        <v>604</v>
      </c>
      <c r="W79" s="2" t="s">
        <v>604</v>
      </c>
    </row>
    <row r="80">
      <c r="A80" s="2">
        <v>79.0</v>
      </c>
      <c r="B80" s="2" t="s">
        <v>273</v>
      </c>
      <c r="C80" s="2" t="s">
        <v>61</v>
      </c>
      <c r="D80" s="16" t="s">
        <v>461</v>
      </c>
      <c r="E80" s="10">
        <v>9.385583230758709</v>
      </c>
      <c r="F80" s="26">
        <v>1083.1716728007846</v>
      </c>
      <c r="G80" s="10">
        <v>1058.7024810144826</v>
      </c>
      <c r="I80" s="2" t="s">
        <v>620</v>
      </c>
      <c r="J80" s="2" t="s">
        <v>622</v>
      </c>
      <c r="M80" s="2" t="s">
        <v>604</v>
      </c>
      <c r="R80" s="2" t="s">
        <v>604</v>
      </c>
      <c r="S80" s="2" t="s">
        <v>604</v>
      </c>
      <c r="T80" s="2" t="s">
        <v>604</v>
      </c>
      <c r="U80" s="2" t="s">
        <v>604</v>
      </c>
      <c r="V80" s="2" t="s">
        <v>604</v>
      </c>
      <c r="W80" s="2" t="s">
        <v>604</v>
      </c>
    </row>
    <row r="81">
      <c r="A81" s="2">
        <v>80.0</v>
      </c>
      <c r="B81" s="2" t="s">
        <v>74</v>
      </c>
      <c r="C81" s="2" t="s">
        <v>273</v>
      </c>
      <c r="D81" s="16" t="s">
        <v>480</v>
      </c>
      <c r="E81" s="10">
        <v>28.471802822357624</v>
      </c>
      <c r="F81" s="10">
        <v>992.4220077089263</v>
      </c>
      <c r="G81" s="10">
        <v>1092.5572560315434</v>
      </c>
      <c r="I81" s="2" t="s">
        <v>622</v>
      </c>
      <c r="J81" s="2" t="s">
        <v>620</v>
      </c>
      <c r="M81" s="2" t="s">
        <v>604</v>
      </c>
      <c r="R81" s="2" t="s">
        <v>604</v>
      </c>
      <c r="S81" s="2" t="s">
        <v>604</v>
      </c>
      <c r="T81" s="2" t="s">
        <v>604</v>
      </c>
      <c r="U81" s="2" t="s">
        <v>604</v>
      </c>
      <c r="V81" s="2" t="s">
        <v>604</v>
      </c>
      <c r="W81" s="2" t="s">
        <v>604</v>
      </c>
    </row>
    <row r="82">
      <c r="A82" s="2">
        <v>81.0</v>
      </c>
      <c r="B82" s="2" t="s">
        <v>70</v>
      </c>
      <c r="C82" s="2" t="s">
        <v>74</v>
      </c>
      <c r="D82" s="16" t="s">
        <v>481</v>
      </c>
      <c r="E82" s="10">
        <v>17.75044959519617</v>
      </c>
      <c r="F82" s="26">
        <v>1003.5644133007377</v>
      </c>
      <c r="G82" s="10">
        <v>1020.893810531284</v>
      </c>
      <c r="I82" s="2" t="s">
        <v>620</v>
      </c>
      <c r="J82" s="2" t="s">
        <v>622</v>
      </c>
      <c r="M82" s="2" t="s">
        <v>604</v>
      </c>
      <c r="R82" s="2" t="s">
        <v>604</v>
      </c>
      <c r="S82" s="2" t="s">
        <v>604</v>
      </c>
      <c r="T82" s="2" t="s">
        <v>604</v>
      </c>
      <c r="U82" s="2" t="s">
        <v>604</v>
      </c>
      <c r="V82" s="2" t="s">
        <v>604</v>
      </c>
      <c r="W82" s="2" t="s">
        <v>604</v>
      </c>
    </row>
    <row r="83">
      <c r="A83" s="2">
        <v>82.0</v>
      </c>
      <c r="B83" s="2" t="s">
        <v>72</v>
      </c>
      <c r="C83" s="2" t="s">
        <v>70</v>
      </c>
      <c r="D83" s="16" t="s">
        <v>433</v>
      </c>
      <c r="E83" s="10">
        <v>-49.37668546743743</v>
      </c>
      <c r="F83" s="26">
        <v>1032.6047476072351</v>
      </c>
      <c r="G83" s="10">
        <v>1021.3148628959339</v>
      </c>
      <c r="I83" s="2" t="s">
        <v>622</v>
      </c>
      <c r="J83" s="2" t="s">
        <v>620</v>
      </c>
      <c r="M83" s="2" t="s">
        <v>604</v>
      </c>
      <c r="R83" s="2" t="s">
        <v>604</v>
      </c>
      <c r="S83" s="2" t="s">
        <v>604</v>
      </c>
      <c r="T83" s="2" t="s">
        <v>604</v>
      </c>
      <c r="U83" s="2" t="s">
        <v>604</v>
      </c>
      <c r="V83" s="2" t="s">
        <v>604</v>
      </c>
      <c r="W83" s="2" t="s">
        <v>604</v>
      </c>
    </row>
    <row r="84">
      <c r="A84" s="2">
        <v>83.0</v>
      </c>
      <c r="B84" s="2" t="s">
        <v>52</v>
      </c>
      <c r="C84" s="2" t="s">
        <v>70</v>
      </c>
      <c r="D84" s="16" t="s">
        <v>482</v>
      </c>
      <c r="E84" s="10">
        <v>22.78002196144293</v>
      </c>
      <c r="F84" s="10">
        <v>994.0154472548238</v>
      </c>
      <c r="G84" s="10">
        <v>1070.6915483633713</v>
      </c>
      <c r="I84" s="2" t="s">
        <v>622</v>
      </c>
      <c r="J84" s="2" t="s">
        <v>620</v>
      </c>
      <c r="M84" s="2" t="s">
        <v>604</v>
      </c>
      <c r="R84" s="2" t="s">
        <v>604</v>
      </c>
      <c r="S84" s="2" t="s">
        <v>604</v>
      </c>
      <c r="T84" s="2" t="s">
        <v>604</v>
      </c>
      <c r="U84" s="2" t="s">
        <v>604</v>
      </c>
      <c r="V84" s="2" t="s">
        <v>604</v>
      </c>
      <c r="W84" s="2" t="s">
        <v>604</v>
      </c>
    </row>
    <row r="85">
      <c r="A85" s="2">
        <v>84.0</v>
      </c>
      <c r="B85" s="2" t="s">
        <v>239</v>
      </c>
      <c r="C85" s="2" t="s">
        <v>52</v>
      </c>
      <c r="D85" s="16" t="s">
        <v>483</v>
      </c>
      <c r="E85" s="10">
        <v>20.959473281773217</v>
      </c>
      <c r="F85" s="10">
        <v>966.6867059149407</v>
      </c>
      <c r="G85" s="10">
        <v>1016.7954692162667</v>
      </c>
      <c r="I85" s="2" t="s">
        <v>620</v>
      </c>
      <c r="J85" s="2" t="s">
        <v>622</v>
      </c>
      <c r="M85" s="2" t="s">
        <v>604</v>
      </c>
      <c r="R85" s="2" t="s">
        <v>604</v>
      </c>
      <c r="S85" s="2" t="s">
        <v>604</v>
      </c>
      <c r="T85" s="2" t="s">
        <v>604</v>
      </c>
      <c r="U85" s="2" t="s">
        <v>604</v>
      </c>
      <c r="V85" s="2" t="s">
        <v>604</v>
      </c>
      <c r="W85" s="2" t="s">
        <v>604</v>
      </c>
    </row>
    <row r="86">
      <c r="A86" s="2">
        <v>85.0</v>
      </c>
      <c r="B86" s="2" t="s">
        <v>61</v>
      </c>
      <c r="C86" s="2" t="s">
        <v>239</v>
      </c>
      <c r="D86" s="16" t="s">
        <v>432</v>
      </c>
      <c r="E86" s="10">
        <v>10.056842859423027</v>
      </c>
      <c r="F86" s="10">
        <v>1049.3168977837238</v>
      </c>
      <c r="G86" s="10">
        <v>987.6461791967139</v>
      </c>
      <c r="I86" s="2" t="s">
        <v>622</v>
      </c>
      <c r="J86" s="2" t="s">
        <v>620</v>
      </c>
      <c r="M86" s="2" t="s">
        <v>604</v>
      </c>
      <c r="R86" s="2" t="s">
        <v>604</v>
      </c>
      <c r="S86" s="2" t="s">
        <v>604</v>
      </c>
      <c r="T86" s="2" t="s">
        <v>604</v>
      </c>
      <c r="U86" s="2" t="s">
        <v>604</v>
      </c>
      <c r="V86" s="2" t="s">
        <v>604</v>
      </c>
      <c r="W86" s="2" t="s">
        <v>604</v>
      </c>
    </row>
    <row r="87">
      <c r="A87" s="2">
        <v>86.0</v>
      </c>
      <c r="B87" s="2" t="s">
        <v>273</v>
      </c>
      <c r="C87" s="2" t="s">
        <v>61</v>
      </c>
      <c r="D87" s="16" t="s">
        <v>484</v>
      </c>
      <c r="E87" s="10">
        <v>14.765066651622748</v>
      </c>
      <c r="F87" s="26">
        <v>1064.0854532091857</v>
      </c>
      <c r="G87" s="10">
        <v>1059.373740643147</v>
      </c>
      <c r="I87" s="2" t="s">
        <v>620</v>
      </c>
      <c r="J87" s="2" t="s">
        <v>622</v>
      </c>
      <c r="M87" s="2" t="s">
        <v>604</v>
      </c>
      <c r="R87" s="2" t="s">
        <v>604</v>
      </c>
      <c r="S87" s="2" t="s">
        <v>604</v>
      </c>
      <c r="T87" s="2" t="s">
        <v>604</v>
      </c>
      <c r="U87" s="2" t="s">
        <v>604</v>
      </c>
      <c r="V87" s="2" t="s">
        <v>604</v>
      </c>
      <c r="W87" s="2" t="s">
        <v>604</v>
      </c>
    </row>
    <row r="88">
      <c r="A88" s="2">
        <v>87.0</v>
      </c>
      <c r="B88" s="2" t="s">
        <v>17</v>
      </c>
      <c r="C88" s="2" t="s">
        <v>273</v>
      </c>
      <c r="D88" s="16" t="s">
        <v>433</v>
      </c>
      <c r="E88" s="10">
        <v>-30.018411944635705</v>
      </c>
      <c r="F88" s="26">
        <v>941.0633947017461</v>
      </c>
      <c r="G88" s="10">
        <v>1078.8505198608086</v>
      </c>
      <c r="I88" s="2" t="s">
        <v>622</v>
      </c>
      <c r="J88" s="2" t="s">
        <v>620</v>
      </c>
      <c r="M88" s="2" t="s">
        <v>604</v>
      </c>
      <c r="R88" s="2" t="s">
        <v>604</v>
      </c>
      <c r="S88" s="2" t="s">
        <v>604</v>
      </c>
      <c r="T88" s="2" t="s">
        <v>604</v>
      </c>
      <c r="U88" s="2" t="s">
        <v>604</v>
      </c>
      <c r="V88" s="2" t="s">
        <v>604</v>
      </c>
      <c r="W88" s="2" t="s">
        <v>604</v>
      </c>
    </row>
    <row r="89">
      <c r="A89" s="2">
        <v>88.0</v>
      </c>
      <c r="B89" s="2" t="s">
        <v>52</v>
      </c>
      <c r="C89" s="2" t="s">
        <v>273</v>
      </c>
      <c r="D89" s="16" t="s">
        <v>485</v>
      </c>
      <c r="E89" s="10">
        <v>27.345292221963827</v>
      </c>
      <c r="F89" s="26">
        <v>995.8359959344936</v>
      </c>
      <c r="G89" s="10">
        <v>1108.8689318054444</v>
      </c>
      <c r="I89" s="2" t="s">
        <v>622</v>
      </c>
      <c r="J89" s="2" t="s">
        <v>620</v>
      </c>
      <c r="M89" s="2" t="s">
        <v>604</v>
      </c>
      <c r="R89" s="2" t="s">
        <v>604</v>
      </c>
      <c r="S89" s="2" t="s">
        <v>604</v>
      </c>
      <c r="T89" s="2" t="s">
        <v>604</v>
      </c>
      <c r="U89" s="2" t="s">
        <v>604</v>
      </c>
      <c r="V89" s="2" t="s">
        <v>604</v>
      </c>
      <c r="W89" s="2" t="s">
        <v>604</v>
      </c>
    </row>
    <row r="90">
      <c r="A90" s="2">
        <v>89.0</v>
      </c>
      <c r="B90" s="2" t="s">
        <v>144</v>
      </c>
      <c r="C90" s="2" t="s">
        <v>52</v>
      </c>
      <c r="D90" s="16" t="s">
        <v>484</v>
      </c>
      <c r="E90" s="10">
        <v>19.257680322615574</v>
      </c>
      <c r="F90" s="26">
        <v>988.510646845774</v>
      </c>
      <c r="G90" s="10">
        <v>1023.1812881564573</v>
      </c>
      <c r="H90" s="2" t="s">
        <v>618</v>
      </c>
      <c r="I90" s="2" t="s">
        <v>620</v>
      </c>
      <c r="J90" s="2" t="s">
        <v>622</v>
      </c>
      <c r="M90" s="2" t="s">
        <v>604</v>
      </c>
      <c r="R90" s="2" t="s">
        <v>604</v>
      </c>
      <c r="S90" s="2" t="s">
        <v>604</v>
      </c>
      <c r="T90" s="2" t="s">
        <v>604</v>
      </c>
      <c r="U90" s="2" t="s">
        <v>604</v>
      </c>
      <c r="V90" s="2" t="s">
        <v>604</v>
      </c>
      <c r="W90" s="2" t="s">
        <v>604</v>
      </c>
    </row>
    <row r="91">
      <c r="A91" s="2">
        <v>90.0</v>
      </c>
      <c r="B91" s="2" t="s">
        <v>70</v>
      </c>
      <c r="C91" s="2" t="s">
        <v>126</v>
      </c>
      <c r="D91" s="16" t="s">
        <v>486</v>
      </c>
      <c r="E91" s="10">
        <v>14.176567032454102</v>
      </c>
      <c r="F91" s="10">
        <v>1047.9115264019285</v>
      </c>
      <c r="G91" s="10">
        <v>1034.3945288720206</v>
      </c>
      <c r="I91" s="2" t="s">
        <v>620</v>
      </c>
      <c r="J91" s="2" t="s">
        <v>617</v>
      </c>
      <c r="M91" s="2" t="s">
        <v>604</v>
      </c>
      <c r="R91" s="2" t="s">
        <v>604</v>
      </c>
      <c r="S91" s="2" t="s">
        <v>604</v>
      </c>
      <c r="T91" s="2" t="s">
        <v>604</v>
      </c>
      <c r="U91" s="2" t="s">
        <v>604</v>
      </c>
      <c r="V91" s="2" t="s">
        <v>604</v>
      </c>
      <c r="W91" s="2" t="s">
        <v>604</v>
      </c>
    </row>
    <row r="92">
      <c r="A92" s="2">
        <v>91.0</v>
      </c>
      <c r="B92" s="2" t="s">
        <v>295</v>
      </c>
      <c r="C92" s="2" t="s">
        <v>70</v>
      </c>
      <c r="D92" s="16" t="s">
        <v>453</v>
      </c>
      <c r="E92" s="10">
        <v>23.829070021445396</v>
      </c>
      <c r="F92" s="26">
        <v>997.198948086546</v>
      </c>
      <c r="G92" s="10">
        <v>1062.0880934343827</v>
      </c>
      <c r="I92" s="2" t="s">
        <v>617</v>
      </c>
      <c r="J92" s="2" t="s">
        <v>620</v>
      </c>
      <c r="M92" s="2" t="s">
        <v>604</v>
      </c>
      <c r="R92" s="2" t="s">
        <v>604</v>
      </c>
      <c r="S92" s="2" t="s">
        <v>604</v>
      </c>
      <c r="T92" s="2" t="s">
        <v>604</v>
      </c>
      <c r="U92" s="2" t="s">
        <v>604</v>
      </c>
      <c r="V92" s="2" t="s">
        <v>604</v>
      </c>
      <c r="W92" s="2" t="s">
        <v>604</v>
      </c>
    </row>
    <row r="93">
      <c r="A93" s="2">
        <v>92.0</v>
      </c>
      <c r="B93" s="2" t="s">
        <v>144</v>
      </c>
      <c r="C93" s="2" t="s">
        <v>295</v>
      </c>
      <c r="D93" s="16" t="s">
        <v>468</v>
      </c>
      <c r="E93" s="10">
        <v>17.02920087992202</v>
      </c>
      <c r="F93" s="10">
        <v>1007.7683271683895</v>
      </c>
      <c r="G93" s="10">
        <v>1021.0280181079914</v>
      </c>
      <c r="I93" s="2" t="s">
        <v>620</v>
      </c>
      <c r="J93" s="2" t="s">
        <v>617</v>
      </c>
      <c r="M93" s="2" t="s">
        <v>604</v>
      </c>
      <c r="R93" s="2" t="s">
        <v>604</v>
      </c>
      <c r="S93" s="2" t="s">
        <v>604</v>
      </c>
      <c r="T93" s="2" t="s">
        <v>604</v>
      </c>
      <c r="U93" s="2" t="s">
        <v>604</v>
      </c>
      <c r="V93" s="2" t="s">
        <v>604</v>
      </c>
      <c r="W93" s="2" t="s">
        <v>604</v>
      </c>
    </row>
    <row r="94">
      <c r="A94" s="2">
        <v>93.0</v>
      </c>
      <c r="B94" s="2" t="s">
        <v>253</v>
      </c>
      <c r="C94" s="2" t="s">
        <v>144</v>
      </c>
      <c r="D94" s="16" t="s">
        <v>485</v>
      </c>
      <c r="E94" s="10">
        <v>18.89215322400911</v>
      </c>
      <c r="F94" s="10">
        <v>994.3081253580641</v>
      </c>
      <c r="G94" s="10">
        <v>1024.7975280483115</v>
      </c>
      <c r="I94" s="2" t="s">
        <v>617</v>
      </c>
      <c r="J94" s="2" t="s">
        <v>620</v>
      </c>
      <c r="M94" s="2" t="s">
        <v>604</v>
      </c>
      <c r="R94" s="2" t="s">
        <v>604</v>
      </c>
      <c r="S94" s="2" t="s">
        <v>604</v>
      </c>
      <c r="T94" s="2" t="s">
        <v>604</v>
      </c>
      <c r="U94" s="2" t="s">
        <v>604</v>
      </c>
      <c r="V94" s="2" t="s">
        <v>604</v>
      </c>
      <c r="W94" s="2" t="s">
        <v>604</v>
      </c>
    </row>
    <row r="95">
      <c r="A95" s="2">
        <v>94.0</v>
      </c>
      <c r="B95" s="2" t="s">
        <v>273</v>
      </c>
      <c r="C95" s="2" t="s">
        <v>253</v>
      </c>
      <c r="D95" s="16" t="s">
        <v>433</v>
      </c>
      <c r="E95" s="10">
        <v>-54.361144630265045</v>
      </c>
      <c r="F95" s="26">
        <v>1081.5236395834806</v>
      </c>
      <c r="G95" s="10">
        <v>1013.2002785820731</v>
      </c>
      <c r="I95" s="2" t="s">
        <v>620</v>
      </c>
      <c r="J95" s="2" t="s">
        <v>617</v>
      </c>
      <c r="M95" s="2" t="s">
        <v>604</v>
      </c>
      <c r="R95" s="2" t="s">
        <v>604</v>
      </c>
      <c r="S95" s="2" t="s">
        <v>604</v>
      </c>
      <c r="T95" s="2" t="s">
        <v>604</v>
      </c>
      <c r="U95" s="2" t="s">
        <v>604</v>
      </c>
      <c r="V95" s="2" t="s">
        <v>604</v>
      </c>
      <c r="W95" s="2" t="s">
        <v>604</v>
      </c>
    </row>
    <row r="96">
      <c r="A96" s="2">
        <v>95.0</v>
      </c>
      <c r="B96" s="2" t="s">
        <v>144</v>
      </c>
      <c r="C96" s="2" t="s">
        <v>253</v>
      </c>
      <c r="D96" s="16" t="s">
        <v>487</v>
      </c>
      <c r="E96" s="10">
        <v>19.807564327497285</v>
      </c>
      <c r="F96" s="10">
        <v>1005.9053748243025</v>
      </c>
      <c r="G96" s="10">
        <v>1067.5614232123382</v>
      </c>
      <c r="I96" s="2" t="s">
        <v>620</v>
      </c>
      <c r="J96" s="2" t="s">
        <v>617</v>
      </c>
      <c r="M96" s="2" t="s">
        <v>604</v>
      </c>
      <c r="R96" s="2" t="s">
        <v>604</v>
      </c>
      <c r="S96" s="2" t="s">
        <v>604</v>
      </c>
      <c r="T96" s="2" t="s">
        <v>604</v>
      </c>
      <c r="U96" s="2" t="s">
        <v>604</v>
      </c>
      <c r="V96" s="2" t="s">
        <v>604</v>
      </c>
      <c r="W96" s="2" t="s">
        <v>604</v>
      </c>
    </row>
    <row r="97">
      <c r="A97" s="2">
        <v>96.0</v>
      </c>
      <c r="B97" s="2" t="s">
        <v>95</v>
      </c>
      <c r="C97" s="2" t="s">
        <v>144</v>
      </c>
      <c r="D97" s="16" t="s">
        <v>433</v>
      </c>
      <c r="E97" s="10">
        <v>-53.308299136405445</v>
      </c>
      <c r="F97" s="26">
        <v>1080.3364339798059</v>
      </c>
      <c r="G97" s="10">
        <v>1025.7129391517997</v>
      </c>
      <c r="I97" s="2" t="s">
        <v>617</v>
      </c>
      <c r="J97" s="2" t="s">
        <v>620</v>
      </c>
      <c r="M97" s="2" t="s">
        <v>604</v>
      </c>
      <c r="R97" s="2" t="s">
        <v>604</v>
      </c>
      <c r="S97" s="2" t="s">
        <v>604</v>
      </c>
      <c r="T97" s="2" t="s">
        <v>604</v>
      </c>
      <c r="U97" s="2" t="s">
        <v>604</v>
      </c>
      <c r="V97" s="2" t="s">
        <v>604</v>
      </c>
      <c r="W97" s="2" t="s">
        <v>604</v>
      </c>
    </row>
    <row r="98">
      <c r="A98" s="2">
        <v>97.0</v>
      </c>
      <c r="B98" s="2" t="s">
        <v>295</v>
      </c>
      <c r="C98" s="2" t="s">
        <v>144</v>
      </c>
      <c r="D98" s="16" t="s">
        <v>488</v>
      </c>
      <c r="E98" s="10">
        <v>21.77092106504411</v>
      </c>
      <c r="F98" s="26">
        <v>1003.9988172280694</v>
      </c>
      <c r="G98" s="10">
        <v>1079.021238288205</v>
      </c>
      <c r="I98" s="2" t="s">
        <v>617</v>
      </c>
      <c r="J98" s="2" t="s">
        <v>620</v>
      </c>
      <c r="M98" s="2" t="s">
        <v>604</v>
      </c>
      <c r="R98" s="2" t="s">
        <v>604</v>
      </c>
      <c r="S98" s="2" t="s">
        <v>604</v>
      </c>
      <c r="T98" s="2" t="s">
        <v>604</v>
      </c>
      <c r="U98" s="2" t="s">
        <v>604</v>
      </c>
      <c r="V98" s="2" t="s">
        <v>604</v>
      </c>
      <c r="W98" s="2" t="s">
        <v>604</v>
      </c>
    </row>
    <row r="99">
      <c r="A99" s="2">
        <v>98.0</v>
      </c>
      <c r="B99" s="2" t="s">
        <v>70</v>
      </c>
      <c r="C99" s="2" t="s">
        <v>295</v>
      </c>
      <c r="D99" s="16" t="s">
        <v>489</v>
      </c>
      <c r="E99" s="10">
        <v>14.973129032750021</v>
      </c>
      <c r="F99" s="26">
        <v>1038.2590234129373</v>
      </c>
      <c r="G99" s="10">
        <v>1025.7697382931135</v>
      </c>
      <c r="I99" s="2" t="s">
        <v>620</v>
      </c>
      <c r="J99" s="2" t="s">
        <v>617</v>
      </c>
      <c r="M99" s="2" t="s">
        <v>604</v>
      </c>
      <c r="R99" s="2" t="s">
        <v>604</v>
      </c>
      <c r="S99" s="2" t="s">
        <v>604</v>
      </c>
      <c r="T99" s="2" t="s">
        <v>604</v>
      </c>
      <c r="U99" s="2" t="s">
        <v>604</v>
      </c>
      <c r="V99" s="2" t="s">
        <v>604</v>
      </c>
      <c r="W99" s="2" t="s">
        <v>604</v>
      </c>
    </row>
    <row r="100">
      <c r="A100" s="2">
        <v>99.0</v>
      </c>
      <c r="B100" s="2" t="s">
        <v>126</v>
      </c>
      <c r="C100" s="2" t="s">
        <v>70</v>
      </c>
      <c r="D100" s="16" t="s">
        <v>490</v>
      </c>
      <c r="E100" s="10">
        <v>19.246452304126464</v>
      </c>
      <c r="F100" s="26">
        <v>1020.2179618395664</v>
      </c>
      <c r="G100" s="10">
        <v>1053.2321524456872</v>
      </c>
      <c r="I100" s="2" t="s">
        <v>617</v>
      </c>
      <c r="J100" s="2" t="s">
        <v>620</v>
      </c>
      <c r="M100" s="2" t="s">
        <v>604</v>
      </c>
      <c r="R100" s="2" t="s">
        <v>604</v>
      </c>
      <c r="S100" s="2" t="s">
        <v>604</v>
      </c>
      <c r="T100" s="2" t="s">
        <v>604</v>
      </c>
      <c r="U100" s="2" t="s">
        <v>604</v>
      </c>
      <c r="V100" s="2" t="s">
        <v>604</v>
      </c>
      <c r="W100" s="2" t="s">
        <v>604</v>
      </c>
    </row>
    <row r="101">
      <c r="A101" s="2">
        <v>100.0</v>
      </c>
      <c r="B101" s="2" t="s">
        <v>105</v>
      </c>
      <c r="C101" s="2" t="s">
        <v>126</v>
      </c>
      <c r="D101" s="16" t="s">
        <v>433</v>
      </c>
      <c r="E101" s="10">
        <v>-37.14466912393132</v>
      </c>
      <c r="F101" s="10">
        <v>951.5261067024979</v>
      </c>
      <c r="G101" s="10">
        <v>1039.464414143693</v>
      </c>
      <c r="I101" s="2" t="s">
        <v>620</v>
      </c>
      <c r="J101" s="2" t="s">
        <v>617</v>
      </c>
      <c r="M101" s="2" t="s">
        <v>604</v>
      </c>
      <c r="R101" s="2" t="s">
        <v>604</v>
      </c>
      <c r="S101" s="2" t="s">
        <v>604</v>
      </c>
      <c r="T101" s="2" t="s">
        <v>604</v>
      </c>
      <c r="U101" s="2" t="s">
        <v>604</v>
      </c>
      <c r="V101" s="2" t="s">
        <v>604</v>
      </c>
      <c r="W101" s="2" t="s">
        <v>604</v>
      </c>
    </row>
    <row r="102">
      <c r="A102" s="2">
        <v>101.0</v>
      </c>
      <c r="B102" s="2" t="s">
        <v>273</v>
      </c>
      <c r="C102" s="2" t="s">
        <v>126</v>
      </c>
      <c r="D102" s="16" t="s">
        <v>448</v>
      </c>
      <c r="E102" s="10">
        <v>17.45592326081128</v>
      </c>
      <c r="F102" s="10">
        <v>1027.1624949532156</v>
      </c>
      <c r="G102" s="10">
        <v>1076.6090832676243</v>
      </c>
      <c r="I102" s="2" t="s">
        <v>620</v>
      </c>
      <c r="J102" s="2" t="s">
        <v>617</v>
      </c>
      <c r="M102" s="2" t="s">
        <v>604</v>
      </c>
      <c r="R102" s="2" t="s">
        <v>604</v>
      </c>
      <c r="S102" s="2" t="s">
        <v>604</v>
      </c>
      <c r="T102" s="2" t="s">
        <v>604</v>
      </c>
      <c r="U102" s="2" t="s">
        <v>604</v>
      </c>
      <c r="V102" s="2" t="s">
        <v>604</v>
      </c>
      <c r="W102" s="2" t="s">
        <v>604</v>
      </c>
    </row>
    <row r="103">
      <c r="A103" s="2">
        <v>102.0</v>
      </c>
      <c r="B103" s="2" t="s">
        <v>295</v>
      </c>
      <c r="C103" s="2" t="s">
        <v>273</v>
      </c>
      <c r="D103" s="16" t="s">
        <v>432</v>
      </c>
      <c r="E103" s="10">
        <v>19.607703781206858</v>
      </c>
      <c r="F103" s="26">
        <v>1010.7966092603635</v>
      </c>
      <c r="G103" s="10">
        <v>1044.618418214027</v>
      </c>
      <c r="I103" s="2" t="s">
        <v>617</v>
      </c>
      <c r="J103" s="2" t="s">
        <v>620</v>
      </c>
      <c r="M103" s="2" t="s">
        <v>604</v>
      </c>
      <c r="R103" s="2" t="s">
        <v>604</v>
      </c>
      <c r="S103" s="2" t="s">
        <v>604</v>
      </c>
      <c r="T103" s="2" t="s">
        <v>604</v>
      </c>
      <c r="U103" s="2" t="s">
        <v>604</v>
      </c>
      <c r="V103" s="2" t="s">
        <v>604</v>
      </c>
      <c r="W103" s="2" t="s">
        <v>604</v>
      </c>
    </row>
    <row r="104">
      <c r="A104" s="2">
        <v>103.0</v>
      </c>
      <c r="B104" s="2" t="s">
        <v>70</v>
      </c>
      <c r="C104" s="2" t="s">
        <v>295</v>
      </c>
      <c r="D104" s="16" t="s">
        <v>454</v>
      </c>
      <c r="E104" s="10">
        <v>14.940911042577774</v>
      </c>
      <c r="F104" s="10">
        <v>1033.9857001415608</v>
      </c>
      <c r="G104" s="10">
        <v>1030.4043130415705</v>
      </c>
      <c r="I104" s="2" t="s">
        <v>620</v>
      </c>
      <c r="J104" s="2" t="s">
        <v>617</v>
      </c>
      <c r="M104" s="2" t="s">
        <v>604</v>
      </c>
      <c r="R104" s="2" t="s">
        <v>604</v>
      </c>
      <c r="S104" s="2" t="s">
        <v>604</v>
      </c>
      <c r="T104" s="2" t="s">
        <v>604</v>
      </c>
      <c r="U104" s="2" t="s">
        <v>604</v>
      </c>
      <c r="V104" s="2" t="s">
        <v>604</v>
      </c>
      <c r="W104" s="2" t="s">
        <v>604</v>
      </c>
    </row>
    <row r="105">
      <c r="A105" s="2">
        <v>104.0</v>
      </c>
      <c r="B105" s="2" t="s">
        <v>95</v>
      </c>
      <c r="C105" s="2" t="s">
        <v>70</v>
      </c>
      <c r="D105" s="16" t="s">
        <v>491</v>
      </c>
      <c r="E105" s="10">
        <v>17.602820040496535</v>
      </c>
      <c r="F105" s="10">
        <v>1027.0281348434005</v>
      </c>
      <c r="G105" s="10">
        <v>1048.9266111841384</v>
      </c>
      <c r="H105" s="2" t="s">
        <v>618</v>
      </c>
      <c r="I105" s="2" t="s">
        <v>617</v>
      </c>
      <c r="J105" s="2" t="s">
        <v>620</v>
      </c>
      <c r="M105" s="2" t="s">
        <v>604</v>
      </c>
      <c r="R105" s="2" t="s">
        <v>604</v>
      </c>
      <c r="S105" s="2" t="s">
        <v>604</v>
      </c>
      <c r="T105" s="2" t="s">
        <v>604</v>
      </c>
      <c r="U105" s="2" t="s">
        <v>604</v>
      </c>
      <c r="V105" s="2" t="s">
        <v>604</v>
      </c>
      <c r="W105" s="2" t="s">
        <v>604</v>
      </c>
    </row>
    <row r="106">
      <c r="A106" s="2">
        <v>105.0</v>
      </c>
      <c r="B106" s="2" t="s">
        <v>144</v>
      </c>
      <c r="C106" s="2" t="s">
        <v>199</v>
      </c>
      <c r="D106" s="16" t="s">
        <v>477</v>
      </c>
      <c r="E106" s="10">
        <v>9.841109172997552</v>
      </c>
      <c r="F106" s="26">
        <v>1057.250317223161</v>
      </c>
      <c r="G106" s="10">
        <v>1000.0</v>
      </c>
      <c r="H106" s="14" t="s">
        <v>623</v>
      </c>
      <c r="I106" s="2" t="s">
        <v>620</v>
      </c>
      <c r="J106" s="2" t="s">
        <v>624</v>
      </c>
      <c r="M106" s="2" t="s">
        <v>604</v>
      </c>
      <c r="R106" s="2" t="s">
        <v>604</v>
      </c>
      <c r="S106" s="2" t="s">
        <v>604</v>
      </c>
      <c r="T106" s="2" t="s">
        <v>604</v>
      </c>
      <c r="U106" s="2" t="s">
        <v>604</v>
      </c>
      <c r="V106" s="2" t="s">
        <v>604</v>
      </c>
      <c r="W106" s="2" t="s">
        <v>604</v>
      </c>
    </row>
    <row r="107">
      <c r="A107" s="2">
        <v>106.0</v>
      </c>
      <c r="B107" s="2" t="s">
        <v>256</v>
      </c>
      <c r="C107" s="2" t="s">
        <v>144</v>
      </c>
      <c r="D107" s="16" t="s">
        <v>433</v>
      </c>
      <c r="E107" s="10">
        <v>-40.01555307391384</v>
      </c>
      <c r="F107" s="26">
        <v>1000.0</v>
      </c>
      <c r="G107" s="10">
        <v>1067.0914263961586</v>
      </c>
      <c r="I107" s="2" t="s">
        <v>624</v>
      </c>
      <c r="J107" s="2" t="s">
        <v>620</v>
      </c>
      <c r="M107" s="2" t="s">
        <v>604</v>
      </c>
      <c r="R107" s="2" t="s">
        <v>604</v>
      </c>
      <c r="S107" s="2" t="s">
        <v>604</v>
      </c>
      <c r="T107" s="2" t="s">
        <v>604</v>
      </c>
      <c r="U107" s="2" t="s">
        <v>604</v>
      </c>
      <c r="V107" s="2" t="s">
        <v>604</v>
      </c>
      <c r="W107" s="2" t="s">
        <v>604</v>
      </c>
    </row>
    <row r="108">
      <c r="A108" s="2">
        <v>107.0</v>
      </c>
      <c r="B108" s="2" t="s">
        <v>212</v>
      </c>
      <c r="C108" s="2" t="s">
        <v>144</v>
      </c>
      <c r="D108" s="16" t="s">
        <v>492</v>
      </c>
      <c r="E108" s="10">
        <v>26.53429279053171</v>
      </c>
      <c r="F108" s="26">
        <v>1000.0</v>
      </c>
      <c r="G108" s="10">
        <v>1107.1069794700725</v>
      </c>
      <c r="I108" s="2" t="s">
        <v>624</v>
      </c>
      <c r="J108" s="2" t="s">
        <v>620</v>
      </c>
      <c r="M108" s="2" t="s">
        <v>604</v>
      </c>
      <c r="R108" s="2" t="s">
        <v>604</v>
      </c>
      <c r="S108" s="2" t="s">
        <v>604</v>
      </c>
      <c r="T108" s="2" t="s">
        <v>604</v>
      </c>
      <c r="U108" s="2" t="s">
        <v>604</v>
      </c>
      <c r="V108" s="2" t="s">
        <v>604</v>
      </c>
      <c r="W108" s="2" t="s">
        <v>604</v>
      </c>
    </row>
    <row r="109">
      <c r="A109" s="2">
        <v>108.0</v>
      </c>
      <c r="B109" s="2" t="s">
        <v>273</v>
      </c>
      <c r="C109" s="2" t="s">
        <v>212</v>
      </c>
      <c r="D109" s="16" t="s">
        <v>433</v>
      </c>
      <c r="E109" s="10">
        <v>-48.0359559946471</v>
      </c>
      <c r="F109" s="26">
        <v>1025.0107144328201</v>
      </c>
      <c r="G109" s="10">
        <v>1026.5342927905317</v>
      </c>
      <c r="I109" s="2" t="s">
        <v>620</v>
      </c>
      <c r="J109" s="2" t="s">
        <v>624</v>
      </c>
      <c r="M109" s="2" t="s">
        <v>604</v>
      </c>
      <c r="R109" s="2" t="s">
        <v>604</v>
      </c>
      <c r="S109" s="2" t="s">
        <v>604</v>
      </c>
      <c r="T109" s="2" t="s">
        <v>604</v>
      </c>
      <c r="U109" s="2" t="s">
        <v>604</v>
      </c>
      <c r="V109" s="2" t="s">
        <v>604</v>
      </c>
      <c r="W109" s="2" t="s">
        <v>604</v>
      </c>
    </row>
    <row r="110">
      <c r="A110" s="2">
        <v>109.0</v>
      </c>
      <c r="B110" s="2" t="s">
        <v>105</v>
      </c>
      <c r="C110" s="2" t="s">
        <v>212</v>
      </c>
      <c r="D110" s="16" t="s">
        <v>493</v>
      </c>
      <c r="E110" s="10">
        <v>34.68056824263145</v>
      </c>
      <c r="F110" s="26">
        <v>914.3814375785666</v>
      </c>
      <c r="G110" s="10">
        <v>1074.5702487851788</v>
      </c>
      <c r="I110" s="2" t="s">
        <v>620</v>
      </c>
      <c r="J110" s="2" t="s">
        <v>624</v>
      </c>
      <c r="M110" s="2" t="s">
        <v>604</v>
      </c>
      <c r="R110" s="2" t="s">
        <v>604</v>
      </c>
      <c r="S110" s="2" t="s">
        <v>604</v>
      </c>
      <c r="T110" s="2" t="s">
        <v>604</v>
      </c>
      <c r="U110" s="2" t="s">
        <v>604</v>
      </c>
      <c r="V110" s="2" t="s">
        <v>604</v>
      </c>
      <c r="W110" s="2" t="s">
        <v>604</v>
      </c>
    </row>
    <row r="111">
      <c r="A111" s="2">
        <v>110.0</v>
      </c>
      <c r="B111" s="2" t="s">
        <v>202</v>
      </c>
      <c r="C111" s="2" t="s">
        <v>105</v>
      </c>
      <c r="D111" s="16" t="s">
        <v>493</v>
      </c>
      <c r="E111" s="10">
        <v>10.655260353237246</v>
      </c>
      <c r="F111" s="26">
        <v>1000.0</v>
      </c>
      <c r="G111" s="10">
        <v>949.0620058211981</v>
      </c>
      <c r="I111" s="2" t="s">
        <v>624</v>
      </c>
      <c r="J111" s="2" t="s">
        <v>620</v>
      </c>
      <c r="M111" s="2" t="s">
        <v>604</v>
      </c>
      <c r="R111" s="2" t="s">
        <v>604</v>
      </c>
      <c r="S111" s="2" t="s">
        <v>604</v>
      </c>
      <c r="T111" s="2" t="s">
        <v>604</v>
      </c>
      <c r="U111" s="2" t="s">
        <v>604</v>
      </c>
      <c r="V111" s="2" t="s">
        <v>604</v>
      </c>
      <c r="W111" s="2" t="s">
        <v>604</v>
      </c>
    </row>
    <row r="112">
      <c r="A112" s="2">
        <v>111.0</v>
      </c>
      <c r="B112" s="2" t="s">
        <v>70</v>
      </c>
      <c r="C112" s="2" t="s">
        <v>202</v>
      </c>
      <c r="D112" s="16" t="s">
        <v>494</v>
      </c>
      <c r="E112" s="10">
        <v>13.623816920160891</v>
      </c>
      <c r="F112" s="26">
        <v>1031.323791143642</v>
      </c>
      <c r="G112" s="10">
        <v>1010.6552603532373</v>
      </c>
      <c r="I112" s="2" t="s">
        <v>620</v>
      </c>
      <c r="J112" s="2" t="s">
        <v>624</v>
      </c>
      <c r="M112" s="2" t="s">
        <v>604</v>
      </c>
      <c r="R112" s="2" t="s">
        <v>604</v>
      </c>
      <c r="S112" s="2" t="s">
        <v>604</v>
      </c>
      <c r="T112" s="2" t="s">
        <v>604</v>
      </c>
      <c r="U112" s="2" t="s">
        <v>604</v>
      </c>
      <c r="V112" s="2" t="s">
        <v>604</v>
      </c>
      <c r="W112" s="2" t="s">
        <v>604</v>
      </c>
    </row>
    <row r="113">
      <c r="A113" s="2">
        <v>112.0</v>
      </c>
      <c r="B113" s="2" t="s">
        <v>180</v>
      </c>
      <c r="C113" s="2" t="s">
        <v>70</v>
      </c>
      <c r="D113" s="16" t="s">
        <v>495</v>
      </c>
      <c r="E113" s="10">
        <v>20.285756769643896</v>
      </c>
      <c r="F113" s="10">
        <v>1000.0</v>
      </c>
      <c r="G113" s="10">
        <v>1044.9476080638028</v>
      </c>
      <c r="I113" s="2" t="s">
        <v>624</v>
      </c>
      <c r="J113" s="2" t="s">
        <v>620</v>
      </c>
      <c r="M113" s="2" t="s">
        <v>604</v>
      </c>
      <c r="R113" s="2" t="s">
        <v>604</v>
      </c>
      <c r="S113" s="2" t="s">
        <v>604</v>
      </c>
      <c r="T113" s="2" t="s">
        <v>604</v>
      </c>
      <c r="U113" s="2" t="s">
        <v>604</v>
      </c>
      <c r="V113" s="2" t="s">
        <v>604</v>
      </c>
      <c r="W113" s="2" t="s">
        <v>604</v>
      </c>
    </row>
    <row r="114">
      <c r="A114" s="2">
        <v>113.0</v>
      </c>
      <c r="B114" s="2" t="s">
        <v>203</v>
      </c>
      <c r="C114" s="2" t="s">
        <v>180</v>
      </c>
      <c r="D114" s="16" t="s">
        <v>496</v>
      </c>
      <c r="E114" s="10">
        <v>17.182559137874303</v>
      </c>
      <c r="F114" s="26">
        <v>1000.0</v>
      </c>
      <c r="G114" s="10">
        <v>1020.285756769644</v>
      </c>
      <c r="I114" s="2" t="s">
        <v>620</v>
      </c>
      <c r="J114" s="2" t="s">
        <v>624</v>
      </c>
      <c r="M114" s="2" t="s">
        <v>604</v>
      </c>
      <c r="R114" s="2" t="s">
        <v>604</v>
      </c>
      <c r="S114" s="2" t="s">
        <v>604</v>
      </c>
      <c r="T114" s="2" t="s">
        <v>604</v>
      </c>
      <c r="U114" s="2" t="s">
        <v>604</v>
      </c>
      <c r="V114" s="2" t="s">
        <v>604</v>
      </c>
      <c r="W114" s="2" t="s">
        <v>604</v>
      </c>
    </row>
    <row r="115">
      <c r="A115" s="2">
        <v>114.0</v>
      </c>
      <c r="B115" s="2" t="s">
        <v>199</v>
      </c>
      <c r="C115" s="2" t="s">
        <v>203</v>
      </c>
      <c r="D115" s="16" t="s">
        <v>475</v>
      </c>
      <c r="E115" s="10">
        <v>18.362101068521845</v>
      </c>
      <c r="F115" s="10">
        <v>990.1588908270024</v>
      </c>
      <c r="G115" s="10">
        <v>1017.1825591378744</v>
      </c>
      <c r="I115" s="2" t="s">
        <v>624</v>
      </c>
      <c r="J115" s="2" t="s">
        <v>620</v>
      </c>
      <c r="M115" s="2" t="s">
        <v>604</v>
      </c>
      <c r="R115" s="2" t="s">
        <v>604</v>
      </c>
      <c r="S115" s="2" t="s">
        <v>604</v>
      </c>
      <c r="T115" s="2" t="s">
        <v>604</v>
      </c>
      <c r="U115" s="2" t="s">
        <v>604</v>
      </c>
      <c r="V115" s="2" t="s">
        <v>604</v>
      </c>
      <c r="W115" s="2" t="s">
        <v>604</v>
      </c>
    </row>
    <row r="116">
      <c r="A116" s="2">
        <v>115.0</v>
      </c>
      <c r="B116" s="2" t="s">
        <v>144</v>
      </c>
      <c r="C116" s="2" t="s">
        <v>199</v>
      </c>
      <c r="D116" s="16" t="s">
        <v>497</v>
      </c>
      <c r="E116" s="10">
        <v>8.379050739300085</v>
      </c>
      <c r="F116" s="26">
        <v>1080.5726866795408</v>
      </c>
      <c r="G116" s="10">
        <v>1008.5209918955243</v>
      </c>
      <c r="I116" s="2" t="s">
        <v>620</v>
      </c>
      <c r="J116" s="2" t="s">
        <v>624</v>
      </c>
      <c r="M116" s="2" t="s">
        <v>604</v>
      </c>
      <c r="R116" s="2" t="s">
        <v>604</v>
      </c>
      <c r="S116" s="2" t="s">
        <v>604</v>
      </c>
      <c r="T116" s="2" t="s">
        <v>604</v>
      </c>
      <c r="U116" s="2" t="s">
        <v>604</v>
      </c>
      <c r="V116" s="2" t="s">
        <v>604</v>
      </c>
      <c r="W116" s="2" t="s">
        <v>604</v>
      </c>
    </row>
    <row r="117">
      <c r="A117" s="2">
        <v>116.0</v>
      </c>
      <c r="B117" s="2" t="s">
        <v>256</v>
      </c>
      <c r="C117" s="2" t="s">
        <v>144</v>
      </c>
      <c r="D117" s="16" t="s">
        <v>498</v>
      </c>
      <c r="E117" s="10">
        <v>32.47124656516746</v>
      </c>
      <c r="F117" s="26">
        <v>959.9844469260862</v>
      </c>
      <c r="G117" s="10">
        <v>1088.9517374188408</v>
      </c>
      <c r="I117" s="2" t="s">
        <v>624</v>
      </c>
      <c r="J117" s="2" t="s">
        <v>620</v>
      </c>
      <c r="M117" s="2" t="s">
        <v>604</v>
      </c>
      <c r="R117" s="2" t="s">
        <v>604</v>
      </c>
      <c r="S117" s="2" t="s">
        <v>604</v>
      </c>
      <c r="T117" s="2" t="s">
        <v>604</v>
      </c>
      <c r="U117" s="2" t="s">
        <v>604</v>
      </c>
      <c r="V117" s="2" t="s">
        <v>604</v>
      </c>
      <c r="W117" s="2" t="s">
        <v>604</v>
      </c>
    </row>
    <row r="118">
      <c r="A118" s="2">
        <v>117.0</v>
      </c>
      <c r="B118" s="2" t="s">
        <v>105</v>
      </c>
      <c r="C118" s="2" t="s">
        <v>256</v>
      </c>
      <c r="D118" s="16" t="s">
        <v>482</v>
      </c>
      <c r="E118" s="10">
        <v>22.838916981377505</v>
      </c>
      <c r="F118" s="26">
        <v>938.4067454679608</v>
      </c>
      <c r="G118" s="10">
        <v>992.4556934912537</v>
      </c>
      <c r="I118" s="2" t="s">
        <v>620</v>
      </c>
      <c r="J118" s="2" t="s">
        <v>624</v>
      </c>
      <c r="M118" s="2" t="s">
        <v>604</v>
      </c>
      <c r="R118" s="2" t="s">
        <v>604</v>
      </c>
      <c r="S118" s="2" t="s">
        <v>604</v>
      </c>
      <c r="T118" s="2" t="s">
        <v>604</v>
      </c>
      <c r="U118" s="2" t="s">
        <v>604</v>
      </c>
      <c r="V118" s="2" t="s">
        <v>604</v>
      </c>
      <c r="W118" s="2" t="s">
        <v>604</v>
      </c>
    </row>
    <row r="119">
      <c r="A119" s="2">
        <v>118.0</v>
      </c>
      <c r="B119" s="2" t="s">
        <v>212</v>
      </c>
      <c r="C119" s="2" t="s">
        <v>105</v>
      </c>
      <c r="D119" s="16" t="s">
        <v>433</v>
      </c>
      <c r="E119" s="10">
        <v>-55.09676380540376</v>
      </c>
      <c r="F119" s="26">
        <v>1039.8896805425475</v>
      </c>
      <c r="G119" s="10">
        <v>961.2456624493383</v>
      </c>
      <c r="I119" s="2" t="s">
        <v>624</v>
      </c>
      <c r="J119" s="2" t="s">
        <v>620</v>
      </c>
      <c r="M119" s="2" t="s">
        <v>604</v>
      </c>
      <c r="R119" s="2" t="s">
        <v>604</v>
      </c>
      <c r="S119" s="2" t="s">
        <v>604</v>
      </c>
      <c r="T119" s="2" t="s">
        <v>604</v>
      </c>
      <c r="U119" s="2" t="s">
        <v>604</v>
      </c>
      <c r="V119" s="2" t="s">
        <v>604</v>
      </c>
      <c r="W119" s="2" t="s">
        <v>604</v>
      </c>
    </row>
    <row r="120">
      <c r="A120" s="2">
        <v>119.0</v>
      </c>
      <c r="B120" s="2" t="s">
        <v>202</v>
      </c>
      <c r="C120" s="2" t="s">
        <v>105</v>
      </c>
      <c r="D120" s="16" t="s">
        <v>465</v>
      </c>
      <c r="E120" s="10">
        <v>13.690193706043608</v>
      </c>
      <c r="F120" s="26">
        <v>997.0314434330763</v>
      </c>
      <c r="G120" s="10">
        <v>1016.342426254742</v>
      </c>
      <c r="I120" s="2" t="s">
        <v>624</v>
      </c>
      <c r="J120" s="2" t="s">
        <v>620</v>
      </c>
      <c r="M120" s="2" t="s">
        <v>604</v>
      </c>
      <c r="R120" s="2" t="s">
        <v>604</v>
      </c>
      <c r="S120" s="2" t="s">
        <v>604</v>
      </c>
      <c r="T120" s="2" t="s">
        <v>604</v>
      </c>
      <c r="U120" s="2" t="s">
        <v>604</v>
      </c>
      <c r="V120" s="2" t="s">
        <v>604</v>
      </c>
      <c r="W120" s="2" t="s">
        <v>604</v>
      </c>
    </row>
    <row r="121">
      <c r="A121" s="2">
        <v>120.0</v>
      </c>
      <c r="B121" s="2" t="s">
        <v>70</v>
      </c>
      <c r="C121" s="2" t="s">
        <v>202</v>
      </c>
      <c r="D121" s="16" t="s">
        <v>480</v>
      </c>
      <c r="E121" s="10">
        <v>14.249202109123884</v>
      </c>
      <c r="F121" s="26">
        <v>1024.6618512941589</v>
      </c>
      <c r="G121" s="10">
        <v>1010.7216371391199</v>
      </c>
      <c r="H121" s="2" t="s">
        <v>618</v>
      </c>
      <c r="I121" s="2" t="s">
        <v>620</v>
      </c>
      <c r="J121" s="2" t="s">
        <v>624</v>
      </c>
      <c r="M121" s="2" t="s">
        <v>604</v>
      </c>
      <c r="R121" s="2" t="s">
        <v>604</v>
      </c>
      <c r="S121" s="2" t="s">
        <v>604</v>
      </c>
      <c r="T121" s="2" t="s">
        <v>604</v>
      </c>
      <c r="U121" s="2" t="s">
        <v>604</v>
      </c>
      <c r="V121" s="2" t="s">
        <v>604</v>
      </c>
      <c r="W121" s="2" t="s">
        <v>604</v>
      </c>
    </row>
    <row r="122">
      <c r="A122" s="2">
        <v>121.0</v>
      </c>
      <c r="B122" s="2" t="s">
        <v>265</v>
      </c>
      <c r="C122" s="2" t="s">
        <v>9</v>
      </c>
      <c r="D122" s="16" t="s">
        <v>433</v>
      </c>
      <c r="E122" s="10">
        <v>-48.19959034135156</v>
      </c>
      <c r="F122" s="26">
        <v>1000.0</v>
      </c>
      <c r="G122" s="10">
        <v>1000.0</v>
      </c>
      <c r="I122" s="2" t="s">
        <v>616</v>
      </c>
      <c r="J122" s="2" t="s">
        <v>625</v>
      </c>
      <c r="M122" s="2" t="s">
        <v>604</v>
      </c>
      <c r="R122" s="2" t="s">
        <v>604</v>
      </c>
      <c r="S122" s="2" t="s">
        <v>604</v>
      </c>
      <c r="T122" s="2" t="s">
        <v>604</v>
      </c>
      <c r="U122" s="2" t="s">
        <v>604</v>
      </c>
      <c r="V122" s="2" t="s">
        <v>604</v>
      </c>
      <c r="W122" s="2" t="s">
        <v>604</v>
      </c>
    </row>
    <row r="123">
      <c r="A123" s="2">
        <v>122.0</v>
      </c>
      <c r="B123" s="2" t="s">
        <v>156</v>
      </c>
      <c r="C123" s="2" t="s">
        <v>9</v>
      </c>
      <c r="D123" s="16" t="s">
        <v>433</v>
      </c>
      <c r="E123" s="10">
        <v>-42.50476264325708</v>
      </c>
      <c r="F123" s="10">
        <v>1000.0</v>
      </c>
      <c r="G123" s="10">
        <v>1048.1995903413515</v>
      </c>
      <c r="I123" s="2" t="s">
        <v>616</v>
      </c>
      <c r="J123" s="2" t="s">
        <v>625</v>
      </c>
      <c r="M123" s="2" t="s">
        <v>604</v>
      </c>
      <c r="R123" s="2" t="s">
        <v>604</v>
      </c>
      <c r="S123" s="2" t="s">
        <v>604</v>
      </c>
      <c r="T123" s="2" t="s">
        <v>604</v>
      </c>
      <c r="U123" s="2" t="s">
        <v>604</v>
      </c>
      <c r="V123" s="2" t="s">
        <v>604</v>
      </c>
      <c r="W123" s="2" t="s">
        <v>604</v>
      </c>
    </row>
    <row r="124">
      <c r="A124" s="2">
        <v>123.0</v>
      </c>
      <c r="B124" s="2" t="s">
        <v>296</v>
      </c>
      <c r="C124" s="2" t="s">
        <v>9</v>
      </c>
      <c r="D124" s="16" t="s">
        <v>433</v>
      </c>
      <c r="E124" s="10">
        <v>-43.78084146702175</v>
      </c>
      <c r="F124" s="10">
        <v>987.7848645138065</v>
      </c>
      <c r="G124" s="10">
        <v>1090.7043529846085</v>
      </c>
      <c r="I124" s="2" t="s">
        <v>616</v>
      </c>
      <c r="J124" s="2" t="s">
        <v>625</v>
      </c>
      <c r="M124" s="2" t="s">
        <v>604</v>
      </c>
      <c r="R124" s="2" t="s">
        <v>604</v>
      </c>
      <c r="S124" s="2" t="s">
        <v>604</v>
      </c>
      <c r="T124" s="2" t="s">
        <v>604</v>
      </c>
      <c r="U124" s="2" t="s">
        <v>604</v>
      </c>
      <c r="V124" s="2" t="s">
        <v>604</v>
      </c>
      <c r="W124" s="2" t="s">
        <v>604</v>
      </c>
    </row>
    <row r="125">
      <c r="A125" s="2">
        <v>124.0</v>
      </c>
      <c r="B125" s="2" t="s">
        <v>188</v>
      </c>
      <c r="C125" s="2" t="s">
        <v>9</v>
      </c>
      <c r="D125" s="16" t="s">
        <v>479</v>
      </c>
      <c r="E125" s="10">
        <v>25.925162465115445</v>
      </c>
      <c r="F125" s="26">
        <v>1000.0</v>
      </c>
      <c r="G125" s="10">
        <v>1134.4851944516302</v>
      </c>
      <c r="I125" s="2" t="s">
        <v>616</v>
      </c>
      <c r="J125" s="2" t="s">
        <v>625</v>
      </c>
      <c r="M125" s="2" t="s">
        <v>604</v>
      </c>
      <c r="R125" s="2" t="s">
        <v>604</v>
      </c>
      <c r="S125" s="2" t="s">
        <v>604</v>
      </c>
      <c r="T125" s="2" t="s">
        <v>604</v>
      </c>
      <c r="U125" s="2" t="s">
        <v>604</v>
      </c>
      <c r="V125" s="2" t="s">
        <v>604</v>
      </c>
      <c r="W125" s="2" t="s">
        <v>604</v>
      </c>
    </row>
    <row r="126">
      <c r="A126" s="2">
        <v>125.0</v>
      </c>
      <c r="B126" s="2" t="s">
        <v>222</v>
      </c>
      <c r="C126" s="2" t="s">
        <v>188</v>
      </c>
      <c r="D126" s="16" t="s">
        <v>435</v>
      </c>
      <c r="E126" s="10">
        <v>19.143111206372353</v>
      </c>
      <c r="F126" s="26">
        <v>1000.0</v>
      </c>
      <c r="G126" s="10">
        <v>1025.9251624651154</v>
      </c>
      <c r="I126" s="2" t="s">
        <v>625</v>
      </c>
      <c r="J126" s="2" t="s">
        <v>616</v>
      </c>
      <c r="M126" s="2" t="s">
        <v>604</v>
      </c>
      <c r="R126" s="2" t="s">
        <v>604</v>
      </c>
      <c r="S126" s="2" t="s">
        <v>604</v>
      </c>
      <c r="T126" s="2" t="s">
        <v>604</v>
      </c>
      <c r="U126" s="2" t="s">
        <v>604</v>
      </c>
      <c r="V126" s="2" t="s">
        <v>604</v>
      </c>
      <c r="W126" s="2" t="s">
        <v>604</v>
      </c>
    </row>
    <row r="127">
      <c r="A127" s="2">
        <v>126.0</v>
      </c>
      <c r="B127" s="2" t="s">
        <v>369</v>
      </c>
      <c r="C127" s="2" t="s">
        <v>222</v>
      </c>
      <c r="D127" s="16" t="s">
        <v>433</v>
      </c>
      <c r="E127" s="10">
        <v>-41.34183279931168</v>
      </c>
      <c r="F127" s="10">
        <v>962.0013381406382</v>
      </c>
      <c r="G127" s="10">
        <v>1019.1431112063723</v>
      </c>
      <c r="I127" s="2" t="s">
        <v>616</v>
      </c>
      <c r="J127" s="2" t="s">
        <v>625</v>
      </c>
      <c r="M127" s="2" t="s">
        <v>604</v>
      </c>
      <c r="R127" s="2" t="s">
        <v>604</v>
      </c>
      <c r="S127" s="2" t="s">
        <v>604</v>
      </c>
      <c r="T127" s="2" t="s">
        <v>604</v>
      </c>
      <c r="U127" s="2" t="s">
        <v>604</v>
      </c>
      <c r="V127" s="2" t="s">
        <v>604</v>
      </c>
      <c r="W127" s="2" t="s">
        <v>604</v>
      </c>
    </row>
    <row r="128">
      <c r="A128" s="2">
        <v>127.0</v>
      </c>
      <c r="B128" s="2" t="s">
        <v>265</v>
      </c>
      <c r="C128" s="2" t="s">
        <v>222</v>
      </c>
      <c r="D128" s="16" t="s">
        <v>488</v>
      </c>
      <c r="E128" s="10">
        <v>26.885831496057524</v>
      </c>
      <c r="F128" s="26">
        <v>951.8004096586484</v>
      </c>
      <c r="G128" s="10">
        <v>1060.484944005684</v>
      </c>
      <c r="I128" s="2" t="s">
        <v>616</v>
      </c>
      <c r="J128" s="2" t="s">
        <v>625</v>
      </c>
      <c r="M128" s="2" t="s">
        <v>604</v>
      </c>
      <c r="R128" s="2" t="s">
        <v>604</v>
      </c>
      <c r="S128" s="2" t="s">
        <v>604</v>
      </c>
      <c r="T128" s="2" t="s">
        <v>604</v>
      </c>
      <c r="U128" s="2" t="s">
        <v>604</v>
      </c>
      <c r="V128" s="2" t="s">
        <v>604</v>
      </c>
      <c r="W128" s="2" t="s">
        <v>604</v>
      </c>
    </row>
    <row r="129">
      <c r="A129" s="2">
        <v>128.0</v>
      </c>
      <c r="B129" s="2" t="s">
        <v>353</v>
      </c>
      <c r="C129" s="2" t="s">
        <v>265</v>
      </c>
      <c r="D129" s="16" t="s">
        <v>487</v>
      </c>
      <c r="E129" s="10">
        <v>13.442265695026915</v>
      </c>
      <c r="F129" s="26">
        <v>1000.0</v>
      </c>
      <c r="G129" s="10">
        <v>978.686241154706</v>
      </c>
      <c r="I129" s="2" t="s">
        <v>625</v>
      </c>
      <c r="J129" s="2" t="s">
        <v>616</v>
      </c>
      <c r="M129" s="2" t="s">
        <v>604</v>
      </c>
      <c r="R129" s="2" t="s">
        <v>604</v>
      </c>
      <c r="S129" s="2" t="s">
        <v>604</v>
      </c>
      <c r="T129" s="2" t="s">
        <v>604</v>
      </c>
      <c r="U129" s="2" t="s">
        <v>604</v>
      </c>
      <c r="V129" s="2" t="s">
        <v>604</v>
      </c>
      <c r="W129" s="2" t="s">
        <v>604</v>
      </c>
    </row>
    <row r="130">
      <c r="A130" s="2">
        <v>129.0</v>
      </c>
      <c r="B130" s="2" t="s">
        <v>156</v>
      </c>
      <c r="C130" s="2" t="s">
        <v>353</v>
      </c>
      <c r="D130" s="16" t="s">
        <v>427</v>
      </c>
      <c r="E130" s="10">
        <v>22.75788913594589</v>
      </c>
      <c r="F130" s="10">
        <v>957.4952373567429</v>
      </c>
      <c r="G130" s="10">
        <v>1013.442265695027</v>
      </c>
      <c r="I130" s="2" t="s">
        <v>616</v>
      </c>
      <c r="J130" s="2" t="s">
        <v>625</v>
      </c>
      <c r="M130" s="2" t="s">
        <v>604</v>
      </c>
      <c r="R130" s="2" t="s">
        <v>604</v>
      </c>
      <c r="S130" s="2" t="s">
        <v>604</v>
      </c>
      <c r="T130" s="2" t="s">
        <v>604</v>
      </c>
      <c r="U130" s="2" t="s">
        <v>604</v>
      </c>
      <c r="V130" s="2" t="s">
        <v>604</v>
      </c>
      <c r="W130" s="2" t="s">
        <v>604</v>
      </c>
    </row>
    <row r="131">
      <c r="A131" s="2">
        <v>130.0</v>
      </c>
      <c r="B131" s="2" t="s">
        <v>326</v>
      </c>
      <c r="C131" s="2" t="s">
        <v>156</v>
      </c>
      <c r="D131" s="16" t="s">
        <v>433</v>
      </c>
      <c r="E131" s="10">
        <v>-50.21710500315126</v>
      </c>
      <c r="F131" s="26">
        <v>1000.0</v>
      </c>
      <c r="G131" s="10">
        <v>980.2531264926888</v>
      </c>
      <c r="I131" s="2" t="s">
        <v>625</v>
      </c>
      <c r="J131" s="2" t="s">
        <v>616</v>
      </c>
      <c r="M131" s="2" t="s">
        <v>604</v>
      </c>
      <c r="R131" s="2" t="s">
        <v>604</v>
      </c>
      <c r="S131" s="2" t="s">
        <v>604</v>
      </c>
      <c r="T131" s="2" t="s">
        <v>604</v>
      </c>
      <c r="U131" s="2" t="s">
        <v>604</v>
      </c>
      <c r="V131" s="2" t="s">
        <v>604</v>
      </c>
      <c r="W131" s="2" t="s">
        <v>604</v>
      </c>
    </row>
    <row r="132">
      <c r="A132" s="2">
        <v>131.0</v>
      </c>
      <c r="B132" s="2" t="s">
        <v>334</v>
      </c>
      <c r="C132" s="2" t="s">
        <v>156</v>
      </c>
      <c r="D132" s="16" t="s">
        <v>499</v>
      </c>
      <c r="E132" s="10">
        <v>15.15165710373829</v>
      </c>
      <c r="F132" s="10">
        <v>1000.0</v>
      </c>
      <c r="G132" s="10">
        <v>1030.4702314958402</v>
      </c>
      <c r="I132" s="2" t="s">
        <v>625</v>
      </c>
      <c r="J132" s="2" t="s">
        <v>616</v>
      </c>
      <c r="M132" s="2" t="s">
        <v>604</v>
      </c>
      <c r="R132" s="2" t="s">
        <v>604</v>
      </c>
      <c r="S132" s="2" t="s">
        <v>604</v>
      </c>
      <c r="T132" s="2" t="s">
        <v>604</v>
      </c>
      <c r="U132" s="2" t="s">
        <v>604</v>
      </c>
      <c r="V132" s="2" t="s">
        <v>604</v>
      </c>
      <c r="W132" s="2" t="s">
        <v>604</v>
      </c>
    </row>
    <row r="133">
      <c r="A133" s="2">
        <v>132.0</v>
      </c>
      <c r="B133" s="2" t="s">
        <v>296</v>
      </c>
      <c r="C133" s="2" t="s">
        <v>334</v>
      </c>
      <c r="D133" s="16" t="s">
        <v>462</v>
      </c>
      <c r="E133" s="10">
        <v>24.021632147912158</v>
      </c>
      <c r="F133" s="10">
        <v>944.0040230467847</v>
      </c>
      <c r="G133" s="10">
        <v>1015.1516571037383</v>
      </c>
      <c r="I133" s="2" t="s">
        <v>616</v>
      </c>
      <c r="J133" s="2" t="s">
        <v>625</v>
      </c>
      <c r="M133" s="2" t="s">
        <v>604</v>
      </c>
      <c r="R133" s="2" t="s">
        <v>604</v>
      </c>
      <c r="S133" s="2" t="s">
        <v>604</v>
      </c>
      <c r="T133" s="2" t="s">
        <v>604</v>
      </c>
      <c r="U133" s="2" t="s">
        <v>604</v>
      </c>
      <c r="V133" s="2" t="s">
        <v>604</v>
      </c>
      <c r="W133" s="2" t="s">
        <v>604</v>
      </c>
    </row>
    <row r="134">
      <c r="A134" s="2">
        <v>133.0</v>
      </c>
      <c r="B134" s="2" t="s">
        <v>9</v>
      </c>
      <c r="C134" s="2" t="s">
        <v>296</v>
      </c>
      <c r="D134" s="16" t="s">
        <v>500</v>
      </c>
      <c r="E134" s="10">
        <v>5.014995321335677</v>
      </c>
      <c r="F134" s="26">
        <v>1108.5600319865148</v>
      </c>
      <c r="G134" s="10">
        <v>968.0256551946969</v>
      </c>
      <c r="H134" s="2" t="s">
        <v>618</v>
      </c>
      <c r="I134" s="2" t="s">
        <v>625</v>
      </c>
      <c r="J134" s="2" t="s">
        <v>616</v>
      </c>
      <c r="M134" s="2" t="s">
        <v>604</v>
      </c>
      <c r="R134" s="2" t="s">
        <v>604</v>
      </c>
      <c r="S134" s="2" t="s">
        <v>604</v>
      </c>
      <c r="T134" s="2" t="s">
        <v>604</v>
      </c>
      <c r="U134" s="2" t="s">
        <v>604</v>
      </c>
      <c r="V134" s="2" t="s">
        <v>604</v>
      </c>
      <c r="W134" s="2" t="s">
        <v>604</v>
      </c>
    </row>
    <row r="135">
      <c r="A135" s="2">
        <v>134.0</v>
      </c>
      <c r="B135" s="2" t="s">
        <v>55</v>
      </c>
      <c r="C135" s="2" t="s">
        <v>287</v>
      </c>
      <c r="D135" s="16" t="s">
        <v>501</v>
      </c>
      <c r="E135" s="10">
        <v>15.957084602587173</v>
      </c>
      <c r="F135" s="26">
        <v>1000.0</v>
      </c>
      <c r="G135" s="10">
        <v>1000.0</v>
      </c>
      <c r="I135" s="2" t="s">
        <v>626</v>
      </c>
      <c r="J135" s="2" t="s">
        <v>627</v>
      </c>
      <c r="M135" s="2" t="s">
        <v>604</v>
      </c>
      <c r="R135" s="2" t="s">
        <v>604</v>
      </c>
      <c r="S135" s="2" t="s">
        <v>604</v>
      </c>
      <c r="T135" s="2" t="s">
        <v>604</v>
      </c>
      <c r="U135" s="2" t="s">
        <v>604</v>
      </c>
      <c r="V135" s="2" t="s">
        <v>604</v>
      </c>
      <c r="W135" s="2" t="s">
        <v>604</v>
      </c>
    </row>
    <row r="136">
      <c r="A136" s="2">
        <v>135.0</v>
      </c>
      <c r="B136" s="2" t="s">
        <v>197</v>
      </c>
      <c r="C136" s="2" t="s">
        <v>55</v>
      </c>
      <c r="D136" s="16" t="s">
        <v>502</v>
      </c>
      <c r="E136" s="10">
        <v>17.63524190402034</v>
      </c>
      <c r="F136" s="26">
        <v>1000.0</v>
      </c>
      <c r="G136" s="10">
        <v>1015.9570846025871</v>
      </c>
      <c r="I136" s="2" t="s">
        <v>627</v>
      </c>
      <c r="J136" s="2" t="s">
        <v>626</v>
      </c>
      <c r="M136" s="2" t="s">
        <v>604</v>
      </c>
      <c r="R136" s="2" t="s">
        <v>604</v>
      </c>
      <c r="S136" s="2" t="s">
        <v>604</v>
      </c>
      <c r="T136" s="2" t="s">
        <v>604</v>
      </c>
      <c r="U136" s="2" t="s">
        <v>604</v>
      </c>
      <c r="V136" s="2" t="s">
        <v>604</v>
      </c>
      <c r="W136" s="2" t="s">
        <v>604</v>
      </c>
    </row>
    <row r="137">
      <c r="A137" s="2">
        <v>136.0</v>
      </c>
      <c r="B137" s="2" t="s">
        <v>260</v>
      </c>
      <c r="C137" s="2" t="s">
        <v>197</v>
      </c>
      <c r="D137" s="16" t="s">
        <v>463</v>
      </c>
      <c r="E137" s="10">
        <v>17.085662122988126</v>
      </c>
      <c r="F137" s="10">
        <v>1000.0</v>
      </c>
      <c r="G137" s="10">
        <v>1017.6352419040203</v>
      </c>
      <c r="I137" s="2" t="s">
        <v>626</v>
      </c>
      <c r="J137" s="2" t="s">
        <v>627</v>
      </c>
      <c r="M137" s="2" t="s">
        <v>604</v>
      </c>
      <c r="R137" s="2" t="s">
        <v>604</v>
      </c>
      <c r="S137" s="2" t="s">
        <v>604</v>
      </c>
      <c r="T137" s="2" t="s">
        <v>604</v>
      </c>
      <c r="U137" s="2" t="s">
        <v>604</v>
      </c>
      <c r="V137" s="2" t="s">
        <v>604</v>
      </c>
      <c r="W137" s="2" t="s">
        <v>604</v>
      </c>
    </row>
    <row r="138">
      <c r="A138" s="2">
        <v>137.0</v>
      </c>
      <c r="B138" s="2" t="s">
        <v>118</v>
      </c>
      <c r="C138" s="2" t="s">
        <v>260</v>
      </c>
      <c r="D138" s="16" t="s">
        <v>450</v>
      </c>
      <c r="E138" s="10">
        <v>5.9333863966763944</v>
      </c>
      <c r="F138" s="26">
        <v>1127.554485556334</v>
      </c>
      <c r="G138" s="10">
        <v>1017.0856621229882</v>
      </c>
      <c r="I138" s="2" t="s">
        <v>627</v>
      </c>
      <c r="J138" s="2" t="s">
        <v>626</v>
      </c>
      <c r="M138" s="2" t="s">
        <v>604</v>
      </c>
      <c r="R138" s="2" t="s">
        <v>604</v>
      </c>
      <c r="S138" s="2" t="s">
        <v>604</v>
      </c>
      <c r="T138" s="2" t="s">
        <v>604</v>
      </c>
      <c r="U138" s="2" t="s">
        <v>604</v>
      </c>
      <c r="V138" s="2" t="s">
        <v>604</v>
      </c>
      <c r="W138" s="2" t="s">
        <v>604</v>
      </c>
    </row>
    <row r="139">
      <c r="A139" s="2">
        <v>138.0</v>
      </c>
      <c r="B139" s="2" t="s">
        <v>240</v>
      </c>
      <c r="C139" s="2" t="s">
        <v>118</v>
      </c>
      <c r="D139" s="16" t="s">
        <v>433</v>
      </c>
      <c r="E139" s="10">
        <v>-30.635413516585587</v>
      </c>
      <c r="F139" s="10">
        <v>1000.0</v>
      </c>
      <c r="G139" s="10">
        <v>1133.4878719530104</v>
      </c>
      <c r="I139" s="2" t="s">
        <v>626</v>
      </c>
      <c r="J139" s="2" t="s">
        <v>627</v>
      </c>
      <c r="M139" s="2" t="s">
        <v>604</v>
      </c>
      <c r="R139" s="2" t="s">
        <v>604</v>
      </c>
      <c r="S139" s="2" t="s">
        <v>604</v>
      </c>
      <c r="T139" s="2" t="s">
        <v>604</v>
      </c>
      <c r="U139" s="2" t="s">
        <v>604</v>
      </c>
      <c r="V139" s="2" t="s">
        <v>604</v>
      </c>
      <c r="W139" s="2" t="s">
        <v>604</v>
      </c>
    </row>
    <row r="140">
      <c r="A140" s="2">
        <v>139.0</v>
      </c>
      <c r="B140" s="2" t="s">
        <v>94</v>
      </c>
      <c r="C140" s="2" t="s">
        <v>118</v>
      </c>
      <c r="D140" s="16" t="s">
        <v>480</v>
      </c>
      <c r="E140" s="10">
        <v>35.502418866267405</v>
      </c>
      <c r="F140" s="10">
        <v>1000.0</v>
      </c>
      <c r="G140" s="10">
        <v>1164.123285469596</v>
      </c>
      <c r="I140" s="2" t="s">
        <v>626</v>
      </c>
      <c r="J140" s="2" t="s">
        <v>627</v>
      </c>
      <c r="M140" s="2" t="s">
        <v>604</v>
      </c>
      <c r="R140" s="2" t="s">
        <v>604</v>
      </c>
      <c r="S140" s="2" t="s">
        <v>604</v>
      </c>
      <c r="T140" s="2" t="s">
        <v>604</v>
      </c>
      <c r="U140" s="2" t="s">
        <v>604</v>
      </c>
      <c r="V140" s="2" t="s">
        <v>604</v>
      </c>
      <c r="W140" s="2" t="s">
        <v>604</v>
      </c>
    </row>
    <row r="141">
      <c r="A141" s="2">
        <v>140.0</v>
      </c>
      <c r="B141" s="2" t="s">
        <v>267</v>
      </c>
      <c r="C141" s="2" t="s">
        <v>94</v>
      </c>
      <c r="D141" s="16" t="s">
        <v>433</v>
      </c>
      <c r="E141" s="10">
        <v>-44.10341496800656</v>
      </c>
      <c r="F141" s="10">
        <v>1000.0</v>
      </c>
      <c r="G141" s="10">
        <v>1035.5024188662674</v>
      </c>
      <c r="I141" s="2" t="s">
        <v>627</v>
      </c>
      <c r="J141" s="2" t="s">
        <v>626</v>
      </c>
      <c r="M141" s="2" t="s">
        <v>604</v>
      </c>
      <c r="R141" s="2" t="s">
        <v>604</v>
      </c>
      <c r="S141" s="2" t="s">
        <v>604</v>
      </c>
      <c r="T141" s="2" t="s">
        <v>604</v>
      </c>
      <c r="U141" s="2" t="s">
        <v>604</v>
      </c>
      <c r="V141" s="2" t="s">
        <v>604</v>
      </c>
      <c r="W141" s="2" t="s">
        <v>604</v>
      </c>
    </row>
    <row r="142">
      <c r="A142" s="2">
        <v>141.0</v>
      </c>
      <c r="B142" s="2" t="s">
        <v>209</v>
      </c>
      <c r="C142" s="2" t="s">
        <v>94</v>
      </c>
      <c r="D142" s="16" t="s">
        <v>503</v>
      </c>
      <c r="E142" s="10">
        <v>22.978865089228094</v>
      </c>
      <c r="F142" s="10">
        <v>1000.0</v>
      </c>
      <c r="G142" s="10">
        <v>1079.6058338342739</v>
      </c>
      <c r="I142" s="2" t="s">
        <v>627</v>
      </c>
      <c r="J142" s="2" t="s">
        <v>626</v>
      </c>
      <c r="M142" s="2" t="s">
        <v>604</v>
      </c>
      <c r="R142" s="2" t="s">
        <v>604</v>
      </c>
      <c r="S142" s="2" t="s">
        <v>604</v>
      </c>
      <c r="T142" s="2" t="s">
        <v>604</v>
      </c>
      <c r="U142" s="2" t="s">
        <v>604</v>
      </c>
      <c r="V142" s="2" t="s">
        <v>604</v>
      </c>
      <c r="W142" s="2" t="s">
        <v>604</v>
      </c>
    </row>
    <row r="143">
      <c r="A143" s="2">
        <v>142.0</v>
      </c>
      <c r="B143" s="2" t="s">
        <v>193</v>
      </c>
      <c r="C143" s="2" t="s">
        <v>209</v>
      </c>
      <c r="D143" s="16" t="s">
        <v>483</v>
      </c>
      <c r="E143" s="10">
        <v>17.604317628223807</v>
      </c>
      <c r="F143" s="10">
        <v>1000.0</v>
      </c>
      <c r="G143" s="10">
        <v>1022.9788650892281</v>
      </c>
      <c r="I143" s="2" t="s">
        <v>626</v>
      </c>
      <c r="J143" s="2" t="s">
        <v>627</v>
      </c>
      <c r="M143" s="2" t="s">
        <v>604</v>
      </c>
      <c r="R143" s="2" t="s">
        <v>604</v>
      </c>
      <c r="S143" s="2" t="s">
        <v>604</v>
      </c>
      <c r="T143" s="2" t="s">
        <v>604</v>
      </c>
      <c r="U143" s="2" t="s">
        <v>604</v>
      </c>
      <c r="V143" s="2" t="s">
        <v>604</v>
      </c>
      <c r="W143" s="2" t="s">
        <v>604</v>
      </c>
    </row>
    <row r="144">
      <c r="A144" s="2">
        <v>143.0</v>
      </c>
      <c r="B144" s="2" t="s">
        <v>287</v>
      </c>
      <c r="C144" s="2" t="s">
        <v>193</v>
      </c>
      <c r="D144" s="16" t="s">
        <v>446</v>
      </c>
      <c r="E144" s="10">
        <v>19.195641203502394</v>
      </c>
      <c r="F144" s="10">
        <v>984.0429153974129</v>
      </c>
      <c r="G144" s="10">
        <v>1017.6043176282237</v>
      </c>
      <c r="I144" s="2" t="s">
        <v>627</v>
      </c>
      <c r="J144" s="2" t="s">
        <v>626</v>
      </c>
      <c r="M144" s="2" t="s">
        <v>604</v>
      </c>
      <c r="R144" s="2" t="s">
        <v>604</v>
      </c>
      <c r="S144" s="2" t="s">
        <v>604</v>
      </c>
      <c r="T144" s="2" t="s">
        <v>604</v>
      </c>
      <c r="U144" s="2" t="s">
        <v>604</v>
      </c>
      <c r="V144" s="2" t="s">
        <v>604</v>
      </c>
      <c r="W144" s="2" t="s">
        <v>604</v>
      </c>
    </row>
    <row r="145">
      <c r="A145" s="2">
        <v>144.0</v>
      </c>
      <c r="B145" s="2" t="s">
        <v>55</v>
      </c>
      <c r="C145" s="2" t="s">
        <v>287</v>
      </c>
      <c r="D145" s="16" t="s">
        <v>495</v>
      </c>
      <c r="E145" s="10">
        <v>15.538576893310726</v>
      </c>
      <c r="F145" s="10">
        <v>998.3218426985668</v>
      </c>
      <c r="G145" s="10">
        <v>1003.2385566009153</v>
      </c>
      <c r="I145" s="2" t="s">
        <v>626</v>
      </c>
      <c r="J145" s="2" t="s">
        <v>627</v>
      </c>
      <c r="M145" s="2" t="s">
        <v>604</v>
      </c>
      <c r="R145" s="2" t="s">
        <v>604</v>
      </c>
      <c r="S145" s="2" t="s">
        <v>604</v>
      </c>
      <c r="T145" s="2" t="s">
        <v>604</v>
      </c>
      <c r="U145" s="2" t="s">
        <v>604</v>
      </c>
      <c r="V145" s="2" t="s">
        <v>604</v>
      </c>
      <c r="W145" s="2" t="s">
        <v>604</v>
      </c>
    </row>
    <row r="146">
      <c r="A146" s="2">
        <v>145.0</v>
      </c>
      <c r="B146" s="2" t="s">
        <v>197</v>
      </c>
      <c r="C146" s="2" t="s">
        <v>55</v>
      </c>
      <c r="D146" s="16" t="s">
        <v>474</v>
      </c>
      <c r="E146" s="10">
        <v>17.930014358973786</v>
      </c>
      <c r="F146" s="10">
        <v>1000.5495797810321</v>
      </c>
      <c r="G146" s="10">
        <v>1013.8604195918775</v>
      </c>
      <c r="I146" s="2" t="s">
        <v>627</v>
      </c>
      <c r="J146" s="2" t="s">
        <v>626</v>
      </c>
      <c r="M146" s="2" t="s">
        <v>604</v>
      </c>
      <c r="R146" s="2" t="s">
        <v>604</v>
      </c>
      <c r="S146" s="2" t="s">
        <v>604</v>
      </c>
      <c r="T146" s="2" t="s">
        <v>604</v>
      </c>
      <c r="U146" s="2" t="s">
        <v>604</v>
      </c>
      <c r="V146" s="2" t="s">
        <v>604</v>
      </c>
      <c r="W146" s="2" t="s">
        <v>604</v>
      </c>
    </row>
    <row r="147">
      <c r="A147" s="2">
        <v>146.0</v>
      </c>
      <c r="B147" s="2" t="s">
        <v>260</v>
      </c>
      <c r="C147" s="2" t="s">
        <v>197</v>
      </c>
      <c r="D147" s="16" t="s">
        <v>433</v>
      </c>
      <c r="E147" s="10">
        <v>-47.40233279174547</v>
      </c>
      <c r="F147" s="10">
        <v>1011.1522757263118</v>
      </c>
      <c r="G147" s="10">
        <v>1018.4795941400059</v>
      </c>
      <c r="I147" s="2" t="s">
        <v>626</v>
      </c>
      <c r="J147" s="2" t="s">
        <v>627</v>
      </c>
      <c r="M147" s="2" t="s">
        <v>604</v>
      </c>
      <c r="R147" s="2" t="s">
        <v>604</v>
      </c>
      <c r="S147" s="2" t="s">
        <v>604</v>
      </c>
      <c r="T147" s="2" t="s">
        <v>604</v>
      </c>
      <c r="U147" s="2" t="s">
        <v>604</v>
      </c>
      <c r="V147" s="2" t="s">
        <v>604</v>
      </c>
      <c r="W147" s="2" t="s">
        <v>604</v>
      </c>
    </row>
    <row r="148">
      <c r="A148" s="2">
        <v>147.0</v>
      </c>
      <c r="B148" s="2" t="s">
        <v>240</v>
      </c>
      <c r="C148" s="2" t="s">
        <v>197</v>
      </c>
      <c r="D148" s="16" t="s">
        <v>485</v>
      </c>
      <c r="E148" s="10">
        <v>24.79860158758959</v>
      </c>
      <c r="F148" s="26">
        <v>969.3645864834144</v>
      </c>
      <c r="G148" s="10">
        <v>1065.8819269317514</v>
      </c>
      <c r="I148" s="2" t="s">
        <v>626</v>
      </c>
      <c r="J148" s="2" t="s">
        <v>627</v>
      </c>
      <c r="M148" s="2" t="s">
        <v>604</v>
      </c>
      <c r="R148" s="2" t="s">
        <v>604</v>
      </c>
      <c r="S148" s="2" t="s">
        <v>604</v>
      </c>
      <c r="T148" s="2" t="s">
        <v>604</v>
      </c>
      <c r="U148" s="2" t="s">
        <v>604</v>
      </c>
      <c r="V148" s="2" t="s">
        <v>604</v>
      </c>
      <c r="W148" s="2" t="s">
        <v>604</v>
      </c>
    </row>
    <row r="149">
      <c r="A149" s="2">
        <v>148.0</v>
      </c>
      <c r="B149" s="2" t="s">
        <v>209</v>
      </c>
      <c r="C149" s="2" t="s">
        <v>240</v>
      </c>
      <c r="D149" s="16" t="s">
        <v>504</v>
      </c>
      <c r="E149" s="10">
        <v>15.26753252332447</v>
      </c>
      <c r="F149" s="26">
        <v>1005.3745474610043</v>
      </c>
      <c r="G149" s="10">
        <v>994.163188071004</v>
      </c>
      <c r="I149" s="2" t="s">
        <v>627</v>
      </c>
      <c r="J149" s="2" t="s">
        <v>626</v>
      </c>
      <c r="M149" s="2" t="s">
        <v>604</v>
      </c>
      <c r="R149" s="2" t="s">
        <v>604</v>
      </c>
      <c r="S149" s="2" t="s">
        <v>604</v>
      </c>
      <c r="T149" s="2" t="s">
        <v>604</v>
      </c>
      <c r="U149" s="2" t="s">
        <v>604</v>
      </c>
      <c r="V149" s="2" t="s">
        <v>604</v>
      </c>
      <c r="W149" s="2" t="s">
        <v>604</v>
      </c>
    </row>
    <row r="150">
      <c r="A150" s="2">
        <v>149.0</v>
      </c>
      <c r="B150" s="2" t="s">
        <v>94</v>
      </c>
      <c r="C150" s="2" t="s">
        <v>209</v>
      </c>
      <c r="D150" s="16" t="s">
        <v>462</v>
      </c>
      <c r="E150" s="10">
        <v>11.75664211112956</v>
      </c>
      <c r="F150" s="26">
        <v>1056.6269687450456</v>
      </c>
      <c r="G150" s="10">
        <v>1020.6420799843288</v>
      </c>
      <c r="H150" s="2" t="s">
        <v>618</v>
      </c>
      <c r="I150" s="2" t="s">
        <v>626</v>
      </c>
      <c r="J150" s="2" t="s">
        <v>627</v>
      </c>
      <c r="M150" s="2" t="s">
        <v>604</v>
      </c>
      <c r="R150" s="2" t="s">
        <v>604</v>
      </c>
      <c r="S150" s="2" t="s">
        <v>604</v>
      </c>
      <c r="T150" s="2" t="s">
        <v>604</v>
      </c>
      <c r="U150" s="2" t="s">
        <v>604</v>
      </c>
      <c r="V150" s="2" t="s">
        <v>604</v>
      </c>
      <c r="W150" s="2" t="s">
        <v>604</v>
      </c>
    </row>
    <row r="151">
      <c r="A151" s="2">
        <v>150.0</v>
      </c>
      <c r="B151" s="2" t="s">
        <v>367</v>
      </c>
      <c r="C151" s="2" t="s">
        <v>36</v>
      </c>
      <c r="D151" s="16" t="s">
        <v>433</v>
      </c>
      <c r="E151" s="10">
        <v>-51.670254036836724</v>
      </c>
      <c r="F151" s="26">
        <v>1000.0</v>
      </c>
      <c r="G151" s="10">
        <v>964.6946641687783</v>
      </c>
      <c r="I151" s="2" t="s">
        <v>628</v>
      </c>
      <c r="J151" s="2" t="s">
        <v>629</v>
      </c>
      <c r="M151" s="2" t="s">
        <v>604</v>
      </c>
      <c r="R151" s="2" t="s">
        <v>604</v>
      </c>
      <c r="S151" s="2" t="s">
        <v>604</v>
      </c>
      <c r="T151" s="2" t="s">
        <v>604</v>
      </c>
      <c r="U151" s="2" t="s">
        <v>604</v>
      </c>
      <c r="V151" s="2" t="s">
        <v>604</v>
      </c>
      <c r="W151" s="2" t="s">
        <v>604</v>
      </c>
    </row>
    <row r="152">
      <c r="A152" s="2">
        <v>151.0</v>
      </c>
      <c r="B152" s="2" t="s">
        <v>247</v>
      </c>
      <c r="C152" s="2" t="s">
        <v>36</v>
      </c>
      <c r="D152" s="16" t="s">
        <v>433</v>
      </c>
      <c r="E152" s="10">
        <v>-46.383666096962315</v>
      </c>
      <c r="F152" s="26">
        <v>1000.0</v>
      </c>
      <c r="G152" s="10">
        <v>1016.364918205615</v>
      </c>
      <c r="I152" s="2" t="s">
        <v>628</v>
      </c>
      <c r="J152" s="2" t="s">
        <v>629</v>
      </c>
      <c r="M152" s="2" t="s">
        <v>604</v>
      </c>
      <c r="R152" s="2" t="s">
        <v>604</v>
      </c>
      <c r="S152" s="2" t="s">
        <v>604</v>
      </c>
      <c r="T152" s="2" t="s">
        <v>604</v>
      </c>
      <c r="U152" s="2" t="s">
        <v>604</v>
      </c>
      <c r="V152" s="2" t="s">
        <v>604</v>
      </c>
      <c r="W152" s="2" t="s">
        <v>604</v>
      </c>
    </row>
    <row r="153">
      <c r="A153" s="2">
        <v>152.0</v>
      </c>
      <c r="B153" s="2" t="s">
        <v>383</v>
      </c>
      <c r="C153" s="2" t="s">
        <v>36</v>
      </c>
      <c r="D153" s="16" t="s">
        <v>433</v>
      </c>
      <c r="E153" s="10">
        <v>-50.74799897992972</v>
      </c>
      <c r="F153" s="10">
        <v>1000.0</v>
      </c>
      <c r="G153" s="10">
        <v>1062.7485843025775</v>
      </c>
      <c r="I153" s="2" t="s">
        <v>628</v>
      </c>
      <c r="J153" s="2" t="s">
        <v>629</v>
      </c>
      <c r="M153" s="2" t="s">
        <v>604</v>
      </c>
      <c r="R153" s="2" t="s">
        <v>604</v>
      </c>
      <c r="S153" s="2" t="s">
        <v>604</v>
      </c>
      <c r="T153" s="2" t="s">
        <v>604</v>
      </c>
      <c r="U153" s="2" t="s">
        <v>604</v>
      </c>
      <c r="V153" s="2" t="s">
        <v>604</v>
      </c>
      <c r="W153" s="2" t="s">
        <v>604</v>
      </c>
    </row>
    <row r="154">
      <c r="A154" s="2">
        <v>153.0</v>
      </c>
      <c r="B154" s="2" t="s">
        <v>175</v>
      </c>
      <c r="C154" s="2" t="s">
        <v>36</v>
      </c>
      <c r="D154" s="16" t="s">
        <v>505</v>
      </c>
      <c r="E154" s="10">
        <v>22.35241499204278</v>
      </c>
      <c r="F154" s="10">
        <v>1000.0</v>
      </c>
      <c r="G154" s="10">
        <v>1113.4965832825071</v>
      </c>
      <c r="I154" s="2" t="s">
        <v>628</v>
      </c>
      <c r="J154" s="2" t="s">
        <v>629</v>
      </c>
      <c r="M154" s="2" t="s">
        <v>604</v>
      </c>
      <c r="R154" s="2" t="s">
        <v>604</v>
      </c>
      <c r="S154" s="2" t="s">
        <v>604</v>
      </c>
      <c r="T154" s="2" t="s">
        <v>604</v>
      </c>
      <c r="U154" s="2" t="s">
        <v>604</v>
      </c>
      <c r="V154" s="2" t="s">
        <v>604</v>
      </c>
      <c r="W154" s="2" t="s">
        <v>604</v>
      </c>
    </row>
    <row r="155">
      <c r="A155" s="2">
        <v>154.0</v>
      </c>
      <c r="B155" s="2" t="s">
        <v>95</v>
      </c>
      <c r="C155" s="2" t="s">
        <v>175</v>
      </c>
      <c r="D155" s="16" t="s">
        <v>506</v>
      </c>
      <c r="E155" s="10">
        <v>12.580545412058028</v>
      </c>
      <c r="F155" s="10">
        <v>1044.630954883897</v>
      </c>
      <c r="G155" s="10">
        <v>1022.3524149920428</v>
      </c>
      <c r="I155" s="2" t="s">
        <v>629</v>
      </c>
      <c r="J155" s="2" t="s">
        <v>628</v>
      </c>
      <c r="M155" s="2" t="s">
        <v>604</v>
      </c>
      <c r="R155" s="2" t="s">
        <v>604</v>
      </c>
      <c r="S155" s="2" t="s">
        <v>604</v>
      </c>
      <c r="T155" s="2" t="s">
        <v>604</v>
      </c>
      <c r="U155" s="2" t="s">
        <v>604</v>
      </c>
      <c r="V155" s="2" t="s">
        <v>604</v>
      </c>
      <c r="W155" s="2" t="s">
        <v>604</v>
      </c>
    </row>
    <row r="156">
      <c r="A156" s="2">
        <v>155.0</v>
      </c>
      <c r="B156" s="2" t="s">
        <v>272</v>
      </c>
      <c r="C156" s="2" t="s">
        <v>95</v>
      </c>
      <c r="D156" s="16" t="s">
        <v>433</v>
      </c>
      <c r="E156" s="10">
        <v>-41.33265259363141</v>
      </c>
      <c r="F156" s="26">
        <v>1000.0</v>
      </c>
      <c r="G156" s="10">
        <v>1057.211500295955</v>
      </c>
      <c r="I156" s="2" t="s">
        <v>628</v>
      </c>
      <c r="J156" s="2" t="s">
        <v>629</v>
      </c>
      <c r="M156" s="2" t="s">
        <v>604</v>
      </c>
      <c r="R156" s="2" t="s">
        <v>604</v>
      </c>
      <c r="S156" s="2" t="s">
        <v>604</v>
      </c>
      <c r="T156" s="2" t="s">
        <v>604</v>
      </c>
      <c r="U156" s="2" t="s">
        <v>604</v>
      </c>
      <c r="V156" s="2" t="s">
        <v>604</v>
      </c>
      <c r="W156" s="2" t="s">
        <v>604</v>
      </c>
    </row>
    <row r="157">
      <c r="A157" s="2">
        <v>156.0</v>
      </c>
      <c r="B157" s="2" t="s">
        <v>367</v>
      </c>
      <c r="C157" s="2" t="s">
        <v>95</v>
      </c>
      <c r="D157" s="16" t="s">
        <v>433</v>
      </c>
      <c r="E157" s="10">
        <v>-28.244824733567608</v>
      </c>
      <c r="F157" s="26">
        <v>948.3297459631633</v>
      </c>
      <c r="G157" s="10">
        <v>1098.5441528895863</v>
      </c>
      <c r="I157" s="2" t="s">
        <v>628</v>
      </c>
      <c r="J157" s="2" t="s">
        <v>629</v>
      </c>
      <c r="M157" s="2" t="s">
        <v>604</v>
      </c>
      <c r="R157" s="2" t="s">
        <v>604</v>
      </c>
      <c r="S157" s="2" t="s">
        <v>604</v>
      </c>
      <c r="T157" s="2" t="s">
        <v>604</v>
      </c>
      <c r="U157" s="2" t="s">
        <v>604</v>
      </c>
      <c r="V157" s="2" t="s">
        <v>604</v>
      </c>
      <c r="W157" s="2" t="s">
        <v>604</v>
      </c>
    </row>
    <row r="158">
      <c r="A158" s="2">
        <v>157.0</v>
      </c>
      <c r="B158" s="2" t="s">
        <v>247</v>
      </c>
      <c r="C158" s="2" t="s">
        <v>95</v>
      </c>
      <c r="D158" s="16" t="s">
        <v>507</v>
      </c>
      <c r="E158" s="10">
        <v>35.45065630526791</v>
      </c>
      <c r="F158" s="26">
        <v>953.6163339030377</v>
      </c>
      <c r="G158" s="10">
        <v>1126.7889776231539</v>
      </c>
      <c r="I158" s="2" t="s">
        <v>628</v>
      </c>
      <c r="J158" s="2" t="s">
        <v>629</v>
      </c>
      <c r="M158" s="2" t="s">
        <v>604</v>
      </c>
      <c r="R158" s="2" t="s">
        <v>604</v>
      </c>
      <c r="S158" s="2" t="s">
        <v>604</v>
      </c>
      <c r="T158" s="2" t="s">
        <v>604</v>
      </c>
      <c r="U158" s="2" t="s">
        <v>604</v>
      </c>
      <c r="V158" s="2" t="s">
        <v>604</v>
      </c>
      <c r="W158" s="2" t="s">
        <v>604</v>
      </c>
    </row>
    <row r="159">
      <c r="A159" s="2">
        <v>158.0</v>
      </c>
      <c r="B159" s="2" t="s">
        <v>114</v>
      </c>
      <c r="C159" s="2" t="s">
        <v>247</v>
      </c>
      <c r="D159" s="16" t="s">
        <v>508</v>
      </c>
      <c r="E159" s="10">
        <v>12.763268915524678</v>
      </c>
      <c r="F159" s="26">
        <v>1018.9755051651116</v>
      </c>
      <c r="G159" s="10">
        <v>989.0669902083056</v>
      </c>
      <c r="I159" s="2" t="s">
        <v>629</v>
      </c>
      <c r="J159" s="2" t="s">
        <v>628</v>
      </c>
      <c r="M159" s="2" t="s">
        <v>604</v>
      </c>
      <c r="R159" s="2" t="s">
        <v>604</v>
      </c>
      <c r="S159" s="2" t="s">
        <v>604</v>
      </c>
      <c r="T159" s="2" t="s">
        <v>604</v>
      </c>
      <c r="U159" s="2" t="s">
        <v>604</v>
      </c>
      <c r="V159" s="2" t="s">
        <v>604</v>
      </c>
      <c r="W159" s="2" t="s">
        <v>604</v>
      </c>
    </row>
    <row r="160">
      <c r="A160" s="2">
        <v>159.0</v>
      </c>
      <c r="B160" s="2" t="s">
        <v>383</v>
      </c>
      <c r="C160" s="2" t="s">
        <v>114</v>
      </c>
      <c r="D160" s="16" t="s">
        <v>433</v>
      </c>
      <c r="E160" s="10">
        <v>-37.90577731805314</v>
      </c>
      <c r="F160" s="26">
        <v>949.2520010200703</v>
      </c>
      <c r="G160" s="10">
        <v>1031.7387740806362</v>
      </c>
      <c r="H160" s="2" t="s">
        <v>618</v>
      </c>
      <c r="I160" s="2" t="s">
        <v>628</v>
      </c>
      <c r="J160" s="2" t="s">
        <v>629</v>
      </c>
      <c r="M160" s="2" t="s">
        <v>604</v>
      </c>
      <c r="R160" s="2" t="s">
        <v>604</v>
      </c>
      <c r="S160" s="2" t="s">
        <v>604</v>
      </c>
      <c r="T160" s="2" t="s">
        <v>604</v>
      </c>
      <c r="U160" s="2" t="s">
        <v>604</v>
      </c>
      <c r="V160" s="2" t="s">
        <v>604</v>
      </c>
      <c r="W160" s="2" t="s">
        <v>604</v>
      </c>
    </row>
    <row r="161">
      <c r="A161" s="2">
        <v>160.0</v>
      </c>
      <c r="B161" s="2" t="s">
        <v>273</v>
      </c>
      <c r="C161" s="2" t="s">
        <v>326</v>
      </c>
      <c r="D161" s="16" t="s">
        <v>509</v>
      </c>
      <c r="E161" s="10">
        <v>12.297147600770167</v>
      </c>
      <c r="F161" s="10">
        <v>976.974758438173</v>
      </c>
      <c r="G161" s="10">
        <v>949.7828949968488</v>
      </c>
      <c r="H161" s="2"/>
      <c r="I161" s="2" t="s">
        <v>620</v>
      </c>
      <c r="J161" s="2" t="s">
        <v>625</v>
      </c>
      <c r="M161" s="2" t="s">
        <v>604</v>
      </c>
      <c r="N161" s="2" t="s">
        <v>604</v>
      </c>
      <c r="O161" s="2" t="s">
        <v>604</v>
      </c>
      <c r="P161" s="2" t="s">
        <v>604</v>
      </c>
      <c r="R161" s="2" t="s">
        <v>604</v>
      </c>
    </row>
    <row r="162">
      <c r="A162" s="2">
        <v>161.0</v>
      </c>
      <c r="B162" s="2" t="s">
        <v>334</v>
      </c>
      <c r="C162" s="2" t="s">
        <v>273</v>
      </c>
      <c r="D162" s="16" t="s">
        <v>433</v>
      </c>
      <c r="E162" s="10">
        <v>-48.3976233348543</v>
      </c>
      <c r="F162" s="10">
        <v>991.1300249558261</v>
      </c>
      <c r="G162" s="10">
        <v>989.2719060389433</v>
      </c>
      <c r="H162" s="2"/>
      <c r="I162" s="2" t="s">
        <v>625</v>
      </c>
      <c r="J162" s="2" t="s">
        <v>620</v>
      </c>
      <c r="M162" s="2" t="s">
        <v>604</v>
      </c>
      <c r="N162" s="2" t="s">
        <v>604</v>
      </c>
      <c r="O162" s="2" t="s">
        <v>604</v>
      </c>
      <c r="P162" s="2" t="s">
        <v>604</v>
      </c>
      <c r="R162" s="2" t="s">
        <v>604</v>
      </c>
    </row>
    <row r="163">
      <c r="A163" s="2">
        <v>162.0</v>
      </c>
      <c r="B163" s="2" t="s">
        <v>222</v>
      </c>
      <c r="C163" s="2" t="s">
        <v>273</v>
      </c>
      <c r="D163" s="16" t="s">
        <v>510</v>
      </c>
      <c r="E163" s="10">
        <v>11.770351015378479</v>
      </c>
      <c r="F163" s="10">
        <v>1033.5991125096264</v>
      </c>
      <c r="G163" s="10">
        <v>1037.6695293737976</v>
      </c>
      <c r="H163" s="2"/>
      <c r="I163" s="2" t="s">
        <v>625</v>
      </c>
      <c r="J163" s="2" t="s">
        <v>620</v>
      </c>
      <c r="M163" s="2" t="s">
        <v>604</v>
      </c>
      <c r="N163" s="2" t="s">
        <v>604</v>
      </c>
      <c r="O163" s="2" t="s">
        <v>604</v>
      </c>
      <c r="P163" s="2" t="s">
        <v>604</v>
      </c>
      <c r="R163" s="2" t="s">
        <v>604</v>
      </c>
    </row>
    <row r="164">
      <c r="A164" s="2">
        <v>163.0</v>
      </c>
      <c r="B164" s="2" t="s">
        <v>70</v>
      </c>
      <c r="C164" s="2" t="s">
        <v>222</v>
      </c>
      <c r="D164" s="16" t="s">
        <v>511</v>
      </c>
      <c r="E164" s="10">
        <v>15.867107457622758</v>
      </c>
      <c r="F164" s="26">
        <v>1038.9110534032827</v>
      </c>
      <c r="G164" s="10">
        <v>1045.369463525005</v>
      </c>
      <c r="H164" s="2"/>
      <c r="I164" s="2" t="s">
        <v>620</v>
      </c>
      <c r="J164" s="2" t="s">
        <v>625</v>
      </c>
      <c r="M164" s="2" t="s">
        <v>604</v>
      </c>
      <c r="N164" s="2" t="s">
        <v>604</v>
      </c>
      <c r="O164" s="2" t="s">
        <v>604</v>
      </c>
      <c r="P164" s="2" t="s">
        <v>604</v>
      </c>
      <c r="R164" s="2" t="s">
        <v>604</v>
      </c>
    </row>
    <row r="165">
      <c r="A165" s="2">
        <v>164.0</v>
      </c>
      <c r="B165" s="2" t="s">
        <v>353</v>
      </c>
      <c r="C165" s="2" t="s">
        <v>70</v>
      </c>
      <c r="D165" s="16" t="s">
        <v>433</v>
      </c>
      <c r="E165" s="10">
        <v>-40.41849621980376</v>
      </c>
      <c r="F165" s="10">
        <v>990.6843765590811</v>
      </c>
      <c r="G165" s="10">
        <v>1054.7781608609055</v>
      </c>
      <c r="H165" s="2"/>
      <c r="I165" s="2" t="s">
        <v>625</v>
      </c>
      <c r="J165" s="2" t="s">
        <v>620</v>
      </c>
      <c r="M165" s="2" t="s">
        <v>604</v>
      </c>
      <c r="N165" s="2" t="s">
        <v>604</v>
      </c>
      <c r="O165" s="2" t="s">
        <v>604</v>
      </c>
      <c r="P165" s="2" t="s">
        <v>604</v>
      </c>
      <c r="R165" s="2" t="s">
        <v>604</v>
      </c>
    </row>
    <row r="166">
      <c r="A166" s="2">
        <v>165.0</v>
      </c>
      <c r="B166" s="2" t="s">
        <v>9</v>
      </c>
      <c r="C166" s="2" t="s">
        <v>70</v>
      </c>
      <c r="D166" s="16" t="s">
        <v>493</v>
      </c>
      <c r="E166" s="10">
        <v>9.574877352280893</v>
      </c>
      <c r="F166" s="10">
        <v>1113.5750273078506</v>
      </c>
      <c r="G166" s="10">
        <v>1095.1966570807092</v>
      </c>
      <c r="H166" s="2"/>
      <c r="I166" s="2" t="s">
        <v>625</v>
      </c>
      <c r="J166" s="2" t="s">
        <v>620</v>
      </c>
      <c r="M166" s="2" t="s">
        <v>604</v>
      </c>
      <c r="N166" s="2" t="s">
        <v>604</v>
      </c>
      <c r="O166" s="2" t="s">
        <v>604</v>
      </c>
      <c r="P166" s="2" t="s">
        <v>604</v>
      </c>
      <c r="R166" s="2" t="s">
        <v>604</v>
      </c>
    </row>
    <row r="167">
      <c r="A167" s="2">
        <v>166.0</v>
      </c>
      <c r="B167" s="2" t="s">
        <v>144</v>
      </c>
      <c r="C167" s="2" t="s">
        <v>9</v>
      </c>
      <c r="D167" s="16" t="s">
        <v>433</v>
      </c>
      <c r="E167" s="10">
        <v>-40.07244789750266</v>
      </c>
      <c r="F167" s="26">
        <v>1056.4804908536732</v>
      </c>
      <c r="G167" s="10">
        <v>1123.1499046601314</v>
      </c>
      <c r="H167" s="2"/>
      <c r="I167" s="2" t="s">
        <v>620</v>
      </c>
      <c r="J167" s="2" t="s">
        <v>625</v>
      </c>
      <c r="M167" s="2" t="s">
        <v>604</v>
      </c>
      <c r="N167" s="2" t="s">
        <v>604</v>
      </c>
      <c r="O167" s="2" t="s">
        <v>604</v>
      </c>
      <c r="P167" s="2" t="s">
        <v>604</v>
      </c>
      <c r="R167" s="2" t="s">
        <v>604</v>
      </c>
    </row>
    <row r="168">
      <c r="A168" s="2">
        <v>167.0</v>
      </c>
      <c r="B168" s="2" t="s">
        <v>105</v>
      </c>
      <c r="C168" s="2" t="s">
        <v>9</v>
      </c>
      <c r="D168" s="16" t="s">
        <v>479</v>
      </c>
      <c r="E168" s="10">
        <v>34.80865528374262</v>
      </c>
      <c r="F168" s="26">
        <v>1002.6522325486984</v>
      </c>
      <c r="G168" s="10">
        <v>1163.222352557634</v>
      </c>
      <c r="H168" s="2"/>
      <c r="I168" s="2" t="s">
        <v>620</v>
      </c>
      <c r="J168" s="2" t="s">
        <v>625</v>
      </c>
      <c r="M168" s="2" t="s">
        <v>604</v>
      </c>
      <c r="N168" s="2" t="s">
        <v>604</v>
      </c>
      <c r="O168" s="2" t="s">
        <v>604</v>
      </c>
      <c r="P168" s="2" t="s">
        <v>604</v>
      </c>
      <c r="R168" s="2" t="s">
        <v>604</v>
      </c>
    </row>
    <row r="169">
      <c r="A169" s="2">
        <v>168.0</v>
      </c>
      <c r="B169" s="2" t="s">
        <v>353</v>
      </c>
      <c r="C169" s="2" t="s">
        <v>105</v>
      </c>
      <c r="D169" s="16" t="s">
        <v>433</v>
      </c>
      <c r="E169" s="10">
        <v>-37.24881735525233</v>
      </c>
      <c r="F169" s="26">
        <v>950.2658803392774</v>
      </c>
      <c r="G169" s="10">
        <v>1037.460887832441</v>
      </c>
      <c r="H169" s="2"/>
      <c r="I169" s="2" t="s">
        <v>625</v>
      </c>
      <c r="J169" s="2" t="s">
        <v>620</v>
      </c>
      <c r="M169" s="2" t="s">
        <v>604</v>
      </c>
      <c r="N169" s="2" t="s">
        <v>604</v>
      </c>
      <c r="O169" s="2" t="s">
        <v>604</v>
      </c>
      <c r="P169" s="2" t="s">
        <v>604</v>
      </c>
      <c r="R169" s="2" t="s">
        <v>604</v>
      </c>
    </row>
    <row r="170">
      <c r="A170" s="2">
        <v>169.0</v>
      </c>
      <c r="B170" s="2" t="s">
        <v>334</v>
      </c>
      <c r="C170" s="2" t="s">
        <v>105</v>
      </c>
      <c r="D170" s="16" t="s">
        <v>512</v>
      </c>
      <c r="E170" s="10">
        <v>30.183355832681386</v>
      </c>
      <c r="F170" s="26">
        <v>942.7324016209718</v>
      </c>
      <c r="G170" s="10">
        <v>1074.7097051876933</v>
      </c>
      <c r="H170" s="2"/>
      <c r="I170" s="2" t="s">
        <v>625</v>
      </c>
      <c r="J170" s="2" t="s">
        <v>620</v>
      </c>
      <c r="M170" s="2" t="s">
        <v>604</v>
      </c>
      <c r="N170" s="2" t="s">
        <v>604</v>
      </c>
      <c r="O170" s="2" t="s">
        <v>604</v>
      </c>
      <c r="P170" s="2" t="s">
        <v>604</v>
      </c>
      <c r="R170" s="2" t="s">
        <v>604</v>
      </c>
    </row>
    <row r="171">
      <c r="A171" s="2">
        <v>170.0</v>
      </c>
      <c r="B171" s="2" t="s">
        <v>70</v>
      </c>
      <c r="C171" s="2" t="s">
        <v>334</v>
      </c>
      <c r="D171" s="16" t="s">
        <v>513</v>
      </c>
      <c r="E171" s="10">
        <v>5.979404007783864</v>
      </c>
      <c r="F171" s="10">
        <v>1085.6217797284285</v>
      </c>
      <c r="G171" s="10">
        <v>972.9157574536532</v>
      </c>
      <c r="H171" s="2"/>
      <c r="I171" s="2" t="s">
        <v>620</v>
      </c>
      <c r="J171" s="2" t="s">
        <v>625</v>
      </c>
      <c r="M171" s="2" t="s">
        <v>604</v>
      </c>
      <c r="N171" s="2" t="s">
        <v>604</v>
      </c>
      <c r="O171" s="2" t="s">
        <v>604</v>
      </c>
      <c r="P171" s="2" t="s">
        <v>604</v>
      </c>
      <c r="R171" s="2" t="s">
        <v>604</v>
      </c>
    </row>
    <row r="172">
      <c r="A172" s="2">
        <v>171.0</v>
      </c>
      <c r="B172" s="2" t="s">
        <v>222</v>
      </c>
      <c r="C172" s="2" t="s">
        <v>70</v>
      </c>
      <c r="D172" s="16" t="s">
        <v>454</v>
      </c>
      <c r="E172" s="10">
        <v>22.835599019636966</v>
      </c>
      <c r="F172" s="26">
        <v>1029.5023560673822</v>
      </c>
      <c r="G172" s="10">
        <v>1091.6011837362123</v>
      </c>
      <c r="H172" s="2"/>
      <c r="I172" s="2" t="s">
        <v>625</v>
      </c>
      <c r="J172" s="2" t="s">
        <v>620</v>
      </c>
      <c r="M172" s="2" t="s">
        <v>604</v>
      </c>
      <c r="N172" s="2" t="s">
        <v>604</v>
      </c>
      <c r="O172" s="2" t="s">
        <v>604</v>
      </c>
      <c r="P172" s="2" t="s">
        <v>604</v>
      </c>
      <c r="R172" s="2" t="s">
        <v>604</v>
      </c>
    </row>
    <row r="173">
      <c r="A173" s="2">
        <v>172.0</v>
      </c>
      <c r="B173" s="2" t="s">
        <v>203</v>
      </c>
      <c r="C173" s="2" t="s">
        <v>222</v>
      </c>
      <c r="D173" s="16" t="s">
        <v>445</v>
      </c>
      <c r="E173" s="10">
        <v>21.268218211683347</v>
      </c>
      <c r="F173" s="10">
        <v>998.8204580693525</v>
      </c>
      <c r="G173" s="10">
        <v>1052.337955087019</v>
      </c>
      <c r="H173" s="2"/>
      <c r="I173" s="2" t="s">
        <v>620</v>
      </c>
      <c r="J173" s="2" t="s">
        <v>625</v>
      </c>
      <c r="M173" s="2" t="s">
        <v>604</v>
      </c>
      <c r="N173" s="2" t="s">
        <v>604</v>
      </c>
      <c r="O173" s="2" t="s">
        <v>604</v>
      </c>
      <c r="P173" s="2" t="s">
        <v>604</v>
      </c>
      <c r="R173" s="2" t="s">
        <v>604</v>
      </c>
    </row>
    <row r="174">
      <c r="A174" s="2">
        <v>173.0</v>
      </c>
      <c r="B174" s="2" t="s">
        <v>353</v>
      </c>
      <c r="C174" s="2" t="s">
        <v>203</v>
      </c>
      <c r="D174" s="16" t="s">
        <v>514</v>
      </c>
      <c r="E174" s="10">
        <v>29.080823019659622</v>
      </c>
      <c r="F174" s="10">
        <v>913.0170629840251</v>
      </c>
      <c r="G174" s="10">
        <v>1020.0886762810359</v>
      </c>
      <c r="H174" s="2"/>
      <c r="I174" s="2" t="s">
        <v>625</v>
      </c>
      <c r="J174" s="2" t="s">
        <v>620</v>
      </c>
      <c r="M174" s="2" t="s">
        <v>604</v>
      </c>
      <c r="N174" s="2" t="s">
        <v>604</v>
      </c>
      <c r="O174" s="2" t="s">
        <v>604</v>
      </c>
      <c r="P174" s="2" t="s">
        <v>604</v>
      </c>
      <c r="R174" s="2" t="s">
        <v>604</v>
      </c>
    </row>
    <row r="175">
      <c r="A175" s="2">
        <v>174.0</v>
      </c>
      <c r="B175" s="2" t="s">
        <v>273</v>
      </c>
      <c r="C175" s="2" t="s">
        <v>353</v>
      </c>
      <c r="D175" s="16" t="s">
        <v>515</v>
      </c>
      <c r="E175" s="10">
        <v>8.679032951890532</v>
      </c>
      <c r="F175" s="10">
        <v>1025.899178358419</v>
      </c>
      <c r="G175" s="10">
        <v>942.0978860036847</v>
      </c>
      <c r="H175" s="2" t="s">
        <v>618</v>
      </c>
      <c r="I175" s="2" t="s">
        <v>620</v>
      </c>
      <c r="J175" s="2" t="s">
        <v>625</v>
      </c>
      <c r="M175" s="2" t="s">
        <v>604</v>
      </c>
      <c r="N175" s="2" t="s">
        <v>604</v>
      </c>
      <c r="O175" s="2" t="s">
        <v>604</v>
      </c>
      <c r="P175" s="2" t="s">
        <v>604</v>
      </c>
      <c r="R175" s="2" t="s">
        <v>604</v>
      </c>
    </row>
    <row r="176">
      <c r="A176" s="2">
        <v>175.0</v>
      </c>
      <c r="B176" s="2" t="s">
        <v>114</v>
      </c>
      <c r="C176" s="2" t="s">
        <v>267</v>
      </c>
      <c r="D176" s="16" t="s">
        <v>516</v>
      </c>
      <c r="E176" s="10">
        <v>6.364463648485091</v>
      </c>
      <c r="F176" s="10">
        <v>1069.6445513986894</v>
      </c>
      <c r="G176" s="10">
        <v>955.8965850319935</v>
      </c>
      <c r="H176" s="2"/>
      <c r="I176" s="2" t="s">
        <v>629</v>
      </c>
      <c r="J176" s="2" t="s">
        <v>627</v>
      </c>
      <c r="M176" s="2" t="s">
        <v>604</v>
      </c>
      <c r="N176" s="2" t="s">
        <v>604</v>
      </c>
      <c r="O176" s="2" t="s">
        <v>604</v>
      </c>
      <c r="P176" s="2" t="s">
        <v>604</v>
      </c>
      <c r="R176" s="2" t="s">
        <v>604</v>
      </c>
    </row>
    <row r="177">
      <c r="A177" s="2">
        <v>176.0</v>
      </c>
      <c r="B177" s="2" t="s">
        <v>197</v>
      </c>
      <c r="C177" s="2" t="s">
        <v>114</v>
      </c>
      <c r="D177" s="16" t="s">
        <v>517</v>
      </c>
      <c r="E177" s="10">
        <v>19.212685313000062</v>
      </c>
      <c r="F177" s="10">
        <v>1041.083325344162</v>
      </c>
      <c r="G177" s="10">
        <v>1076.0090150471744</v>
      </c>
      <c r="H177" s="2"/>
      <c r="I177" s="2" t="s">
        <v>627</v>
      </c>
      <c r="J177" s="2" t="s">
        <v>629</v>
      </c>
      <c r="M177" s="2" t="s">
        <v>604</v>
      </c>
      <c r="N177" s="2" t="s">
        <v>604</v>
      </c>
      <c r="O177" s="2" t="s">
        <v>604</v>
      </c>
      <c r="P177" s="2" t="s">
        <v>604</v>
      </c>
      <c r="R177" s="2" t="s">
        <v>604</v>
      </c>
    </row>
    <row r="178">
      <c r="A178" s="2">
        <v>177.0</v>
      </c>
      <c r="B178" s="2" t="s">
        <v>26</v>
      </c>
      <c r="C178" s="2" t="s">
        <v>197</v>
      </c>
      <c r="D178" s="16" t="s">
        <v>518</v>
      </c>
      <c r="E178" s="10">
        <v>28.724067718439972</v>
      </c>
      <c r="F178" s="10">
        <v>959.4999513549833</v>
      </c>
      <c r="G178" s="10">
        <v>1060.296010657162</v>
      </c>
      <c r="H178" s="2"/>
      <c r="I178" s="2" t="s">
        <v>629</v>
      </c>
      <c r="J178" s="2" t="s">
        <v>627</v>
      </c>
      <c r="M178" s="2" t="s">
        <v>604</v>
      </c>
      <c r="N178" s="2" t="s">
        <v>604</v>
      </c>
      <c r="O178" s="2" t="s">
        <v>604</v>
      </c>
      <c r="P178" s="2" t="s">
        <v>604</v>
      </c>
      <c r="R178" s="2" t="s">
        <v>604</v>
      </c>
    </row>
    <row r="179">
      <c r="A179" s="2">
        <v>178.0</v>
      </c>
      <c r="B179" s="2" t="s">
        <v>209</v>
      </c>
      <c r="C179" s="2" t="s">
        <v>26</v>
      </c>
      <c r="D179" s="16" t="s">
        <v>433</v>
      </c>
      <c r="E179" s="10">
        <v>-50.30585635258279</v>
      </c>
      <c r="F179" s="10">
        <v>1008.8854378731992</v>
      </c>
      <c r="G179" s="10">
        <v>988.2240190734233</v>
      </c>
      <c r="H179" s="2"/>
      <c r="I179" s="2" t="s">
        <v>627</v>
      </c>
      <c r="J179" s="2" t="s">
        <v>629</v>
      </c>
      <c r="M179" s="2" t="s">
        <v>604</v>
      </c>
      <c r="N179" s="2" t="s">
        <v>604</v>
      </c>
      <c r="O179" s="2" t="s">
        <v>604</v>
      </c>
      <c r="P179" s="2" t="s">
        <v>604</v>
      </c>
      <c r="R179" s="2" t="s">
        <v>604</v>
      </c>
    </row>
    <row r="180">
      <c r="A180" s="2">
        <v>179.0</v>
      </c>
      <c r="B180" s="2" t="s">
        <v>118</v>
      </c>
      <c r="C180" s="2" t="s">
        <v>26</v>
      </c>
      <c r="D180" s="16" t="s">
        <v>433</v>
      </c>
      <c r="E180" s="10">
        <v>-55.856996112274565</v>
      </c>
      <c r="F180" s="10">
        <v>1128.6208666033287</v>
      </c>
      <c r="G180" s="10">
        <v>1038.5298754260061</v>
      </c>
      <c r="H180" s="2"/>
      <c r="I180" s="2" t="s">
        <v>627</v>
      </c>
      <c r="J180" s="2" t="s">
        <v>629</v>
      </c>
      <c r="M180" s="2" t="s">
        <v>604</v>
      </c>
      <c r="N180" s="2" t="s">
        <v>604</v>
      </c>
      <c r="O180" s="2" t="s">
        <v>604</v>
      </c>
      <c r="P180" s="2" t="s">
        <v>604</v>
      </c>
      <c r="R180" s="2" t="s">
        <v>604</v>
      </c>
    </row>
    <row r="181">
      <c r="A181" s="2">
        <v>180.0</v>
      </c>
      <c r="B181" s="2" t="s">
        <v>287</v>
      </c>
      <c r="C181" s="2" t="s">
        <v>26</v>
      </c>
      <c r="D181" s="16" t="s">
        <v>468</v>
      </c>
      <c r="E181" s="10">
        <v>23.762830938637347</v>
      </c>
      <c r="F181" s="10">
        <v>987.6999797076046</v>
      </c>
      <c r="G181" s="10">
        <v>1094.3868715382807</v>
      </c>
      <c r="H181" s="2"/>
      <c r="I181" s="2" t="s">
        <v>627</v>
      </c>
      <c r="J181" s="2" t="s">
        <v>629</v>
      </c>
      <c r="M181" s="2" t="s">
        <v>604</v>
      </c>
      <c r="N181" s="2" t="s">
        <v>604</v>
      </c>
      <c r="O181" s="2" t="s">
        <v>604</v>
      </c>
      <c r="P181" s="2" t="s">
        <v>604</v>
      </c>
      <c r="R181" s="2" t="s">
        <v>604</v>
      </c>
    </row>
    <row r="182">
      <c r="A182" s="2">
        <v>181.0</v>
      </c>
      <c r="B182" s="2" t="s">
        <v>238</v>
      </c>
      <c r="C182" s="2" t="s">
        <v>287</v>
      </c>
      <c r="D182" s="16" t="s">
        <v>480</v>
      </c>
      <c r="E182" s="10">
        <v>16.794950293831363</v>
      </c>
      <c r="F182" s="10">
        <v>1001.4005413970722</v>
      </c>
      <c r="G182" s="10">
        <v>1011.462810646242</v>
      </c>
      <c r="H182" s="2"/>
      <c r="I182" s="2" t="s">
        <v>629</v>
      </c>
      <c r="J182" s="2" t="s">
        <v>627</v>
      </c>
      <c r="M182" s="2" t="s">
        <v>604</v>
      </c>
      <c r="N182" s="2" t="s">
        <v>604</v>
      </c>
      <c r="O182" s="2" t="s">
        <v>604</v>
      </c>
      <c r="P182" s="2" t="s">
        <v>604</v>
      </c>
      <c r="R182" s="2" t="s">
        <v>604</v>
      </c>
    </row>
    <row r="183">
      <c r="A183" s="2">
        <v>182.0</v>
      </c>
      <c r="B183" s="2" t="s">
        <v>267</v>
      </c>
      <c r="C183" s="2" t="s">
        <v>238</v>
      </c>
      <c r="D183" s="16" t="s">
        <v>449</v>
      </c>
      <c r="E183" s="10">
        <v>24.471304559428912</v>
      </c>
      <c r="F183" s="10">
        <v>949.5321213835084</v>
      </c>
      <c r="G183" s="10">
        <v>1018.1954916909035</v>
      </c>
      <c r="H183" s="2"/>
      <c r="I183" s="2" t="s">
        <v>627</v>
      </c>
      <c r="J183" s="2" t="s">
        <v>629</v>
      </c>
      <c r="M183" s="2" t="s">
        <v>604</v>
      </c>
      <c r="N183" s="2" t="s">
        <v>604</v>
      </c>
      <c r="O183" s="2" t="s">
        <v>604</v>
      </c>
      <c r="P183" s="2" t="s">
        <v>604</v>
      </c>
      <c r="R183" s="2" t="s">
        <v>604</v>
      </c>
    </row>
    <row r="184">
      <c r="A184" s="2">
        <v>183.0</v>
      </c>
      <c r="B184" s="2" t="s">
        <v>36</v>
      </c>
      <c r="C184" s="2" t="s">
        <v>267</v>
      </c>
      <c r="D184" s="16" t="s">
        <v>519</v>
      </c>
      <c r="E184" s="10">
        <v>6.239645176517973</v>
      </c>
      <c r="F184" s="10">
        <v>1091.1441682904644</v>
      </c>
      <c r="G184" s="10">
        <v>974.0034259429374</v>
      </c>
      <c r="H184" s="2"/>
      <c r="I184" s="2" t="s">
        <v>629</v>
      </c>
      <c r="J184" s="2" t="s">
        <v>627</v>
      </c>
      <c r="M184" s="2" t="s">
        <v>604</v>
      </c>
      <c r="N184" s="2" t="s">
        <v>604</v>
      </c>
      <c r="O184" s="2" t="s">
        <v>604</v>
      </c>
      <c r="P184" s="2" t="s">
        <v>604</v>
      </c>
      <c r="R184" s="2" t="s">
        <v>604</v>
      </c>
    </row>
    <row r="185">
      <c r="A185" s="2">
        <v>184.0</v>
      </c>
      <c r="B185" s="2" t="s">
        <v>197</v>
      </c>
      <c r="C185" s="2" t="s">
        <v>36</v>
      </c>
      <c r="D185" s="16" t="s">
        <v>433</v>
      </c>
      <c r="E185" s="10">
        <v>-40.18789192779853</v>
      </c>
      <c r="F185" s="10">
        <v>1031.571942938722</v>
      </c>
      <c r="G185" s="10">
        <v>1097.3838134669825</v>
      </c>
      <c r="H185" s="2"/>
      <c r="I185" s="2" t="s">
        <v>627</v>
      </c>
      <c r="J185" s="2" t="s">
        <v>629</v>
      </c>
      <c r="M185" s="2" t="s">
        <v>604</v>
      </c>
      <c r="N185" s="2" t="s">
        <v>604</v>
      </c>
      <c r="O185" s="2" t="s">
        <v>604</v>
      </c>
      <c r="P185" s="2" t="s">
        <v>604</v>
      </c>
      <c r="R185" s="2" t="s">
        <v>604</v>
      </c>
    </row>
    <row r="186">
      <c r="A186" s="2">
        <v>185.0</v>
      </c>
      <c r="B186" s="2" t="s">
        <v>287</v>
      </c>
      <c r="C186" s="2" t="s">
        <v>36</v>
      </c>
      <c r="D186" s="16" t="s">
        <v>466</v>
      </c>
      <c r="E186" s="10">
        <v>32.096161160736436</v>
      </c>
      <c r="F186" s="26">
        <v>994.6678603524106</v>
      </c>
      <c r="G186" s="10">
        <v>1137.571705394781</v>
      </c>
      <c r="H186" s="2"/>
      <c r="I186" s="2" t="s">
        <v>627</v>
      </c>
      <c r="J186" s="2" t="s">
        <v>629</v>
      </c>
      <c r="M186" s="2" t="s">
        <v>604</v>
      </c>
      <c r="N186" s="2" t="s">
        <v>604</v>
      </c>
      <c r="O186" s="2" t="s">
        <v>604</v>
      </c>
      <c r="P186" s="2" t="s">
        <v>604</v>
      </c>
      <c r="R186" s="2" t="s">
        <v>604</v>
      </c>
    </row>
    <row r="187">
      <c r="A187" s="2">
        <v>186.0</v>
      </c>
      <c r="B187" s="2" t="s">
        <v>95</v>
      </c>
      <c r="C187" s="2" t="s">
        <v>287</v>
      </c>
      <c r="D187" s="16" t="s">
        <v>445</v>
      </c>
      <c r="E187" s="10">
        <v>9.003072322133464</v>
      </c>
      <c r="F187" s="26">
        <v>1091.338321317886</v>
      </c>
      <c r="G187" s="10">
        <v>1026.7640215131469</v>
      </c>
      <c r="H187" s="2"/>
      <c r="I187" s="2" t="s">
        <v>629</v>
      </c>
      <c r="J187" s="2" t="s">
        <v>627</v>
      </c>
      <c r="M187" s="2" t="s">
        <v>604</v>
      </c>
      <c r="N187" s="2" t="s">
        <v>604</v>
      </c>
      <c r="O187" s="2" t="s">
        <v>604</v>
      </c>
      <c r="P187" s="2" t="s">
        <v>604</v>
      </c>
      <c r="R187" s="2" t="s">
        <v>604</v>
      </c>
    </row>
    <row r="188">
      <c r="A188" s="2">
        <v>187.0</v>
      </c>
      <c r="B188" s="2" t="s">
        <v>209</v>
      </c>
      <c r="C188" s="2" t="s">
        <v>95</v>
      </c>
      <c r="D188" s="16" t="s">
        <v>520</v>
      </c>
      <c r="E188" s="10">
        <v>34.88022523058892</v>
      </c>
      <c r="F188" s="10">
        <v>958.5795815206163</v>
      </c>
      <c r="G188" s="10">
        <v>1100.3413936400198</v>
      </c>
      <c r="H188" s="2"/>
      <c r="I188" s="2" t="s">
        <v>627</v>
      </c>
      <c r="J188" s="2" t="s">
        <v>629</v>
      </c>
      <c r="M188" s="2" t="s">
        <v>604</v>
      </c>
      <c r="N188" s="2" t="s">
        <v>604</v>
      </c>
      <c r="O188" s="2" t="s">
        <v>604</v>
      </c>
      <c r="P188" s="2" t="s">
        <v>604</v>
      </c>
      <c r="R188" s="2" t="s">
        <v>604</v>
      </c>
    </row>
    <row r="189">
      <c r="A189" s="2">
        <v>188.0</v>
      </c>
      <c r="B189" s="2" t="s">
        <v>114</v>
      </c>
      <c r="C189" s="2" t="s">
        <v>209</v>
      </c>
      <c r="D189" s="16" t="s">
        <v>521</v>
      </c>
      <c r="E189" s="10">
        <v>9.059402162873832</v>
      </c>
      <c r="F189" s="10">
        <v>1056.7963297341744</v>
      </c>
      <c r="G189" s="10">
        <v>993.4598067512053</v>
      </c>
      <c r="H189" s="2" t="s">
        <v>618</v>
      </c>
      <c r="I189" s="2" t="s">
        <v>629</v>
      </c>
      <c r="J189" s="2" t="s">
        <v>627</v>
      </c>
      <c r="M189" s="2" t="s">
        <v>604</v>
      </c>
      <c r="N189" s="2" t="s">
        <v>604</v>
      </c>
      <c r="O189" s="2" t="s">
        <v>604</v>
      </c>
      <c r="P189" s="2" t="s">
        <v>604</v>
      </c>
      <c r="R189" s="2" t="s">
        <v>604</v>
      </c>
    </row>
    <row r="190">
      <c r="A190" s="2">
        <v>189.0</v>
      </c>
      <c r="B190" s="2" t="s">
        <v>26</v>
      </c>
      <c r="C190" s="2" t="s">
        <v>273</v>
      </c>
      <c r="D190" s="16" t="s">
        <v>491</v>
      </c>
      <c r="E190" s="10">
        <v>11.607564540083256</v>
      </c>
      <c r="F190" s="26">
        <v>1070.6240405996434</v>
      </c>
      <c r="G190" s="10">
        <v>1034.5782113103096</v>
      </c>
      <c r="H190" s="2"/>
      <c r="I190" s="2" t="s">
        <v>629</v>
      </c>
      <c r="J190" s="2" t="s">
        <v>620</v>
      </c>
      <c r="M190" s="2" t="s">
        <v>604</v>
      </c>
      <c r="N190" s="2" t="s">
        <v>604</v>
      </c>
      <c r="O190" s="2" t="s">
        <v>604</v>
      </c>
      <c r="P190" s="2" t="s">
        <v>604</v>
      </c>
      <c r="R190" s="2" t="s">
        <v>604</v>
      </c>
    </row>
    <row r="191">
      <c r="A191" s="2">
        <v>190.0</v>
      </c>
      <c r="B191" s="2" t="s">
        <v>144</v>
      </c>
      <c r="C191" s="2" t="s">
        <v>26</v>
      </c>
      <c r="D191" s="16" t="s">
        <v>522</v>
      </c>
      <c r="E191" s="10">
        <v>22.85079998125225</v>
      </c>
      <c r="F191" s="10">
        <v>1016.4080429561706</v>
      </c>
      <c r="G191" s="10">
        <v>1082.2316051397265</v>
      </c>
      <c r="H191" s="2"/>
      <c r="I191" s="2" t="s">
        <v>620</v>
      </c>
      <c r="J191" s="2" t="s">
        <v>629</v>
      </c>
      <c r="M191" s="2" t="s">
        <v>604</v>
      </c>
      <c r="N191" s="2" t="s">
        <v>604</v>
      </c>
      <c r="O191" s="2" t="s">
        <v>604</v>
      </c>
      <c r="P191" s="2" t="s">
        <v>604</v>
      </c>
      <c r="R191" s="2" t="s">
        <v>604</v>
      </c>
    </row>
    <row r="192">
      <c r="A192" s="2">
        <v>191.0</v>
      </c>
      <c r="B192" s="2" t="s">
        <v>36</v>
      </c>
      <c r="C192" s="2" t="s">
        <v>144</v>
      </c>
      <c r="D192" s="16" t="s">
        <v>523</v>
      </c>
      <c r="E192" s="10">
        <v>9.777339111312598</v>
      </c>
      <c r="F192" s="10">
        <v>1105.4755442340447</v>
      </c>
      <c r="G192" s="10">
        <v>1039.2588429374227</v>
      </c>
      <c r="H192" s="2"/>
      <c r="I192" s="2" t="s">
        <v>629</v>
      </c>
      <c r="J192" s="2" t="s">
        <v>620</v>
      </c>
      <c r="M192" s="2" t="s">
        <v>604</v>
      </c>
      <c r="N192" s="2" t="s">
        <v>604</v>
      </c>
      <c r="O192" s="2" t="s">
        <v>604</v>
      </c>
      <c r="P192" s="2" t="s">
        <v>604</v>
      </c>
      <c r="R192" s="2" t="s">
        <v>604</v>
      </c>
    </row>
    <row r="193">
      <c r="A193" s="2">
        <v>192.0</v>
      </c>
      <c r="B193" s="2" t="s">
        <v>105</v>
      </c>
      <c r="C193" s="2" t="s">
        <v>36</v>
      </c>
      <c r="D193" s="16" t="s">
        <v>470</v>
      </c>
      <c r="E193" s="10">
        <v>24.357698902334675</v>
      </c>
      <c r="F193" s="10">
        <v>1044.526349355012</v>
      </c>
      <c r="G193" s="10">
        <v>1115.2528833453573</v>
      </c>
      <c r="H193" s="2"/>
      <c r="I193" s="2" t="s">
        <v>620</v>
      </c>
      <c r="J193" s="2" t="s">
        <v>629</v>
      </c>
      <c r="M193" s="2" t="s">
        <v>604</v>
      </c>
      <c r="N193" s="2" t="s">
        <v>604</v>
      </c>
      <c r="O193" s="2" t="s">
        <v>604</v>
      </c>
      <c r="P193" s="2" t="s">
        <v>604</v>
      </c>
      <c r="R193" s="2" t="s">
        <v>604</v>
      </c>
    </row>
    <row r="194">
      <c r="A194" s="2">
        <v>193.0</v>
      </c>
      <c r="B194" s="2" t="s">
        <v>238</v>
      </c>
      <c r="C194" s="2" t="s">
        <v>105</v>
      </c>
      <c r="D194" s="16" t="s">
        <v>432</v>
      </c>
      <c r="E194" s="10">
        <v>25.00001334073059</v>
      </c>
      <c r="F194" s="10">
        <v>993.7241871314745</v>
      </c>
      <c r="G194" s="10">
        <v>1068.8840482573466</v>
      </c>
      <c r="H194" s="2"/>
      <c r="I194" s="2" t="s">
        <v>629</v>
      </c>
      <c r="J194" s="2" t="s">
        <v>620</v>
      </c>
      <c r="M194" s="2" t="s">
        <v>604</v>
      </c>
      <c r="N194" s="2" t="s">
        <v>604</v>
      </c>
      <c r="O194" s="2" t="s">
        <v>604</v>
      </c>
      <c r="P194" s="2" t="s">
        <v>604</v>
      </c>
      <c r="R194" s="2" t="s">
        <v>604</v>
      </c>
    </row>
    <row r="195">
      <c r="A195" s="2">
        <v>194.0</v>
      </c>
      <c r="B195" s="2" t="s">
        <v>70</v>
      </c>
      <c r="C195" s="2" t="s">
        <v>238</v>
      </c>
      <c r="D195" s="16" t="s">
        <v>524</v>
      </c>
      <c r="E195" s="10">
        <v>10.339714163811397</v>
      </c>
      <c r="F195" s="10">
        <v>1068.7655847165754</v>
      </c>
      <c r="G195" s="10">
        <v>1018.7242004722051</v>
      </c>
      <c r="H195" s="2"/>
      <c r="I195" s="2" t="s">
        <v>620</v>
      </c>
      <c r="J195" s="2" t="s">
        <v>629</v>
      </c>
      <c r="M195" s="2" t="s">
        <v>604</v>
      </c>
      <c r="N195" s="2" t="s">
        <v>604</v>
      </c>
      <c r="O195" s="2" t="s">
        <v>604</v>
      </c>
      <c r="P195" s="2" t="s">
        <v>604</v>
      </c>
      <c r="R195" s="2" t="s">
        <v>604</v>
      </c>
    </row>
    <row r="196">
      <c r="A196" s="2">
        <v>195.0</v>
      </c>
      <c r="B196" s="2" t="s">
        <v>95</v>
      </c>
      <c r="C196" s="2" t="s">
        <v>70</v>
      </c>
      <c r="D196" s="16" t="s">
        <v>430</v>
      </c>
      <c r="E196" s="10">
        <v>16.73022754358214</v>
      </c>
      <c r="F196" s="10">
        <v>1065.461168409431</v>
      </c>
      <c r="G196" s="10">
        <v>1079.1052988803867</v>
      </c>
      <c r="H196" s="2"/>
      <c r="I196" s="2" t="s">
        <v>629</v>
      </c>
      <c r="J196" s="2" t="s">
        <v>620</v>
      </c>
      <c r="M196" s="2" t="s">
        <v>604</v>
      </c>
      <c r="N196" s="2" t="s">
        <v>604</v>
      </c>
      <c r="O196" s="2" t="s">
        <v>604</v>
      </c>
      <c r="P196" s="2" t="s">
        <v>604</v>
      </c>
      <c r="R196" s="2" t="s">
        <v>604</v>
      </c>
    </row>
    <row r="197">
      <c r="A197" s="2">
        <v>196.0</v>
      </c>
      <c r="B197" s="2" t="s">
        <v>144</v>
      </c>
      <c r="C197" s="2" t="s">
        <v>95</v>
      </c>
      <c r="D197" s="16" t="s">
        <v>525</v>
      </c>
      <c r="E197" s="10">
        <v>21.878175846606677</v>
      </c>
      <c r="F197" s="10">
        <v>1029.4815038261102</v>
      </c>
      <c r="G197" s="10">
        <v>1082.1913959530132</v>
      </c>
      <c r="H197" s="2"/>
      <c r="I197" s="2" t="s">
        <v>620</v>
      </c>
      <c r="J197" s="2" t="s">
        <v>629</v>
      </c>
      <c r="M197" s="2" t="s">
        <v>604</v>
      </c>
      <c r="N197" s="2" t="s">
        <v>604</v>
      </c>
      <c r="O197" s="2" t="s">
        <v>604</v>
      </c>
      <c r="P197" s="2" t="s">
        <v>604</v>
      </c>
      <c r="R197" s="2" t="s">
        <v>604</v>
      </c>
    </row>
    <row r="198">
      <c r="A198" s="2">
        <v>197.0</v>
      </c>
      <c r="B198" s="2" t="s">
        <v>114</v>
      </c>
      <c r="C198" s="2" t="s">
        <v>144</v>
      </c>
      <c r="D198" s="16" t="s">
        <v>428</v>
      </c>
      <c r="E198" s="10">
        <v>14.839124723793896</v>
      </c>
      <c r="F198" s="10">
        <v>1065.8557318970484</v>
      </c>
      <c r="G198" s="10">
        <v>1051.3596796727168</v>
      </c>
      <c r="H198" s="2"/>
      <c r="I198" s="2" t="s">
        <v>629</v>
      </c>
      <c r="J198" s="2" t="s">
        <v>620</v>
      </c>
      <c r="M198" s="2" t="s">
        <v>604</v>
      </c>
      <c r="N198" s="2" t="s">
        <v>604</v>
      </c>
      <c r="O198" s="2" t="s">
        <v>604</v>
      </c>
      <c r="P198" s="2" t="s">
        <v>604</v>
      </c>
      <c r="R198" s="2" t="s">
        <v>604</v>
      </c>
    </row>
    <row r="199">
      <c r="A199" s="2">
        <v>198.0</v>
      </c>
      <c r="B199" s="2" t="s">
        <v>273</v>
      </c>
      <c r="C199" s="2" t="s">
        <v>114</v>
      </c>
      <c r="D199" s="16" t="s">
        <v>433</v>
      </c>
      <c r="E199" s="10">
        <v>-41.265098368559286</v>
      </c>
      <c r="F199" s="10">
        <v>1022.9706467702264</v>
      </c>
      <c r="G199" s="10">
        <v>1080.6948566208423</v>
      </c>
      <c r="H199" s="2"/>
      <c r="I199" s="2" t="s">
        <v>620</v>
      </c>
      <c r="J199" s="2" t="s">
        <v>629</v>
      </c>
      <c r="M199" s="2" t="s">
        <v>604</v>
      </c>
      <c r="N199" s="2" t="s">
        <v>604</v>
      </c>
      <c r="O199" s="2" t="s">
        <v>604</v>
      </c>
      <c r="P199" s="2" t="s">
        <v>604</v>
      </c>
      <c r="R199" s="2" t="s">
        <v>604</v>
      </c>
    </row>
    <row r="200">
      <c r="A200" s="2">
        <v>199.0</v>
      </c>
      <c r="B200" s="2" t="s">
        <v>105</v>
      </c>
      <c r="C200" s="2" t="s">
        <v>114</v>
      </c>
      <c r="D200" s="16" t="s">
        <v>516</v>
      </c>
      <c r="E200" s="10">
        <v>22.019736522589717</v>
      </c>
      <c r="F200" s="10">
        <v>1043.884034916616</v>
      </c>
      <c r="G200" s="10">
        <v>1121.9599549894017</v>
      </c>
      <c r="H200" s="2"/>
      <c r="I200" s="2" t="s">
        <v>620</v>
      </c>
      <c r="J200" s="2" t="s">
        <v>629</v>
      </c>
      <c r="M200" s="2" t="s">
        <v>604</v>
      </c>
      <c r="N200" s="2" t="s">
        <v>604</v>
      </c>
      <c r="O200" s="2" t="s">
        <v>604</v>
      </c>
      <c r="P200" s="2" t="s">
        <v>604</v>
      </c>
      <c r="R200" s="2" t="s">
        <v>604</v>
      </c>
    </row>
    <row r="201">
      <c r="A201" s="2">
        <v>200.0</v>
      </c>
      <c r="B201" s="2" t="s">
        <v>36</v>
      </c>
      <c r="C201" s="2" t="s">
        <v>105</v>
      </c>
      <c r="D201" s="16" t="s">
        <v>526</v>
      </c>
      <c r="E201" s="10">
        <v>12.878928557524896</v>
      </c>
      <c r="F201" s="10">
        <v>1090.8951844430226</v>
      </c>
      <c r="G201" s="10">
        <v>1065.9037714392057</v>
      </c>
      <c r="H201" s="2"/>
      <c r="I201" s="2" t="s">
        <v>629</v>
      </c>
      <c r="J201" s="2" t="s">
        <v>620</v>
      </c>
      <c r="M201" s="2" t="s">
        <v>604</v>
      </c>
      <c r="N201" s="2" t="s">
        <v>604</v>
      </c>
      <c r="O201" s="2" t="s">
        <v>604</v>
      </c>
      <c r="P201" s="2" t="s">
        <v>604</v>
      </c>
      <c r="R201" s="2" t="s">
        <v>604</v>
      </c>
    </row>
    <row r="202">
      <c r="A202" s="2">
        <v>201.0</v>
      </c>
      <c r="B202" s="2" t="s">
        <v>70</v>
      </c>
      <c r="C202" s="2" t="s">
        <v>36</v>
      </c>
      <c r="D202" s="16" t="s">
        <v>505</v>
      </c>
      <c r="E202" s="10">
        <v>20.536332694967797</v>
      </c>
      <c r="F202" s="10">
        <v>1062.3750713368045</v>
      </c>
      <c r="G202" s="10">
        <v>1103.7741130005475</v>
      </c>
      <c r="H202" s="2"/>
      <c r="I202" s="2" t="s">
        <v>620</v>
      </c>
      <c r="J202" s="2" t="s">
        <v>629</v>
      </c>
      <c r="M202" s="2" t="s">
        <v>604</v>
      </c>
      <c r="N202" s="2" t="s">
        <v>604</v>
      </c>
      <c r="O202" s="2" t="s">
        <v>604</v>
      </c>
      <c r="P202" s="2" t="s">
        <v>604</v>
      </c>
      <c r="R202" s="2" t="s">
        <v>604</v>
      </c>
    </row>
    <row r="203">
      <c r="A203" s="2">
        <v>202.0</v>
      </c>
      <c r="B203" s="2" t="s">
        <v>26</v>
      </c>
      <c r="C203" s="2" t="s">
        <v>70</v>
      </c>
      <c r="D203" s="16" t="s">
        <v>527</v>
      </c>
      <c r="E203" s="10">
        <v>18.879618932146265</v>
      </c>
      <c r="F203" s="10">
        <v>1059.3808051584742</v>
      </c>
      <c r="G203" s="10">
        <v>1082.9114040317722</v>
      </c>
      <c r="H203" s="2"/>
      <c r="I203" s="2" t="s">
        <v>629</v>
      </c>
      <c r="J203" s="2" t="s">
        <v>620</v>
      </c>
      <c r="M203" s="2" t="s">
        <v>604</v>
      </c>
      <c r="N203" s="2" t="s">
        <v>604</v>
      </c>
      <c r="O203" s="2" t="s">
        <v>604</v>
      </c>
      <c r="P203" s="2" t="s">
        <v>604</v>
      </c>
      <c r="R203" s="2" t="s">
        <v>604</v>
      </c>
    </row>
    <row r="204">
      <c r="A204" s="2">
        <v>203.0</v>
      </c>
      <c r="B204" s="2" t="s">
        <v>144</v>
      </c>
      <c r="C204" s="2" t="s">
        <v>26</v>
      </c>
      <c r="D204" s="16" t="s">
        <v>433</v>
      </c>
      <c r="E204" s="10">
        <v>-43.326146716642384</v>
      </c>
      <c r="F204" s="10">
        <v>1036.5205549489228</v>
      </c>
      <c r="G204" s="10">
        <v>1078.2604240906205</v>
      </c>
      <c r="H204" s="2" t="s">
        <v>618</v>
      </c>
      <c r="I204" s="2" t="s">
        <v>620</v>
      </c>
      <c r="J204" s="2" t="s">
        <v>629</v>
      </c>
      <c r="M204" s="2" t="s">
        <v>604</v>
      </c>
      <c r="N204" s="2" t="s">
        <v>604</v>
      </c>
      <c r="O204" s="2" t="s">
        <v>604</v>
      </c>
      <c r="P204" s="2" t="s">
        <v>604</v>
      </c>
      <c r="R204" s="2" t="s">
        <v>604</v>
      </c>
    </row>
    <row r="205">
      <c r="A205" s="2">
        <v>204.0</v>
      </c>
      <c r="B205" s="2" t="s">
        <v>52</v>
      </c>
      <c r="C205" s="2" t="s">
        <v>295</v>
      </c>
      <c r="D205" s="16" t="s">
        <v>528</v>
      </c>
      <c r="E205" s="10">
        <v>16.094485858182868</v>
      </c>
      <c r="F205" s="10">
        <v>1003.9236078338417</v>
      </c>
      <c r="G205" s="10">
        <v>1015.4634019989927</v>
      </c>
      <c r="H205" s="14" t="s">
        <v>630</v>
      </c>
      <c r="I205" s="2" t="s">
        <v>631</v>
      </c>
      <c r="J205" s="2" t="s">
        <v>617</v>
      </c>
      <c r="M205" s="2" t="s">
        <v>604</v>
      </c>
      <c r="N205" s="2" t="s">
        <v>604</v>
      </c>
      <c r="O205" s="2" t="s">
        <v>604</v>
      </c>
      <c r="P205" s="2" t="s">
        <v>604</v>
      </c>
      <c r="R205" s="2" t="s">
        <v>604</v>
      </c>
    </row>
    <row r="206">
      <c r="A206" s="2">
        <v>205.0</v>
      </c>
      <c r="B206" s="2" t="s">
        <v>126</v>
      </c>
      <c r="C206" s="2" t="s">
        <v>52</v>
      </c>
      <c r="D206" s="16" t="s">
        <v>504</v>
      </c>
      <c r="E206" s="10">
        <v>12.626726315530306</v>
      </c>
      <c r="F206" s="10">
        <v>1059.1531600068129</v>
      </c>
      <c r="G206" s="10">
        <v>1020.0180936920246</v>
      </c>
      <c r="H206" s="2"/>
      <c r="I206" s="2" t="s">
        <v>617</v>
      </c>
      <c r="J206" s="2" t="s">
        <v>631</v>
      </c>
      <c r="M206" s="2" t="s">
        <v>604</v>
      </c>
      <c r="N206" s="2" t="s">
        <v>604</v>
      </c>
      <c r="O206" s="2" t="s">
        <v>604</v>
      </c>
      <c r="P206" s="2" t="s">
        <v>604</v>
      </c>
      <c r="R206" s="2" t="s">
        <v>604</v>
      </c>
    </row>
    <row r="207">
      <c r="A207" s="2">
        <v>206.0</v>
      </c>
      <c r="B207" s="2" t="s">
        <v>63</v>
      </c>
      <c r="C207" s="2" t="s">
        <v>126</v>
      </c>
      <c r="D207" s="16" t="s">
        <v>487</v>
      </c>
      <c r="E207" s="10">
        <v>24.431272509999214</v>
      </c>
      <c r="F207" s="10">
        <v>1000.0</v>
      </c>
      <c r="G207" s="10">
        <v>1071.7798863223431</v>
      </c>
      <c r="H207" s="2"/>
      <c r="I207" s="2" t="s">
        <v>631</v>
      </c>
      <c r="J207" s="2" t="s">
        <v>617</v>
      </c>
      <c r="M207" s="2" t="s">
        <v>604</v>
      </c>
      <c r="N207" s="2" t="s">
        <v>604</v>
      </c>
      <c r="O207" s="2" t="s">
        <v>604</v>
      </c>
      <c r="P207" s="2" t="s">
        <v>604</v>
      </c>
      <c r="R207" s="2" t="s">
        <v>604</v>
      </c>
    </row>
    <row r="208">
      <c r="A208" s="2">
        <v>207.0</v>
      </c>
      <c r="B208" s="2" t="s">
        <v>253</v>
      </c>
      <c r="C208" s="2" t="s">
        <v>63</v>
      </c>
      <c r="D208" s="16" t="s">
        <v>529</v>
      </c>
      <c r="E208" s="10">
        <v>12.984482378218857</v>
      </c>
      <c r="F208" s="10">
        <v>1047.753858884841</v>
      </c>
      <c r="G208" s="10">
        <v>1024.4312725099992</v>
      </c>
      <c r="H208" s="2"/>
      <c r="I208" s="2" t="s">
        <v>617</v>
      </c>
      <c r="J208" s="2" t="s">
        <v>631</v>
      </c>
      <c r="M208" s="2" t="s">
        <v>604</v>
      </c>
      <c r="N208" s="2" t="s">
        <v>604</v>
      </c>
      <c r="O208" s="2" t="s">
        <v>604</v>
      </c>
      <c r="P208" s="2" t="s">
        <v>604</v>
      </c>
      <c r="R208" s="2" t="s">
        <v>604</v>
      </c>
    </row>
    <row r="209">
      <c r="A209" s="2">
        <v>208.0</v>
      </c>
      <c r="B209" s="2" t="s">
        <v>163</v>
      </c>
      <c r="C209" s="2" t="s">
        <v>253</v>
      </c>
      <c r="D209" s="16" t="s">
        <v>433</v>
      </c>
      <c r="E209" s="10">
        <v>-40.866151529679556</v>
      </c>
      <c r="F209" s="10">
        <v>1000.0</v>
      </c>
      <c r="G209" s="10">
        <v>1060.73834126306</v>
      </c>
      <c r="H209" s="2"/>
      <c r="I209" s="2" t="s">
        <v>631</v>
      </c>
      <c r="J209" s="2" t="s">
        <v>617</v>
      </c>
      <c r="M209" s="2" t="s">
        <v>604</v>
      </c>
      <c r="N209" s="2" t="s">
        <v>604</v>
      </c>
      <c r="O209" s="2" t="s">
        <v>604</v>
      </c>
      <c r="P209" s="2" t="s">
        <v>604</v>
      </c>
      <c r="R209" s="2" t="s">
        <v>604</v>
      </c>
    </row>
    <row r="210">
      <c r="A210" s="2">
        <v>209.0</v>
      </c>
      <c r="B210" s="2" t="s">
        <v>125</v>
      </c>
      <c r="C210" s="2" t="s">
        <v>253</v>
      </c>
      <c r="D210" s="16" t="s">
        <v>527</v>
      </c>
      <c r="E210" s="10">
        <v>26.399520615283322</v>
      </c>
      <c r="F210" s="10">
        <v>1000.0</v>
      </c>
      <c r="G210" s="10">
        <v>1101.6044927927396</v>
      </c>
      <c r="H210" s="2"/>
      <c r="I210" s="2" t="s">
        <v>631</v>
      </c>
      <c r="J210" s="2" t="s">
        <v>617</v>
      </c>
      <c r="M210" s="2" t="s">
        <v>604</v>
      </c>
      <c r="N210" s="2" t="s">
        <v>604</v>
      </c>
      <c r="O210" s="2" t="s">
        <v>604</v>
      </c>
      <c r="P210" s="2" t="s">
        <v>604</v>
      </c>
      <c r="R210" s="2" t="s">
        <v>604</v>
      </c>
    </row>
    <row r="211">
      <c r="A211" s="2">
        <v>210.0</v>
      </c>
      <c r="B211" s="2" t="s">
        <v>118</v>
      </c>
      <c r="C211" s="2" t="s">
        <v>125</v>
      </c>
      <c r="D211" s="16" t="s">
        <v>433</v>
      </c>
      <c r="E211" s="10">
        <v>-52.63027635525639</v>
      </c>
      <c r="F211" s="10">
        <v>1072.7638704910541</v>
      </c>
      <c r="G211" s="10">
        <v>1026.3995206152833</v>
      </c>
      <c r="H211" s="2"/>
      <c r="I211" s="2" t="s">
        <v>617</v>
      </c>
      <c r="J211" s="2" t="s">
        <v>631</v>
      </c>
      <c r="M211" s="2" t="s">
        <v>604</v>
      </c>
      <c r="N211" s="2" t="s">
        <v>604</v>
      </c>
      <c r="O211" s="2" t="s">
        <v>604</v>
      </c>
      <c r="P211" s="2" t="s">
        <v>604</v>
      </c>
      <c r="R211" s="2" t="s">
        <v>604</v>
      </c>
    </row>
    <row r="212">
      <c r="A212" s="2">
        <v>211.0</v>
      </c>
      <c r="B212" s="2" t="s">
        <v>126</v>
      </c>
      <c r="C212" s="2" t="s">
        <v>125</v>
      </c>
      <c r="D212" s="16" t="s">
        <v>459</v>
      </c>
      <c r="E212" s="10">
        <v>16.636148391812263</v>
      </c>
      <c r="F212" s="10">
        <v>1047.348613812344</v>
      </c>
      <c r="G212" s="10">
        <v>1079.0297969705398</v>
      </c>
      <c r="H212" s="2"/>
      <c r="I212" s="2" t="s">
        <v>617</v>
      </c>
      <c r="J212" s="2" t="s">
        <v>631</v>
      </c>
      <c r="M212" s="2" t="s">
        <v>604</v>
      </c>
      <c r="N212" s="2" t="s">
        <v>604</v>
      </c>
      <c r="O212" s="2" t="s">
        <v>604</v>
      </c>
      <c r="P212" s="2" t="s">
        <v>604</v>
      </c>
      <c r="R212" s="2" t="s">
        <v>604</v>
      </c>
    </row>
    <row r="213">
      <c r="A213" s="2">
        <v>212.0</v>
      </c>
      <c r="B213" s="2" t="s">
        <v>61</v>
      </c>
      <c r="C213" s="2" t="s">
        <v>126</v>
      </c>
      <c r="D213" s="16" t="s">
        <v>433</v>
      </c>
      <c r="E213" s="10">
        <v>-46.03578043167822</v>
      </c>
      <c r="F213" s="10">
        <v>1044.608673991524</v>
      </c>
      <c r="G213" s="10">
        <v>1063.9847622041561</v>
      </c>
      <c r="H213" s="2"/>
      <c r="I213" s="2" t="s">
        <v>631</v>
      </c>
      <c r="J213" s="2" t="s">
        <v>617</v>
      </c>
      <c r="M213" s="2" t="s">
        <v>604</v>
      </c>
      <c r="N213" s="2" t="s">
        <v>604</v>
      </c>
      <c r="O213" s="2" t="s">
        <v>604</v>
      </c>
      <c r="P213" s="2" t="s">
        <v>604</v>
      </c>
      <c r="R213" s="2" t="s">
        <v>604</v>
      </c>
    </row>
    <row r="214">
      <c r="A214" s="2">
        <v>213.0</v>
      </c>
      <c r="B214" s="2" t="s">
        <v>52</v>
      </c>
      <c r="C214" s="2" t="s">
        <v>126</v>
      </c>
      <c r="D214" s="16" t="s">
        <v>476</v>
      </c>
      <c r="E214" s="10">
        <v>26.301315145414684</v>
      </c>
      <c r="F214" s="10">
        <v>1007.3913673764943</v>
      </c>
      <c r="G214" s="10">
        <v>1110.0205426358343</v>
      </c>
      <c r="H214" s="2"/>
      <c r="I214" s="2" t="s">
        <v>631</v>
      </c>
      <c r="J214" s="2" t="s">
        <v>617</v>
      </c>
      <c r="M214" s="2" t="s">
        <v>604</v>
      </c>
      <c r="N214" s="2" t="s">
        <v>604</v>
      </c>
      <c r="O214" s="2" t="s">
        <v>604</v>
      </c>
      <c r="P214" s="2" t="s">
        <v>604</v>
      </c>
      <c r="R214" s="2" t="s">
        <v>604</v>
      </c>
    </row>
    <row r="215">
      <c r="A215" s="2">
        <v>214.0</v>
      </c>
      <c r="B215" s="2" t="s">
        <v>87</v>
      </c>
      <c r="C215" s="2" t="s">
        <v>52</v>
      </c>
      <c r="D215" s="16" t="s">
        <v>433</v>
      </c>
      <c r="E215" s="10">
        <v>-44.32590850442352</v>
      </c>
      <c r="F215" s="10">
        <v>1000.0</v>
      </c>
      <c r="G215" s="10">
        <v>1033.6926825219089</v>
      </c>
      <c r="H215" s="2"/>
      <c r="I215" s="2" t="s">
        <v>617</v>
      </c>
      <c r="J215" s="2" t="s">
        <v>631</v>
      </c>
      <c r="M215" s="2" t="s">
        <v>604</v>
      </c>
      <c r="N215" s="2" t="s">
        <v>604</v>
      </c>
      <c r="O215" s="2" t="s">
        <v>604</v>
      </c>
      <c r="P215" s="2" t="s">
        <v>604</v>
      </c>
      <c r="R215" s="2" t="s">
        <v>604</v>
      </c>
    </row>
    <row r="216">
      <c r="A216" s="2">
        <v>215.0</v>
      </c>
      <c r="B216" s="2" t="s">
        <v>253</v>
      </c>
      <c r="C216" s="2" t="s">
        <v>52</v>
      </c>
      <c r="D216" s="16" t="s">
        <v>485</v>
      </c>
      <c r="E216" s="10">
        <v>11.880217807831233</v>
      </c>
      <c r="F216" s="10">
        <v>1075.2049721774563</v>
      </c>
      <c r="G216" s="10">
        <v>1078.0185910263324</v>
      </c>
      <c r="H216" s="2"/>
      <c r="I216" s="2" t="s">
        <v>617</v>
      </c>
      <c r="J216" s="2" t="s">
        <v>631</v>
      </c>
      <c r="M216" s="2" t="s">
        <v>604</v>
      </c>
      <c r="N216" s="2" t="s">
        <v>604</v>
      </c>
      <c r="O216" s="2" t="s">
        <v>604</v>
      </c>
      <c r="P216" s="2" t="s">
        <v>604</v>
      </c>
      <c r="R216" s="2" t="s">
        <v>604</v>
      </c>
    </row>
    <row r="217">
      <c r="A217" s="2">
        <v>216.0</v>
      </c>
      <c r="B217" s="2" t="s">
        <v>63</v>
      </c>
      <c r="C217" s="2" t="s">
        <v>253</v>
      </c>
      <c r="D217" s="16" t="s">
        <v>530</v>
      </c>
      <c r="E217" s="10">
        <v>24.98181113370663</v>
      </c>
      <c r="F217" s="10">
        <v>1011.4467901317804</v>
      </c>
      <c r="G217" s="10">
        <v>1087.0851899852876</v>
      </c>
      <c r="H217" s="2"/>
      <c r="I217" s="2" t="s">
        <v>631</v>
      </c>
      <c r="J217" s="2" t="s">
        <v>617</v>
      </c>
      <c r="M217" s="2" t="s">
        <v>604</v>
      </c>
      <c r="N217" s="2" t="s">
        <v>604</v>
      </c>
      <c r="O217" s="2" t="s">
        <v>604</v>
      </c>
      <c r="P217" s="2" t="s">
        <v>604</v>
      </c>
      <c r="R217" s="2" t="s">
        <v>604</v>
      </c>
    </row>
    <row r="218">
      <c r="A218" s="2">
        <v>217.0</v>
      </c>
      <c r="B218" s="2" t="s">
        <v>295</v>
      </c>
      <c r="C218" s="2" t="s">
        <v>63</v>
      </c>
      <c r="D218" s="16" t="s">
        <v>499</v>
      </c>
      <c r="E218" s="10">
        <v>19.536919170720402</v>
      </c>
      <c r="F218" s="10">
        <v>999.3689161408098</v>
      </c>
      <c r="G218" s="10">
        <v>1036.428601265487</v>
      </c>
      <c r="H218" s="2"/>
      <c r="I218" s="2" t="s">
        <v>617</v>
      </c>
      <c r="J218" s="2" t="s">
        <v>631</v>
      </c>
      <c r="M218" s="2" t="s">
        <v>604</v>
      </c>
      <c r="N218" s="2" t="s">
        <v>604</v>
      </c>
      <c r="O218" s="2" t="s">
        <v>604</v>
      </c>
      <c r="P218" s="2" t="s">
        <v>604</v>
      </c>
      <c r="R218" s="2" t="s">
        <v>604</v>
      </c>
    </row>
    <row r="219">
      <c r="A219" s="2">
        <v>218.0</v>
      </c>
      <c r="B219" s="2" t="s">
        <v>61</v>
      </c>
      <c r="C219" s="2" t="s">
        <v>295</v>
      </c>
      <c r="D219" s="16" t="s">
        <v>493</v>
      </c>
      <c r="E219" s="10">
        <v>17.740720181087767</v>
      </c>
      <c r="F219" s="10">
        <v>998.5728935598459</v>
      </c>
      <c r="G219" s="10">
        <v>1018.9058353115302</v>
      </c>
      <c r="H219" s="2"/>
      <c r="I219" s="2" t="s">
        <v>631</v>
      </c>
      <c r="J219" s="2" t="s">
        <v>617</v>
      </c>
      <c r="M219" s="2" t="s">
        <v>604</v>
      </c>
      <c r="N219" s="2" t="s">
        <v>604</v>
      </c>
      <c r="O219" s="2" t="s">
        <v>604</v>
      </c>
      <c r="P219" s="2" t="s">
        <v>604</v>
      </c>
      <c r="R219" s="2" t="s">
        <v>604</v>
      </c>
    </row>
    <row r="220">
      <c r="A220" s="2">
        <v>219.0</v>
      </c>
      <c r="B220" s="2" t="s">
        <v>87</v>
      </c>
      <c r="C220" s="2" t="s">
        <v>61</v>
      </c>
      <c r="D220" s="16" t="s">
        <v>531</v>
      </c>
      <c r="E220" s="10">
        <v>23.342992822477203</v>
      </c>
      <c r="F220" s="10">
        <v>955.6740914955765</v>
      </c>
      <c r="G220" s="10">
        <v>1016.3136137409336</v>
      </c>
      <c r="H220" s="2" t="s">
        <v>618</v>
      </c>
      <c r="I220" s="2" t="s">
        <v>617</v>
      </c>
      <c r="J220" s="2" t="s">
        <v>631</v>
      </c>
      <c r="M220" s="2" t="s">
        <v>604</v>
      </c>
      <c r="N220" s="2" t="s">
        <v>604</v>
      </c>
      <c r="O220" s="2" t="s">
        <v>604</v>
      </c>
      <c r="P220" s="2" t="s">
        <v>604</v>
      </c>
      <c r="R220" s="2" t="s">
        <v>604</v>
      </c>
    </row>
    <row r="221">
      <c r="A221" s="2">
        <v>220.0</v>
      </c>
      <c r="B221" s="2" t="s">
        <v>209</v>
      </c>
      <c r="C221" s="2" t="s">
        <v>257</v>
      </c>
      <c r="D221" s="16" t="s">
        <v>435</v>
      </c>
      <c r="E221" s="10">
        <v>17.936573113504892</v>
      </c>
      <c r="F221" s="26">
        <v>984.4004045883315</v>
      </c>
      <c r="G221" s="10">
        <v>1000.0</v>
      </c>
      <c r="H221" s="2"/>
      <c r="I221" s="2" t="s">
        <v>627</v>
      </c>
      <c r="J221" s="2" t="s">
        <v>625</v>
      </c>
      <c r="M221" s="2" t="s">
        <v>604</v>
      </c>
      <c r="N221" s="2" t="s">
        <v>604</v>
      </c>
      <c r="O221" s="2" t="s">
        <v>604</v>
      </c>
      <c r="P221" s="2" t="s">
        <v>604</v>
      </c>
      <c r="R221" s="2" t="s">
        <v>604</v>
      </c>
    </row>
    <row r="222">
      <c r="A222" s="2">
        <v>221.0</v>
      </c>
      <c r="B222" s="2" t="s">
        <v>9</v>
      </c>
      <c r="C222" s="2" t="s">
        <v>209</v>
      </c>
      <c r="D222" s="16" t="s">
        <v>532</v>
      </c>
      <c r="E222" s="10">
        <v>6.201302370462299</v>
      </c>
      <c r="F222" s="10">
        <v>1128.4136972738913</v>
      </c>
      <c r="G222" s="10">
        <v>1002.3369777018364</v>
      </c>
      <c r="H222" s="2"/>
      <c r="I222" s="2" t="s">
        <v>625</v>
      </c>
      <c r="J222" s="2" t="s">
        <v>627</v>
      </c>
      <c r="M222" s="2" t="s">
        <v>604</v>
      </c>
      <c r="N222" s="2" t="s">
        <v>604</v>
      </c>
      <c r="O222" s="2" t="s">
        <v>604</v>
      </c>
      <c r="P222" s="2" t="s">
        <v>604</v>
      </c>
      <c r="R222" s="2" t="s">
        <v>604</v>
      </c>
    </row>
    <row r="223">
      <c r="A223" s="2">
        <v>222.0</v>
      </c>
      <c r="B223" s="2" t="s">
        <v>287</v>
      </c>
      <c r="C223" s="2" t="s">
        <v>9</v>
      </c>
      <c r="D223" s="16" t="s">
        <v>433</v>
      </c>
      <c r="E223" s="10">
        <v>-33.02803091790617</v>
      </c>
      <c r="F223" s="10">
        <v>1017.7609491910134</v>
      </c>
      <c r="G223" s="10">
        <v>1134.6149996443537</v>
      </c>
      <c r="H223" s="2"/>
      <c r="I223" s="2" t="s">
        <v>627</v>
      </c>
      <c r="J223" s="2" t="s">
        <v>625</v>
      </c>
      <c r="M223" s="2" t="s">
        <v>604</v>
      </c>
      <c r="N223" s="2" t="s">
        <v>604</v>
      </c>
      <c r="O223" s="2" t="s">
        <v>604</v>
      </c>
      <c r="P223" s="2" t="s">
        <v>604</v>
      </c>
      <c r="R223" s="2" t="s">
        <v>604</v>
      </c>
    </row>
    <row r="224">
      <c r="A224" s="2">
        <v>223.0</v>
      </c>
      <c r="B224" s="2" t="s">
        <v>350</v>
      </c>
      <c r="C224" s="2" t="s">
        <v>9</v>
      </c>
      <c r="D224" s="16" t="s">
        <v>433</v>
      </c>
      <c r="E224" s="10">
        <v>-25.79869049110524</v>
      </c>
      <c r="F224" s="10">
        <v>1000.0</v>
      </c>
      <c r="G224" s="10">
        <v>1167.6430305622598</v>
      </c>
      <c r="H224" s="2"/>
      <c r="I224" s="2" t="s">
        <v>627</v>
      </c>
      <c r="J224" s="2" t="s">
        <v>625</v>
      </c>
      <c r="M224" s="2" t="s">
        <v>604</v>
      </c>
      <c r="N224" s="2" t="s">
        <v>604</v>
      </c>
      <c r="O224" s="2" t="s">
        <v>604</v>
      </c>
      <c r="P224" s="2" t="s">
        <v>604</v>
      </c>
      <c r="R224" s="2" t="s">
        <v>604</v>
      </c>
    </row>
    <row r="225">
      <c r="A225" s="2">
        <v>224.0</v>
      </c>
      <c r="B225" s="2" t="s">
        <v>165</v>
      </c>
      <c r="C225" s="2" t="s">
        <v>9</v>
      </c>
      <c r="D225" s="16" t="s">
        <v>533</v>
      </c>
      <c r="E225" s="10">
        <v>37.17840190499932</v>
      </c>
      <c r="F225" s="10">
        <v>1000.0</v>
      </c>
      <c r="G225" s="10">
        <v>1193.441721053365</v>
      </c>
      <c r="H225" s="2"/>
      <c r="I225" s="2" t="s">
        <v>627</v>
      </c>
      <c r="J225" s="2" t="s">
        <v>625</v>
      </c>
      <c r="M225" s="2" t="s">
        <v>604</v>
      </c>
      <c r="N225" s="2" t="s">
        <v>604</v>
      </c>
      <c r="O225" s="2" t="s">
        <v>604</v>
      </c>
      <c r="P225" s="2" t="s">
        <v>604</v>
      </c>
      <c r="R225" s="2" t="s">
        <v>604</v>
      </c>
    </row>
    <row r="226">
      <c r="A226" s="2">
        <v>225.0</v>
      </c>
      <c r="B226" s="2" t="s">
        <v>334</v>
      </c>
      <c r="C226" s="2" t="s">
        <v>165</v>
      </c>
      <c r="D226" s="16" t="s">
        <v>534</v>
      </c>
      <c r="E226" s="10">
        <v>24.115584222103074</v>
      </c>
      <c r="F226" s="10">
        <v>966.9363534458694</v>
      </c>
      <c r="G226" s="10">
        <v>1037.1784019049994</v>
      </c>
      <c r="H226" s="2"/>
      <c r="I226" s="2" t="s">
        <v>625</v>
      </c>
      <c r="J226" s="2" t="s">
        <v>627</v>
      </c>
      <c r="M226" s="2" t="s">
        <v>604</v>
      </c>
      <c r="N226" s="2" t="s">
        <v>604</v>
      </c>
      <c r="O226" s="2" t="s">
        <v>604</v>
      </c>
      <c r="P226" s="2" t="s">
        <v>604</v>
      </c>
      <c r="R226" s="2" t="s">
        <v>604</v>
      </c>
    </row>
    <row r="227">
      <c r="A227" s="2">
        <v>226.0</v>
      </c>
      <c r="B227" s="2" t="s">
        <v>197</v>
      </c>
      <c r="C227" s="2" t="s">
        <v>334</v>
      </c>
      <c r="D227" s="16" t="s">
        <v>535</v>
      </c>
      <c r="E227" s="10">
        <v>15.459529777925672</v>
      </c>
      <c r="F227" s="10">
        <v>991.3840510109235</v>
      </c>
      <c r="G227" s="10">
        <v>991.0519376679724</v>
      </c>
      <c r="H227" s="2"/>
      <c r="I227" s="2" t="s">
        <v>627</v>
      </c>
      <c r="J227" s="2" t="s">
        <v>625</v>
      </c>
      <c r="M227" s="2" t="s">
        <v>604</v>
      </c>
      <c r="N227" s="2" t="s">
        <v>604</v>
      </c>
      <c r="O227" s="2" t="s">
        <v>604</v>
      </c>
      <c r="P227" s="2" t="s">
        <v>604</v>
      </c>
      <c r="R227" s="2" t="s">
        <v>604</v>
      </c>
    </row>
    <row r="228">
      <c r="A228" s="2">
        <v>227.0</v>
      </c>
      <c r="B228" s="2" t="s">
        <v>222</v>
      </c>
      <c r="C228" s="2" t="s">
        <v>197</v>
      </c>
      <c r="D228" s="16" t="s">
        <v>460</v>
      </c>
      <c r="E228" s="10">
        <v>12.602137469089097</v>
      </c>
      <c r="F228" s="10">
        <v>1031.0697368753356</v>
      </c>
      <c r="G228" s="10">
        <v>1006.8435807888491</v>
      </c>
      <c r="H228" s="2"/>
      <c r="I228" s="2" t="s">
        <v>625</v>
      </c>
      <c r="J228" s="2" t="s">
        <v>627</v>
      </c>
      <c r="M228" s="2" t="s">
        <v>604</v>
      </c>
      <c r="N228" s="2" t="s">
        <v>604</v>
      </c>
      <c r="O228" s="2" t="s">
        <v>604</v>
      </c>
      <c r="P228" s="2" t="s">
        <v>604</v>
      </c>
      <c r="R228" s="2" t="s">
        <v>604</v>
      </c>
    </row>
    <row r="229">
      <c r="A229" s="2">
        <v>228.0</v>
      </c>
      <c r="B229" s="2" t="s">
        <v>209</v>
      </c>
      <c r="C229" s="2" t="s">
        <v>222</v>
      </c>
      <c r="D229" s="16" t="s">
        <v>536</v>
      </c>
      <c r="E229" s="10">
        <v>20.69931380983372</v>
      </c>
      <c r="F229" s="10">
        <v>996.1356753313742</v>
      </c>
      <c r="G229" s="10">
        <v>1043.6718743444246</v>
      </c>
      <c r="H229" s="2"/>
      <c r="I229" s="2" t="s">
        <v>627</v>
      </c>
      <c r="J229" s="2" t="s">
        <v>625</v>
      </c>
      <c r="M229" s="2" t="s">
        <v>604</v>
      </c>
      <c r="N229" s="2" t="s">
        <v>604</v>
      </c>
      <c r="O229" s="2" t="s">
        <v>604</v>
      </c>
      <c r="P229" s="2" t="s">
        <v>604</v>
      </c>
      <c r="R229" s="2" t="s">
        <v>604</v>
      </c>
    </row>
    <row r="230">
      <c r="A230" s="2">
        <v>229.0</v>
      </c>
      <c r="B230" s="2" t="s">
        <v>131</v>
      </c>
      <c r="C230" s="2" t="s">
        <v>209</v>
      </c>
      <c r="D230" s="16" t="s">
        <v>491</v>
      </c>
      <c r="E230" s="10">
        <v>17.014348632602772</v>
      </c>
      <c r="F230" s="10">
        <v>1000.0</v>
      </c>
      <c r="G230" s="10">
        <v>1016.8349891412079</v>
      </c>
      <c r="H230" s="2"/>
      <c r="I230" s="2" t="s">
        <v>625</v>
      </c>
      <c r="J230" s="2" t="s">
        <v>627</v>
      </c>
      <c r="M230" s="2" t="s">
        <v>604</v>
      </c>
      <c r="N230" s="2" t="s">
        <v>604</v>
      </c>
      <c r="O230" s="2" t="s">
        <v>604</v>
      </c>
      <c r="P230" s="2" t="s">
        <v>604</v>
      </c>
      <c r="R230" s="2" t="s">
        <v>604</v>
      </c>
    </row>
    <row r="231">
      <c r="A231" s="2">
        <v>230.0</v>
      </c>
      <c r="B231" s="2" t="s">
        <v>350</v>
      </c>
      <c r="C231" s="2" t="s">
        <v>131</v>
      </c>
      <c r="D231" s="16" t="s">
        <v>433</v>
      </c>
      <c r="E231" s="10">
        <v>-43.19082269581164</v>
      </c>
      <c r="F231" s="10">
        <v>974.2013095088947</v>
      </c>
      <c r="G231" s="10">
        <v>1017.0143486326027</v>
      </c>
      <c r="H231" s="2"/>
      <c r="I231" s="2" t="s">
        <v>627</v>
      </c>
      <c r="J231" s="2" t="s">
        <v>625</v>
      </c>
      <c r="M231" s="2" t="s">
        <v>604</v>
      </c>
      <c r="N231" s="2" t="s">
        <v>604</v>
      </c>
      <c r="O231" s="2" t="s">
        <v>604</v>
      </c>
      <c r="P231" s="2" t="s">
        <v>604</v>
      </c>
      <c r="R231" s="2" t="s">
        <v>604</v>
      </c>
    </row>
    <row r="232">
      <c r="A232" s="2">
        <v>231.0</v>
      </c>
      <c r="B232" s="2" t="s">
        <v>287</v>
      </c>
      <c r="C232" s="2" t="s">
        <v>131</v>
      </c>
      <c r="D232" s="16" t="s">
        <v>537</v>
      </c>
      <c r="E232" s="10">
        <v>21.271491582373386</v>
      </c>
      <c r="F232" s="10">
        <v>984.7329182731072</v>
      </c>
      <c r="G232" s="10">
        <v>1060.2051713284143</v>
      </c>
      <c r="H232" s="2"/>
      <c r="I232" s="2" t="s">
        <v>627</v>
      </c>
      <c r="J232" s="2" t="s">
        <v>625</v>
      </c>
      <c r="M232" s="2" t="s">
        <v>604</v>
      </c>
      <c r="N232" s="2" t="s">
        <v>604</v>
      </c>
      <c r="O232" s="2" t="s">
        <v>604</v>
      </c>
      <c r="P232" s="2" t="s">
        <v>604</v>
      </c>
      <c r="R232" s="2" t="s">
        <v>604</v>
      </c>
    </row>
    <row r="233">
      <c r="A233" s="2">
        <v>232.0</v>
      </c>
      <c r="B233" s="2" t="s">
        <v>257</v>
      </c>
      <c r="C233" s="2" t="s">
        <v>287</v>
      </c>
      <c r="D233" s="16" t="s">
        <v>538</v>
      </c>
      <c r="E233" s="10">
        <v>18.791995965668804</v>
      </c>
      <c r="F233" s="10">
        <v>982.0634268864951</v>
      </c>
      <c r="G233" s="10">
        <v>1006.0044098554806</v>
      </c>
      <c r="H233" s="2" t="s">
        <v>618</v>
      </c>
      <c r="I233" s="2" t="s">
        <v>625</v>
      </c>
      <c r="J233" s="2" t="s">
        <v>627</v>
      </c>
      <c r="M233" s="2" t="s">
        <v>604</v>
      </c>
      <c r="N233" s="2" t="s">
        <v>604</v>
      </c>
      <c r="O233" s="2" t="s">
        <v>604</v>
      </c>
      <c r="P233" s="2" t="s">
        <v>604</v>
      </c>
      <c r="R233" s="2" t="s">
        <v>604</v>
      </c>
    </row>
    <row r="234">
      <c r="A234" s="2">
        <v>233.0</v>
      </c>
      <c r="B234" s="2" t="s">
        <v>225</v>
      </c>
      <c r="C234" s="2" t="s">
        <v>323</v>
      </c>
      <c r="D234" s="16" t="s">
        <v>466</v>
      </c>
      <c r="E234" s="10">
        <v>15.525508350475324</v>
      </c>
      <c r="F234" s="10">
        <v>1000.0</v>
      </c>
      <c r="G234" s="10">
        <v>1000.0</v>
      </c>
      <c r="H234" s="2"/>
      <c r="I234" s="2" t="s">
        <v>632</v>
      </c>
      <c r="J234" s="2" t="s">
        <v>620</v>
      </c>
      <c r="M234" s="2" t="s">
        <v>604</v>
      </c>
      <c r="N234" s="2" t="s">
        <v>604</v>
      </c>
      <c r="O234" s="2" t="s">
        <v>604</v>
      </c>
      <c r="P234" s="2" t="s">
        <v>604</v>
      </c>
      <c r="R234" s="2" t="s">
        <v>604</v>
      </c>
    </row>
    <row r="235">
      <c r="A235" s="2">
        <v>234.0</v>
      </c>
      <c r="B235" s="2" t="s">
        <v>105</v>
      </c>
      <c r="C235" s="2" t="s">
        <v>225</v>
      </c>
      <c r="D235" s="16" t="s">
        <v>533</v>
      </c>
      <c r="E235" s="10">
        <v>11.203198958312868</v>
      </c>
      <c r="F235" s="10">
        <v>1053.0248428816808</v>
      </c>
      <c r="G235" s="10">
        <v>1015.5255083504753</v>
      </c>
      <c r="H235" s="2"/>
      <c r="I235" s="2" t="s">
        <v>620</v>
      </c>
      <c r="J235" s="2" t="s">
        <v>632</v>
      </c>
      <c r="M235" s="2" t="s">
        <v>604</v>
      </c>
      <c r="N235" s="2" t="s">
        <v>604</v>
      </c>
      <c r="O235" s="2" t="s">
        <v>604</v>
      </c>
      <c r="P235" s="2" t="s">
        <v>604</v>
      </c>
      <c r="R235" s="2" t="s">
        <v>604</v>
      </c>
    </row>
    <row r="236">
      <c r="A236" s="2">
        <v>235.0</v>
      </c>
      <c r="B236" s="2" t="s">
        <v>31</v>
      </c>
      <c r="C236" s="2" t="s">
        <v>105</v>
      </c>
      <c r="D236" s="16" t="s">
        <v>539</v>
      </c>
      <c r="E236" s="10">
        <v>18.529305088931014</v>
      </c>
      <c r="F236" s="10">
        <v>1043.1617140621054</v>
      </c>
      <c r="G236" s="10">
        <v>1064.2280418399937</v>
      </c>
      <c r="H236" s="2"/>
      <c r="I236" s="2" t="s">
        <v>632</v>
      </c>
      <c r="J236" s="2" t="s">
        <v>620</v>
      </c>
      <c r="M236" s="2" t="s">
        <v>604</v>
      </c>
      <c r="N236" s="2" t="s">
        <v>604</v>
      </c>
      <c r="O236" s="2" t="s">
        <v>604</v>
      </c>
      <c r="P236" s="2" t="s">
        <v>604</v>
      </c>
      <c r="R236" s="2" t="s">
        <v>604</v>
      </c>
    </row>
    <row r="237">
      <c r="A237" s="2">
        <v>236.0</v>
      </c>
      <c r="B237" s="2" t="s">
        <v>144</v>
      </c>
      <c r="C237" s="2" t="s">
        <v>31</v>
      </c>
      <c r="D237" s="16" t="s">
        <v>486</v>
      </c>
      <c r="E237" s="10">
        <v>23.952300207000626</v>
      </c>
      <c r="F237" s="10">
        <v>993.1944082322805</v>
      </c>
      <c r="G237" s="10">
        <v>1061.6910191510365</v>
      </c>
      <c r="H237" s="2"/>
      <c r="I237" s="2" t="s">
        <v>620</v>
      </c>
      <c r="J237" s="2" t="s">
        <v>632</v>
      </c>
      <c r="M237" s="2" t="s">
        <v>604</v>
      </c>
      <c r="N237" s="2" t="s">
        <v>604</v>
      </c>
      <c r="O237" s="2" t="s">
        <v>604</v>
      </c>
      <c r="P237" s="2" t="s">
        <v>604</v>
      </c>
      <c r="R237" s="2" t="s">
        <v>604</v>
      </c>
    </row>
    <row r="238">
      <c r="A238" s="2">
        <v>237.0</v>
      </c>
      <c r="B238" s="2" t="s">
        <v>33</v>
      </c>
      <c r="C238" s="2" t="s">
        <v>144</v>
      </c>
      <c r="D238" s="16" t="s">
        <v>540</v>
      </c>
      <c r="E238" s="10">
        <v>16.96911001616118</v>
      </c>
      <c r="F238" s="10">
        <v>1000.0</v>
      </c>
      <c r="G238" s="10">
        <v>1017.1467084392812</v>
      </c>
      <c r="H238" s="2"/>
      <c r="I238" s="2" t="s">
        <v>632</v>
      </c>
      <c r="J238" s="2" t="s">
        <v>620</v>
      </c>
      <c r="M238" s="2" t="s">
        <v>604</v>
      </c>
      <c r="N238" s="2" t="s">
        <v>604</v>
      </c>
      <c r="O238" s="2" t="s">
        <v>604</v>
      </c>
      <c r="P238" s="2" t="s">
        <v>604</v>
      </c>
      <c r="R238" s="2" t="s">
        <v>604</v>
      </c>
    </row>
    <row r="239">
      <c r="A239" s="2">
        <v>238.0</v>
      </c>
      <c r="B239" s="2" t="s">
        <v>273</v>
      </c>
      <c r="C239" s="2" t="s">
        <v>33</v>
      </c>
      <c r="D239" s="16" t="s">
        <v>541</v>
      </c>
      <c r="E239" s="10">
        <v>19.947442214127445</v>
      </c>
      <c r="F239" s="26">
        <v>981.7055484016671</v>
      </c>
      <c r="G239" s="10">
        <v>1016.9691100161613</v>
      </c>
      <c r="H239" s="2"/>
      <c r="I239" s="2" t="s">
        <v>620</v>
      </c>
      <c r="J239" s="2" t="s">
        <v>632</v>
      </c>
      <c r="M239" s="2" t="s">
        <v>604</v>
      </c>
      <c r="N239" s="2" t="s">
        <v>604</v>
      </c>
      <c r="O239" s="2" t="s">
        <v>604</v>
      </c>
      <c r="P239" s="2" t="s">
        <v>604</v>
      </c>
      <c r="R239" s="2" t="s">
        <v>604</v>
      </c>
    </row>
    <row r="240">
      <c r="A240" s="2">
        <v>239.0</v>
      </c>
      <c r="B240" s="2" t="s">
        <v>236</v>
      </c>
      <c r="C240" s="2" t="s">
        <v>273</v>
      </c>
      <c r="D240" s="16" t="s">
        <v>542</v>
      </c>
      <c r="E240" s="10">
        <v>15.11874943470865</v>
      </c>
      <c r="F240" s="10">
        <v>1000.0</v>
      </c>
      <c r="G240" s="10">
        <v>1001.6529906157946</v>
      </c>
      <c r="H240" s="2"/>
      <c r="I240" s="2" t="s">
        <v>632</v>
      </c>
      <c r="J240" s="2" t="s">
        <v>620</v>
      </c>
      <c r="M240" s="2" t="s">
        <v>604</v>
      </c>
      <c r="N240" s="2" t="s">
        <v>604</v>
      </c>
      <c r="O240" s="2" t="s">
        <v>604</v>
      </c>
      <c r="P240" s="2" t="s">
        <v>604</v>
      </c>
      <c r="R240" s="2" t="s">
        <v>604</v>
      </c>
    </row>
    <row r="241">
      <c r="A241" s="2">
        <v>240.0</v>
      </c>
      <c r="B241" s="2" t="s">
        <v>70</v>
      </c>
      <c r="C241" s="2" t="s">
        <v>236</v>
      </c>
      <c r="D241" s="16" t="s">
        <v>488</v>
      </c>
      <c r="E241" s="10">
        <v>10.979440757452455</v>
      </c>
      <c r="F241" s="10">
        <v>1064.031785099626</v>
      </c>
      <c r="G241" s="10">
        <v>1015.1187494347087</v>
      </c>
      <c r="H241" s="2"/>
      <c r="I241" s="2" t="s">
        <v>620</v>
      </c>
      <c r="J241" s="2" t="s">
        <v>632</v>
      </c>
      <c r="M241" s="2" t="s">
        <v>604</v>
      </c>
      <c r="N241" s="2" t="s">
        <v>604</v>
      </c>
      <c r="O241" s="2" t="s">
        <v>604</v>
      </c>
      <c r="P241" s="2" t="s">
        <v>604</v>
      </c>
      <c r="R241" s="2" t="s">
        <v>604</v>
      </c>
    </row>
    <row r="242">
      <c r="A242" s="2">
        <v>241.0</v>
      </c>
      <c r="B242" s="2" t="s">
        <v>49</v>
      </c>
      <c r="C242" s="2" t="s">
        <v>70</v>
      </c>
      <c r="D242" s="16" t="s">
        <v>543</v>
      </c>
      <c r="E242" s="10">
        <v>24.930835445354276</v>
      </c>
      <c r="F242" s="26">
        <v>1000.0</v>
      </c>
      <c r="G242" s="10">
        <v>1075.0112258570784</v>
      </c>
      <c r="H242" s="2"/>
      <c r="I242" s="2" t="s">
        <v>632</v>
      </c>
      <c r="J242" s="2" t="s">
        <v>620</v>
      </c>
      <c r="M242" s="2" t="s">
        <v>604</v>
      </c>
      <c r="N242" s="2" t="s">
        <v>604</v>
      </c>
      <c r="O242" s="2" t="s">
        <v>604</v>
      </c>
      <c r="P242" s="2" t="s">
        <v>604</v>
      </c>
      <c r="R242" s="2" t="s">
        <v>604</v>
      </c>
    </row>
    <row r="243">
      <c r="A243" s="2">
        <v>242.0</v>
      </c>
      <c r="B243" s="2" t="s">
        <v>323</v>
      </c>
      <c r="C243" s="2" t="s">
        <v>49</v>
      </c>
      <c r="D243" s="16" t="s">
        <v>433</v>
      </c>
      <c r="E243" s="10">
        <v>-43.48738957701576</v>
      </c>
      <c r="F243" s="10">
        <v>984.4744916495247</v>
      </c>
      <c r="G243" s="10">
        <v>1024.9308354453542</v>
      </c>
      <c r="H243" s="2"/>
      <c r="I243" s="2" t="s">
        <v>620</v>
      </c>
      <c r="J243" s="2" t="s">
        <v>632</v>
      </c>
      <c r="M243" s="2" t="s">
        <v>604</v>
      </c>
      <c r="N243" s="2" t="s">
        <v>604</v>
      </c>
      <c r="O243" s="2" t="s">
        <v>604</v>
      </c>
      <c r="P243" s="2" t="s">
        <v>604</v>
      </c>
      <c r="R243" s="2" t="s">
        <v>604</v>
      </c>
    </row>
    <row r="244">
      <c r="A244" s="2">
        <v>243.0</v>
      </c>
      <c r="B244" s="2" t="s">
        <v>105</v>
      </c>
      <c r="C244" s="2" t="s">
        <v>49</v>
      </c>
      <c r="D244" s="16" t="s">
        <v>528</v>
      </c>
      <c r="E244" s="10">
        <v>13.730595022973109</v>
      </c>
      <c r="F244" s="10">
        <v>1045.6987367510626</v>
      </c>
      <c r="G244" s="10">
        <v>1068.41822502237</v>
      </c>
      <c r="H244" s="2"/>
      <c r="I244" s="2" t="s">
        <v>620</v>
      </c>
      <c r="J244" s="2" t="s">
        <v>632</v>
      </c>
      <c r="M244" s="2" t="s">
        <v>604</v>
      </c>
      <c r="N244" s="2" t="s">
        <v>604</v>
      </c>
      <c r="O244" s="2" t="s">
        <v>604</v>
      </c>
      <c r="P244" s="2" t="s">
        <v>604</v>
      </c>
      <c r="R244" s="2" t="s">
        <v>604</v>
      </c>
    </row>
    <row r="245">
      <c r="A245" s="2">
        <v>244.0</v>
      </c>
      <c r="B245" s="2" t="s">
        <v>225</v>
      </c>
      <c r="C245" s="2" t="s">
        <v>105</v>
      </c>
      <c r="D245" s="16" t="s">
        <v>544</v>
      </c>
      <c r="E245" s="10">
        <v>21.785554823641633</v>
      </c>
      <c r="F245" s="10">
        <v>1004.3223093921624</v>
      </c>
      <c r="G245" s="10">
        <v>1059.4293317740357</v>
      </c>
      <c r="H245" s="2"/>
      <c r="I245" s="2" t="s">
        <v>632</v>
      </c>
      <c r="J245" s="2" t="s">
        <v>620</v>
      </c>
      <c r="M245" s="2" t="s">
        <v>604</v>
      </c>
      <c r="N245" s="2" t="s">
        <v>604</v>
      </c>
      <c r="O245" s="2" t="s">
        <v>604</v>
      </c>
      <c r="P245" s="2" t="s">
        <v>604</v>
      </c>
      <c r="R245" s="2" t="s">
        <v>604</v>
      </c>
    </row>
    <row r="246">
      <c r="A246" s="2">
        <v>245.0</v>
      </c>
      <c r="B246" s="2" t="s">
        <v>144</v>
      </c>
      <c r="C246" s="2" t="s">
        <v>225</v>
      </c>
      <c r="D246" s="16" t="s">
        <v>491</v>
      </c>
      <c r="E246" s="10">
        <v>18.079712681596835</v>
      </c>
      <c r="F246" s="10">
        <v>1000.1775984231199</v>
      </c>
      <c r="G246" s="10">
        <v>1026.107864215804</v>
      </c>
      <c r="H246" s="2"/>
      <c r="I246" s="2" t="s">
        <v>620</v>
      </c>
      <c r="J246" s="2" t="s">
        <v>632</v>
      </c>
      <c r="M246" s="2" t="s">
        <v>604</v>
      </c>
      <c r="N246" s="2" t="s">
        <v>604</v>
      </c>
      <c r="O246" s="2" t="s">
        <v>604</v>
      </c>
      <c r="P246" s="2" t="s">
        <v>604</v>
      </c>
      <c r="R246" s="2" t="s">
        <v>604</v>
      </c>
    </row>
    <row r="247">
      <c r="A247" s="2">
        <v>246.0</v>
      </c>
      <c r="B247" s="2" t="s">
        <v>31</v>
      </c>
      <c r="C247" s="2" t="s">
        <v>144</v>
      </c>
      <c r="D247" s="16" t="s">
        <v>489</v>
      </c>
      <c r="E247" s="10">
        <v>14.279903198310832</v>
      </c>
      <c r="F247" s="10">
        <v>1037.7387189440358</v>
      </c>
      <c r="G247" s="10">
        <v>1018.2573111047167</v>
      </c>
      <c r="H247" s="2"/>
      <c r="I247" s="2" t="s">
        <v>632</v>
      </c>
      <c r="J247" s="2" t="s">
        <v>620</v>
      </c>
      <c r="M247" s="2" t="s">
        <v>604</v>
      </c>
      <c r="N247" s="2" t="s">
        <v>604</v>
      </c>
      <c r="O247" s="2" t="s">
        <v>604</v>
      </c>
      <c r="P247" s="2" t="s">
        <v>604</v>
      </c>
      <c r="R247" s="2" t="s">
        <v>604</v>
      </c>
    </row>
    <row r="248">
      <c r="A248" s="2">
        <v>247.0</v>
      </c>
      <c r="B248" s="2" t="s">
        <v>70</v>
      </c>
      <c r="C248" s="2" t="s">
        <v>31</v>
      </c>
      <c r="D248" s="16" t="s">
        <v>501</v>
      </c>
      <c r="E248" s="10">
        <v>16.16544863402489</v>
      </c>
      <c r="F248" s="10">
        <v>1050.0803904117242</v>
      </c>
      <c r="G248" s="10">
        <v>1052.0186221423467</v>
      </c>
      <c r="H248" s="2"/>
      <c r="I248" s="2" t="s">
        <v>620</v>
      </c>
      <c r="J248" s="2" t="s">
        <v>632</v>
      </c>
      <c r="M248" s="2" t="s">
        <v>604</v>
      </c>
      <c r="N248" s="2" t="s">
        <v>604</v>
      </c>
      <c r="O248" s="2" t="s">
        <v>604</v>
      </c>
      <c r="P248" s="2" t="s">
        <v>604</v>
      </c>
      <c r="R248" s="2" t="s">
        <v>604</v>
      </c>
    </row>
    <row r="249">
      <c r="A249" s="2">
        <v>248.0</v>
      </c>
      <c r="B249" s="2" t="s">
        <v>33</v>
      </c>
      <c r="C249" s="2" t="s">
        <v>70</v>
      </c>
      <c r="D249" s="16" t="s">
        <v>528</v>
      </c>
      <c r="E249" s="10">
        <v>23.299610050146317</v>
      </c>
      <c r="F249" s="10">
        <v>997.0216678020338</v>
      </c>
      <c r="G249" s="10">
        <v>1066.245839045749</v>
      </c>
      <c r="H249" s="2" t="s">
        <v>618</v>
      </c>
      <c r="I249" s="2" t="s">
        <v>632</v>
      </c>
      <c r="J249" s="2" t="s">
        <v>620</v>
      </c>
      <c r="M249" s="2" t="s">
        <v>604</v>
      </c>
      <c r="N249" s="2" t="s">
        <v>604</v>
      </c>
      <c r="O249" s="2" t="s">
        <v>604</v>
      </c>
      <c r="P249" s="2" t="s">
        <v>604</v>
      </c>
      <c r="R249" s="2" t="s">
        <v>604</v>
      </c>
    </row>
    <row r="250">
      <c r="A250" s="2">
        <v>249.0</v>
      </c>
      <c r="B250" s="2" t="s">
        <v>357</v>
      </c>
      <c r="C250" s="2" t="s">
        <v>161</v>
      </c>
      <c r="D250" s="16" t="s">
        <v>433</v>
      </c>
      <c r="E250" s="10">
        <v>-48.19959034135156</v>
      </c>
      <c r="F250" s="10">
        <v>1000.0</v>
      </c>
      <c r="G250" s="10">
        <v>1000.0</v>
      </c>
      <c r="H250" s="2"/>
      <c r="I250" s="2" t="s">
        <v>633</v>
      </c>
      <c r="J250" s="2" t="s">
        <v>629</v>
      </c>
      <c r="M250" s="2" t="s">
        <v>604</v>
      </c>
      <c r="N250" s="2" t="s">
        <v>604</v>
      </c>
      <c r="O250" s="2" t="s">
        <v>604</v>
      </c>
      <c r="P250" s="2" t="s">
        <v>604</v>
      </c>
      <c r="R250" s="2" t="s">
        <v>604</v>
      </c>
    </row>
    <row r="251">
      <c r="A251" s="2">
        <v>250.0</v>
      </c>
      <c r="B251" s="2" t="s">
        <v>416</v>
      </c>
      <c r="C251" s="2" t="s">
        <v>161</v>
      </c>
      <c r="D251" s="16" t="s">
        <v>433</v>
      </c>
      <c r="E251" s="10">
        <v>-30.77301751486228</v>
      </c>
      <c r="F251" s="10">
        <v>915.6694608026427</v>
      </c>
      <c r="G251" s="10">
        <v>1048.1995903413515</v>
      </c>
      <c r="H251" s="2"/>
      <c r="I251" s="2" t="s">
        <v>633</v>
      </c>
      <c r="J251" s="2" t="s">
        <v>629</v>
      </c>
      <c r="M251" s="2" t="s">
        <v>604</v>
      </c>
      <c r="N251" s="2" t="s">
        <v>604</v>
      </c>
      <c r="O251" s="2" t="s">
        <v>604</v>
      </c>
      <c r="P251" s="2" t="s">
        <v>604</v>
      </c>
      <c r="R251" s="2" t="s">
        <v>604</v>
      </c>
    </row>
    <row r="252">
      <c r="A252" s="2">
        <v>251.0</v>
      </c>
      <c r="B252" s="2" t="s">
        <v>335</v>
      </c>
      <c r="C252" s="2" t="s">
        <v>161</v>
      </c>
      <c r="D252" s="16" t="s">
        <v>458</v>
      </c>
      <c r="E252" s="10">
        <v>25.48975626028989</v>
      </c>
      <c r="F252" s="10">
        <v>962.0386737466347</v>
      </c>
      <c r="G252" s="10">
        <v>1078.9726078562137</v>
      </c>
      <c r="H252" s="2"/>
      <c r="I252" s="2" t="s">
        <v>633</v>
      </c>
      <c r="J252" s="2" t="s">
        <v>629</v>
      </c>
      <c r="M252" s="2" t="s">
        <v>604</v>
      </c>
      <c r="N252" s="2" t="s">
        <v>604</v>
      </c>
      <c r="O252" s="2" t="s">
        <v>604</v>
      </c>
      <c r="P252" s="2" t="s">
        <v>604</v>
      </c>
      <c r="R252" s="2" t="s">
        <v>604</v>
      </c>
    </row>
    <row r="253">
      <c r="A253" s="2">
        <v>252.0</v>
      </c>
      <c r="B253" s="2" t="s">
        <v>36</v>
      </c>
      <c r="C253" s="2" t="s">
        <v>335</v>
      </c>
      <c r="D253" s="16" t="s">
        <v>493</v>
      </c>
      <c r="E253" s="10">
        <v>7.455655369624664</v>
      </c>
      <c r="F253" s="10">
        <v>1083.2377803055797</v>
      </c>
      <c r="G253" s="10">
        <v>987.5284300069246</v>
      </c>
      <c r="H253" s="2"/>
      <c r="I253" s="2" t="s">
        <v>629</v>
      </c>
      <c r="J253" s="2" t="s">
        <v>633</v>
      </c>
      <c r="M253" s="2" t="s">
        <v>604</v>
      </c>
      <c r="N253" s="2" t="s">
        <v>604</v>
      </c>
      <c r="O253" s="2" t="s">
        <v>604</v>
      </c>
      <c r="P253" s="2" t="s">
        <v>604</v>
      </c>
      <c r="R253" s="2" t="s">
        <v>604</v>
      </c>
    </row>
    <row r="254">
      <c r="A254" s="2">
        <v>253.0</v>
      </c>
      <c r="B254" s="2" t="s">
        <v>262</v>
      </c>
      <c r="C254" s="2" t="s">
        <v>36</v>
      </c>
      <c r="D254" s="16" t="s">
        <v>433</v>
      </c>
      <c r="E254" s="10">
        <v>-36.757671508716015</v>
      </c>
      <c r="F254" s="10">
        <v>1000.0</v>
      </c>
      <c r="G254" s="10">
        <v>1090.6934356752042</v>
      </c>
      <c r="H254" s="2"/>
      <c r="I254" s="2" t="s">
        <v>633</v>
      </c>
      <c r="J254" s="2" t="s">
        <v>629</v>
      </c>
      <c r="M254" s="2" t="s">
        <v>604</v>
      </c>
      <c r="N254" s="2" t="s">
        <v>604</v>
      </c>
      <c r="O254" s="2" t="s">
        <v>604</v>
      </c>
      <c r="P254" s="2" t="s">
        <v>604</v>
      </c>
      <c r="R254" s="2" t="s">
        <v>604</v>
      </c>
    </row>
    <row r="255">
      <c r="A255" s="2">
        <v>254.0</v>
      </c>
      <c r="B255" s="2" t="s">
        <v>148</v>
      </c>
      <c r="C255" s="2" t="s">
        <v>36</v>
      </c>
      <c r="D255" s="16" t="s">
        <v>545</v>
      </c>
      <c r="E255" s="10">
        <v>30.165279328316153</v>
      </c>
      <c r="F255" s="10">
        <v>1000.0</v>
      </c>
      <c r="G255" s="10">
        <v>1127.4511071839202</v>
      </c>
      <c r="H255" s="2"/>
      <c r="I255" s="2" t="s">
        <v>633</v>
      </c>
      <c r="J255" s="2" t="s">
        <v>629</v>
      </c>
      <c r="M255" s="2" t="s">
        <v>604</v>
      </c>
      <c r="N255" s="2" t="s">
        <v>604</v>
      </c>
      <c r="O255" s="2" t="s">
        <v>604</v>
      </c>
      <c r="P255" s="2" t="s">
        <v>604</v>
      </c>
      <c r="R255" s="2" t="s">
        <v>604</v>
      </c>
    </row>
    <row r="256">
      <c r="A256" s="2">
        <v>255.0</v>
      </c>
      <c r="B256" s="2" t="s">
        <v>26</v>
      </c>
      <c r="C256" s="2" t="s">
        <v>148</v>
      </c>
      <c r="D256" s="16" t="s">
        <v>503</v>
      </c>
      <c r="E256" s="10">
        <v>8.406911502033614</v>
      </c>
      <c r="F256" s="26">
        <v>1121.586570807263</v>
      </c>
      <c r="G256" s="10">
        <v>1030.165279328316</v>
      </c>
      <c r="H256" s="2"/>
      <c r="I256" s="2" t="s">
        <v>629</v>
      </c>
      <c r="J256" s="2" t="s">
        <v>633</v>
      </c>
      <c r="M256" s="2" t="s">
        <v>604</v>
      </c>
      <c r="N256" s="2" t="s">
        <v>604</v>
      </c>
      <c r="O256" s="2" t="s">
        <v>604</v>
      </c>
      <c r="P256" s="2" t="s">
        <v>604</v>
      </c>
      <c r="R256" s="2" t="s">
        <v>604</v>
      </c>
    </row>
    <row r="257">
      <c r="A257" s="2">
        <v>256.0</v>
      </c>
      <c r="B257" s="2" t="s">
        <v>357</v>
      </c>
      <c r="C257" s="2" t="s">
        <v>26</v>
      </c>
      <c r="D257" s="16" t="s">
        <v>433</v>
      </c>
      <c r="E257" s="10">
        <v>-24.351824910885696</v>
      </c>
      <c r="F257" s="10">
        <v>951.8004096586484</v>
      </c>
      <c r="G257" s="10">
        <v>1129.9934823092965</v>
      </c>
      <c r="H257" s="2"/>
      <c r="I257" s="2" t="s">
        <v>633</v>
      </c>
      <c r="J257" s="2" t="s">
        <v>629</v>
      </c>
      <c r="M257" s="2" t="s">
        <v>604</v>
      </c>
      <c r="N257" s="2" t="s">
        <v>604</v>
      </c>
      <c r="O257" s="2" t="s">
        <v>604</v>
      </c>
      <c r="P257" s="2" t="s">
        <v>604</v>
      </c>
      <c r="R257" s="2" t="s">
        <v>604</v>
      </c>
    </row>
    <row r="258">
      <c r="A258" s="2">
        <v>257.0</v>
      </c>
      <c r="B258" s="2" t="s">
        <v>416</v>
      </c>
      <c r="C258" s="2" t="s">
        <v>26</v>
      </c>
      <c r="D258" s="16" t="s">
        <v>433</v>
      </c>
      <c r="E258" s="10">
        <v>-13.618060452236964</v>
      </c>
      <c r="F258" s="10">
        <v>884.8964432877804</v>
      </c>
      <c r="G258" s="10">
        <v>1154.3453072201821</v>
      </c>
      <c r="H258" s="2"/>
      <c r="I258" s="2" t="s">
        <v>633</v>
      </c>
      <c r="J258" s="2" t="s">
        <v>629</v>
      </c>
      <c r="M258" s="2" t="s">
        <v>604</v>
      </c>
      <c r="N258" s="2" t="s">
        <v>604</v>
      </c>
      <c r="O258" s="2" t="s">
        <v>604</v>
      </c>
      <c r="P258" s="2" t="s">
        <v>604</v>
      </c>
      <c r="R258" s="2" t="s">
        <v>604</v>
      </c>
    </row>
    <row r="259">
      <c r="A259" s="2">
        <v>258.0</v>
      </c>
      <c r="B259" s="2" t="s">
        <v>335</v>
      </c>
      <c r="C259" s="2" t="s">
        <v>26</v>
      </c>
      <c r="D259" s="16" t="s">
        <v>433</v>
      </c>
      <c r="E259" s="10">
        <v>-28.812939238296646</v>
      </c>
      <c r="F259" s="10">
        <v>980.0727746373</v>
      </c>
      <c r="G259" s="10">
        <v>1167.963367672419</v>
      </c>
      <c r="H259" s="2" t="s">
        <v>618</v>
      </c>
      <c r="I259" s="2" t="s">
        <v>633</v>
      </c>
      <c r="J259" s="2" t="s">
        <v>629</v>
      </c>
      <c r="M259" s="2" t="s">
        <v>604</v>
      </c>
      <c r="N259" s="2" t="s">
        <v>604</v>
      </c>
      <c r="O259" s="2" t="s">
        <v>604</v>
      </c>
      <c r="P259" s="2" t="s">
        <v>604</v>
      </c>
      <c r="R259" s="2" t="s">
        <v>604</v>
      </c>
    </row>
    <row r="260">
      <c r="A260" s="2">
        <v>259.0</v>
      </c>
      <c r="B260" s="2" t="s">
        <v>257</v>
      </c>
      <c r="C260" s="2" t="s">
        <v>63</v>
      </c>
      <c r="D260" s="16" t="s">
        <v>433</v>
      </c>
      <c r="E260" s="10">
        <v>-46.42138274439308</v>
      </c>
      <c r="F260" s="10">
        <v>1000.855422852164</v>
      </c>
      <c r="G260" s="10">
        <v>1016.8916820947667</v>
      </c>
      <c r="H260" s="2"/>
      <c r="I260" s="2" t="s">
        <v>625</v>
      </c>
      <c r="J260" s="2" t="s">
        <v>631</v>
      </c>
      <c r="M260" s="2" t="s">
        <v>604</v>
      </c>
      <c r="N260" s="2" t="s">
        <v>604</v>
      </c>
      <c r="O260" s="2" t="s">
        <v>604</v>
      </c>
      <c r="P260" s="2" t="s">
        <v>604</v>
      </c>
      <c r="R260" s="2" t="s">
        <v>604</v>
      </c>
    </row>
    <row r="261">
      <c r="A261" s="2">
        <v>260.0</v>
      </c>
      <c r="B261" s="2" t="s">
        <v>9</v>
      </c>
      <c r="C261" s="2" t="s">
        <v>63</v>
      </c>
      <c r="D261" s="16" t="s">
        <v>508</v>
      </c>
      <c r="E261" s="10">
        <v>3.422035233118608</v>
      </c>
      <c r="F261" s="10">
        <v>1156.2633191483656</v>
      </c>
      <c r="G261" s="10">
        <v>1063.3130648391598</v>
      </c>
      <c r="H261" s="2"/>
      <c r="I261" s="2" t="s">
        <v>625</v>
      </c>
      <c r="J261" s="2" t="s">
        <v>631</v>
      </c>
      <c r="M261" s="2" t="s">
        <v>604</v>
      </c>
      <c r="N261" s="2" t="s">
        <v>604</v>
      </c>
      <c r="O261" s="2" t="s">
        <v>604</v>
      </c>
      <c r="P261" s="2" t="s">
        <v>604</v>
      </c>
      <c r="R261" s="2" t="s">
        <v>604</v>
      </c>
    </row>
    <row r="262">
      <c r="A262" s="2">
        <v>261.0</v>
      </c>
      <c r="B262" s="2" t="s">
        <v>52</v>
      </c>
      <c r="C262" s="2" t="s">
        <v>9</v>
      </c>
      <c r="D262" s="16" t="s">
        <v>433</v>
      </c>
      <c r="E262" s="10">
        <v>-36.35534532256145</v>
      </c>
      <c r="F262" s="10">
        <v>1066.138373218501</v>
      </c>
      <c r="G262" s="10">
        <v>1159.685354381484</v>
      </c>
      <c r="H262" s="2"/>
      <c r="I262" s="2" t="s">
        <v>631</v>
      </c>
      <c r="J262" s="2" t="s">
        <v>625</v>
      </c>
      <c r="M262" s="2" t="s">
        <v>604</v>
      </c>
      <c r="N262" s="2" t="s">
        <v>604</v>
      </c>
      <c r="O262" s="2" t="s">
        <v>604</v>
      </c>
      <c r="P262" s="2" t="s">
        <v>604</v>
      </c>
      <c r="R262" s="2" t="s">
        <v>604</v>
      </c>
    </row>
    <row r="263">
      <c r="A263" s="2">
        <v>262.0</v>
      </c>
      <c r="B263" s="2" t="s">
        <v>61</v>
      </c>
      <c r="C263" s="2" t="s">
        <v>9</v>
      </c>
      <c r="D263" s="16" t="s">
        <v>546</v>
      </c>
      <c r="E263" s="10">
        <v>40.32667919748512</v>
      </c>
      <c r="F263" s="10">
        <v>992.9706209184563</v>
      </c>
      <c r="G263" s="10">
        <v>1196.0406997040454</v>
      </c>
      <c r="H263" s="2"/>
      <c r="I263" s="2" t="s">
        <v>631</v>
      </c>
      <c r="J263" s="2" t="s">
        <v>625</v>
      </c>
      <c r="M263" s="2" t="s">
        <v>604</v>
      </c>
      <c r="N263" s="2" t="s">
        <v>604</v>
      </c>
      <c r="O263" s="2" t="s">
        <v>604</v>
      </c>
      <c r="P263" s="2" t="s">
        <v>604</v>
      </c>
      <c r="R263" s="2" t="s">
        <v>604</v>
      </c>
    </row>
    <row r="264">
      <c r="A264" s="2">
        <v>263.0</v>
      </c>
      <c r="B264" s="2" t="s">
        <v>334</v>
      </c>
      <c r="C264" s="2" t="s">
        <v>61</v>
      </c>
      <c r="D264" s="16" t="s">
        <v>499</v>
      </c>
      <c r="E264" s="10">
        <v>22.180134122486166</v>
      </c>
      <c r="F264" s="26">
        <v>975.5924078900468</v>
      </c>
      <c r="G264" s="10">
        <v>1033.2973001159414</v>
      </c>
      <c r="H264" s="2"/>
      <c r="I264" s="2" t="s">
        <v>625</v>
      </c>
      <c r="J264" s="2" t="s">
        <v>631</v>
      </c>
      <c r="M264" s="2" t="s">
        <v>604</v>
      </c>
      <c r="N264" s="2" t="s">
        <v>604</v>
      </c>
      <c r="O264" s="2" t="s">
        <v>604</v>
      </c>
      <c r="P264" s="2" t="s">
        <v>604</v>
      </c>
      <c r="R264" s="2" t="s">
        <v>604</v>
      </c>
    </row>
    <row r="265">
      <c r="A265" s="2">
        <v>264.0</v>
      </c>
      <c r="B265" s="2" t="s">
        <v>163</v>
      </c>
      <c r="C265" s="2" t="s">
        <v>334</v>
      </c>
      <c r="D265" s="16" t="s">
        <v>487</v>
      </c>
      <c r="E265" s="10">
        <v>20.09658381851501</v>
      </c>
      <c r="F265" s="10">
        <v>959.1338484703205</v>
      </c>
      <c r="G265" s="10">
        <v>997.772542012533</v>
      </c>
      <c r="H265" s="2"/>
      <c r="I265" s="2" t="s">
        <v>631</v>
      </c>
      <c r="J265" s="2" t="s">
        <v>625</v>
      </c>
      <c r="M265" s="2" t="s">
        <v>604</v>
      </c>
      <c r="N265" s="2" t="s">
        <v>604</v>
      </c>
      <c r="O265" s="2" t="s">
        <v>604</v>
      </c>
      <c r="P265" s="2" t="s">
        <v>604</v>
      </c>
      <c r="R265" s="2" t="s">
        <v>604</v>
      </c>
    </row>
    <row r="266">
      <c r="A266" s="2">
        <v>265.0</v>
      </c>
      <c r="B266" s="2" t="s">
        <v>222</v>
      </c>
      <c r="C266" s="2" t="s">
        <v>163</v>
      </c>
      <c r="D266" s="16" t="s">
        <v>433</v>
      </c>
      <c r="E266" s="10">
        <v>-52.40807594213173</v>
      </c>
      <c r="F266" s="10">
        <v>1022.9725605345909</v>
      </c>
      <c r="G266" s="10">
        <v>979.2304322888355</v>
      </c>
      <c r="H266" s="2"/>
      <c r="I266" s="2" t="s">
        <v>625</v>
      </c>
      <c r="J266" s="2" t="s">
        <v>631</v>
      </c>
      <c r="M266" s="2" t="s">
        <v>604</v>
      </c>
      <c r="N266" s="2" t="s">
        <v>604</v>
      </c>
      <c r="O266" s="2" t="s">
        <v>604</v>
      </c>
      <c r="P266" s="2" t="s">
        <v>604</v>
      </c>
      <c r="R266" s="2" t="s">
        <v>604</v>
      </c>
    </row>
    <row r="267">
      <c r="A267" s="2">
        <v>266.0</v>
      </c>
      <c r="B267" s="2" t="s">
        <v>131</v>
      </c>
      <c r="C267" s="2" t="s">
        <v>163</v>
      </c>
      <c r="D267" s="16" t="s">
        <v>547</v>
      </c>
      <c r="E267" s="10">
        <v>10.238901683207885</v>
      </c>
      <c r="F267" s="10">
        <v>1038.933679746041</v>
      </c>
      <c r="G267" s="10">
        <v>1031.638508230967</v>
      </c>
      <c r="H267" s="2"/>
      <c r="I267" s="2" t="s">
        <v>625</v>
      </c>
      <c r="J267" s="2" t="s">
        <v>631</v>
      </c>
      <c r="M267" s="2" t="s">
        <v>604</v>
      </c>
      <c r="N267" s="2" t="s">
        <v>604</v>
      </c>
      <c r="O267" s="2" t="s">
        <v>604</v>
      </c>
      <c r="P267" s="2" t="s">
        <v>604</v>
      </c>
      <c r="R267" s="2" t="s">
        <v>604</v>
      </c>
    </row>
    <row r="268">
      <c r="A268" s="2">
        <v>267.0</v>
      </c>
      <c r="B268" s="2" t="s">
        <v>52</v>
      </c>
      <c r="C268" s="2" t="s">
        <v>131</v>
      </c>
      <c r="D268" s="16" t="s">
        <v>458</v>
      </c>
      <c r="E268" s="10">
        <v>17.75473478081192</v>
      </c>
      <c r="F268" s="26">
        <v>1029.7830278959395</v>
      </c>
      <c r="G268" s="10">
        <v>1049.1725814292488</v>
      </c>
      <c r="H268" s="2"/>
      <c r="I268" s="2" t="s">
        <v>631</v>
      </c>
      <c r="J268" s="2" t="s">
        <v>625</v>
      </c>
      <c r="M268" s="2" t="s">
        <v>604</v>
      </c>
      <c r="N268" s="2" t="s">
        <v>604</v>
      </c>
      <c r="O268" s="2" t="s">
        <v>604</v>
      </c>
      <c r="P268" s="2" t="s">
        <v>604</v>
      </c>
      <c r="R268" s="2" t="s">
        <v>604</v>
      </c>
    </row>
    <row r="269">
      <c r="A269" s="2">
        <v>268.0</v>
      </c>
      <c r="B269" s="2" t="s">
        <v>257</v>
      </c>
      <c r="C269" s="2" t="s">
        <v>52</v>
      </c>
      <c r="D269" s="16" t="s">
        <v>548</v>
      </c>
      <c r="E269" s="10">
        <v>27.0615914828181</v>
      </c>
      <c r="F269" s="10">
        <v>954.4340401077709</v>
      </c>
      <c r="G269" s="10">
        <v>1047.5377626767515</v>
      </c>
      <c r="H269" s="2"/>
      <c r="I269" s="2" t="s">
        <v>625</v>
      </c>
      <c r="J269" s="2" t="s">
        <v>631</v>
      </c>
      <c r="M269" s="2" t="s">
        <v>604</v>
      </c>
      <c r="N269" s="2" t="s">
        <v>604</v>
      </c>
      <c r="O269" s="2" t="s">
        <v>604</v>
      </c>
      <c r="P269" s="2" t="s">
        <v>604</v>
      </c>
      <c r="R269" s="2" t="s">
        <v>604</v>
      </c>
    </row>
    <row r="270">
      <c r="A270" s="2">
        <v>269.0</v>
      </c>
      <c r="B270" s="2" t="s">
        <v>125</v>
      </c>
      <c r="C270" s="2" t="s">
        <v>257</v>
      </c>
      <c r="D270" s="16" t="s">
        <v>428</v>
      </c>
      <c r="E270" s="10">
        <v>9.287589509843324</v>
      </c>
      <c r="F270" s="10">
        <v>1062.3936485787276</v>
      </c>
      <c r="G270" s="10">
        <v>981.495631590589</v>
      </c>
      <c r="H270" s="2"/>
      <c r="I270" s="2" t="s">
        <v>631</v>
      </c>
      <c r="J270" s="2" t="s">
        <v>625</v>
      </c>
      <c r="M270" s="2" t="s">
        <v>604</v>
      </c>
      <c r="N270" s="2" t="s">
        <v>604</v>
      </c>
      <c r="O270" s="2" t="s">
        <v>604</v>
      </c>
      <c r="P270" s="2" t="s">
        <v>604</v>
      </c>
      <c r="R270" s="2" t="s">
        <v>604</v>
      </c>
    </row>
    <row r="271">
      <c r="A271" s="2">
        <v>270.0</v>
      </c>
      <c r="B271" s="2" t="s">
        <v>9</v>
      </c>
      <c r="C271" s="2" t="s">
        <v>125</v>
      </c>
      <c r="D271" s="16" t="s">
        <v>433</v>
      </c>
      <c r="E271" s="10">
        <v>-55.46180714679553</v>
      </c>
      <c r="F271" s="10">
        <v>1155.7140205065605</v>
      </c>
      <c r="G271" s="10">
        <v>1071.6812380885708</v>
      </c>
      <c r="H271" s="2"/>
      <c r="I271" s="2" t="s">
        <v>625</v>
      </c>
      <c r="J271" s="2" t="s">
        <v>631</v>
      </c>
      <c r="M271" s="2" t="s">
        <v>604</v>
      </c>
      <c r="N271" s="2" t="s">
        <v>604</v>
      </c>
      <c r="O271" s="2" t="s">
        <v>604</v>
      </c>
      <c r="P271" s="2" t="s">
        <v>604</v>
      </c>
      <c r="R271" s="2" t="s">
        <v>604</v>
      </c>
    </row>
    <row r="272">
      <c r="A272" s="2">
        <v>271.0</v>
      </c>
      <c r="B272" s="2" t="s">
        <v>334</v>
      </c>
      <c r="C272" s="2" t="s">
        <v>125</v>
      </c>
      <c r="D272" s="16" t="s">
        <v>433</v>
      </c>
      <c r="E272" s="10">
        <v>-28.350933133375953</v>
      </c>
      <c r="F272" s="10">
        <v>977.6759581940179</v>
      </c>
      <c r="G272" s="10">
        <v>1127.1430452353663</v>
      </c>
      <c r="H272" s="2" t="s">
        <v>618</v>
      </c>
      <c r="I272" s="2" t="s">
        <v>625</v>
      </c>
      <c r="J272" s="2" t="s">
        <v>631</v>
      </c>
      <c r="M272" s="2" t="s">
        <v>604</v>
      </c>
      <c r="N272" s="2" t="s">
        <v>604</v>
      </c>
      <c r="O272" s="2" t="s">
        <v>604</v>
      </c>
      <c r="P272" s="2" t="s">
        <v>604</v>
      </c>
      <c r="R272" s="2" t="s">
        <v>604</v>
      </c>
    </row>
    <row r="273">
      <c r="A273" s="2">
        <v>272.0</v>
      </c>
      <c r="B273" s="2" t="s">
        <v>49</v>
      </c>
      <c r="C273" s="2" t="s">
        <v>238</v>
      </c>
      <c r="D273" s="16" t="s">
        <v>525</v>
      </c>
      <c r="E273" s="10">
        <v>11.174871824263459</v>
      </c>
      <c r="F273" s="10">
        <v>1054.687629999397</v>
      </c>
      <c r="G273" s="10">
        <v>1008.3844863083937</v>
      </c>
      <c r="H273" s="2"/>
      <c r="I273" s="2" t="s">
        <v>632</v>
      </c>
      <c r="J273" s="2" t="s">
        <v>629</v>
      </c>
      <c r="M273" s="2" t="s">
        <v>604</v>
      </c>
      <c r="N273" s="2" t="s">
        <v>604</v>
      </c>
      <c r="O273" s="2" t="s">
        <v>604</v>
      </c>
      <c r="P273" s="2" t="s">
        <v>604</v>
      </c>
      <c r="R273" s="2" t="s">
        <v>604</v>
      </c>
    </row>
    <row r="274">
      <c r="A274" s="2">
        <v>273.0</v>
      </c>
      <c r="B274" s="2" t="s">
        <v>65</v>
      </c>
      <c r="C274" s="2" t="s">
        <v>49</v>
      </c>
      <c r="D274" s="16" t="s">
        <v>502</v>
      </c>
      <c r="E274" s="10">
        <v>23.884621019087795</v>
      </c>
      <c r="F274" s="10">
        <v>1000.0</v>
      </c>
      <c r="G274" s="10">
        <v>1065.8625018236603</v>
      </c>
      <c r="H274" s="2"/>
      <c r="I274" s="2" t="s">
        <v>629</v>
      </c>
      <c r="J274" s="2" t="s">
        <v>632</v>
      </c>
      <c r="M274" s="2" t="s">
        <v>604</v>
      </c>
      <c r="N274" s="2" t="s">
        <v>604</v>
      </c>
      <c r="O274" s="2" t="s">
        <v>604</v>
      </c>
      <c r="P274" s="2" t="s">
        <v>604</v>
      </c>
      <c r="R274" s="2" t="s">
        <v>604</v>
      </c>
    </row>
    <row r="275">
      <c r="A275" s="2">
        <v>274.0</v>
      </c>
      <c r="B275" s="2" t="s">
        <v>31</v>
      </c>
      <c r="C275" s="2" t="s">
        <v>65</v>
      </c>
      <c r="D275" s="16" t="s">
        <v>433</v>
      </c>
      <c r="E275" s="10">
        <v>-49.44543981993271</v>
      </c>
      <c r="F275" s="26">
        <v>1035.8531735083218</v>
      </c>
      <c r="G275" s="10">
        <v>1023.8846210190878</v>
      </c>
      <c r="H275" s="2"/>
      <c r="I275" s="2" t="s">
        <v>632</v>
      </c>
      <c r="J275" s="2" t="s">
        <v>629</v>
      </c>
      <c r="M275" s="2" t="s">
        <v>604</v>
      </c>
      <c r="N275" s="2" t="s">
        <v>604</v>
      </c>
      <c r="O275" s="2" t="s">
        <v>604</v>
      </c>
      <c r="P275" s="2" t="s">
        <v>604</v>
      </c>
      <c r="R275" s="2" t="s">
        <v>604</v>
      </c>
    </row>
    <row r="276">
      <c r="A276" s="2">
        <v>275.0</v>
      </c>
      <c r="B276" s="2" t="s">
        <v>236</v>
      </c>
      <c r="C276" s="2" t="s">
        <v>65</v>
      </c>
      <c r="D276" s="16" t="s">
        <v>433</v>
      </c>
      <c r="E276" s="10">
        <v>-39.73172885319624</v>
      </c>
      <c r="F276" s="10">
        <v>1004.1393086772562</v>
      </c>
      <c r="G276" s="10">
        <v>1073.3300608390205</v>
      </c>
      <c r="H276" s="2"/>
      <c r="I276" s="2" t="s">
        <v>632</v>
      </c>
      <c r="J276" s="2" t="s">
        <v>629</v>
      </c>
      <c r="M276" s="2" t="s">
        <v>604</v>
      </c>
      <c r="N276" s="2" t="s">
        <v>604</v>
      </c>
      <c r="O276" s="2" t="s">
        <v>604</v>
      </c>
      <c r="P276" s="2" t="s">
        <v>604</v>
      </c>
      <c r="R276" s="2" t="s">
        <v>604</v>
      </c>
    </row>
    <row r="277">
      <c r="A277" s="2">
        <v>276.0</v>
      </c>
      <c r="B277" s="2" t="s">
        <v>33</v>
      </c>
      <c r="C277" s="2" t="s">
        <v>65</v>
      </c>
      <c r="D277" s="16" t="s">
        <v>549</v>
      </c>
      <c r="E277" s="10">
        <v>21.068285221606484</v>
      </c>
      <c r="F277" s="10">
        <v>1020.3212778521801</v>
      </c>
      <c r="G277" s="10">
        <v>1113.0617896922167</v>
      </c>
      <c r="H277" s="2"/>
      <c r="I277" s="2" t="s">
        <v>632</v>
      </c>
      <c r="J277" s="2" t="s">
        <v>629</v>
      </c>
      <c r="M277" s="2" t="s">
        <v>604</v>
      </c>
      <c r="N277" s="2" t="s">
        <v>604</v>
      </c>
      <c r="O277" s="2" t="s">
        <v>604</v>
      </c>
      <c r="P277" s="2" t="s">
        <v>604</v>
      </c>
      <c r="R277" s="2" t="s">
        <v>604</v>
      </c>
    </row>
    <row r="278">
      <c r="A278" s="2">
        <v>277.0</v>
      </c>
      <c r="B278" s="2" t="s">
        <v>161</v>
      </c>
      <c r="C278" s="2" t="s">
        <v>33</v>
      </c>
      <c r="D278" s="16" t="s">
        <v>433</v>
      </c>
      <c r="E278" s="10">
        <v>-49.45805170967198</v>
      </c>
      <c r="F278" s="26">
        <v>1053.4828515959236</v>
      </c>
      <c r="G278" s="10">
        <v>1041.3895630737866</v>
      </c>
      <c r="H278" s="2"/>
      <c r="I278" s="2" t="s">
        <v>629</v>
      </c>
      <c r="J278" s="2" t="s">
        <v>632</v>
      </c>
      <c r="M278" s="2" t="s">
        <v>604</v>
      </c>
      <c r="N278" s="2" t="s">
        <v>604</v>
      </c>
      <c r="O278" s="2" t="s">
        <v>604</v>
      </c>
      <c r="P278" s="2" t="s">
        <v>604</v>
      </c>
      <c r="R278" s="2" t="s">
        <v>604</v>
      </c>
    </row>
    <row r="279">
      <c r="A279" s="2">
        <v>278.0</v>
      </c>
      <c r="B279" s="2" t="s">
        <v>36</v>
      </c>
      <c r="C279" s="2" t="s">
        <v>33</v>
      </c>
      <c r="D279" s="16" t="s">
        <v>550</v>
      </c>
      <c r="E279" s="10">
        <v>10.766060955216195</v>
      </c>
      <c r="F279" s="10">
        <v>1097.285827855604</v>
      </c>
      <c r="G279" s="10">
        <v>1090.8476147834585</v>
      </c>
      <c r="H279" s="2"/>
      <c r="I279" s="2" t="s">
        <v>629</v>
      </c>
      <c r="J279" s="2" t="s">
        <v>632</v>
      </c>
      <c r="M279" s="2" t="s">
        <v>604</v>
      </c>
      <c r="N279" s="2" t="s">
        <v>604</v>
      </c>
      <c r="O279" s="2" t="s">
        <v>604</v>
      </c>
      <c r="P279" s="2" t="s">
        <v>604</v>
      </c>
      <c r="R279" s="2" t="s">
        <v>604</v>
      </c>
    </row>
    <row r="280">
      <c r="A280" s="2">
        <v>279.0</v>
      </c>
      <c r="B280" s="2" t="s">
        <v>49</v>
      </c>
      <c r="C280" s="2" t="s">
        <v>36</v>
      </c>
      <c r="D280" s="16" t="s">
        <v>551</v>
      </c>
      <c r="E280" s="10">
        <v>23.116745216602766</v>
      </c>
      <c r="F280" s="10">
        <v>1041.9778808045724</v>
      </c>
      <c r="G280" s="10">
        <v>1108.0518888108204</v>
      </c>
      <c r="H280" s="2"/>
      <c r="I280" s="2" t="s">
        <v>632</v>
      </c>
      <c r="J280" s="2" t="s">
        <v>629</v>
      </c>
      <c r="M280" s="2" t="s">
        <v>604</v>
      </c>
      <c r="N280" s="2" t="s">
        <v>604</v>
      </c>
      <c r="O280" s="2" t="s">
        <v>604</v>
      </c>
      <c r="P280" s="2" t="s">
        <v>604</v>
      </c>
      <c r="R280" s="2" t="s">
        <v>604</v>
      </c>
    </row>
    <row r="281">
      <c r="A281" s="2">
        <v>280.0</v>
      </c>
      <c r="B281" s="2" t="s">
        <v>26</v>
      </c>
      <c r="C281" s="2" t="s">
        <v>49</v>
      </c>
      <c r="D281" s="16" t="s">
        <v>433</v>
      </c>
      <c r="E281" s="10">
        <v>-58.16665669759888</v>
      </c>
      <c r="F281" s="10">
        <v>1196.7763069107157</v>
      </c>
      <c r="G281" s="10">
        <v>1065.0946260211751</v>
      </c>
      <c r="H281" s="2"/>
      <c r="I281" s="2" t="s">
        <v>629</v>
      </c>
      <c r="J281" s="2" t="s">
        <v>632</v>
      </c>
      <c r="M281" s="2" t="s">
        <v>604</v>
      </c>
      <c r="N281" s="2" t="s">
        <v>604</v>
      </c>
      <c r="O281" s="2" t="s">
        <v>604</v>
      </c>
      <c r="P281" s="2" t="s">
        <v>604</v>
      </c>
      <c r="R281" s="2" t="s">
        <v>604</v>
      </c>
    </row>
    <row r="282">
      <c r="A282" s="2">
        <v>281.0</v>
      </c>
      <c r="B282" s="2" t="s">
        <v>238</v>
      </c>
      <c r="C282" s="2" t="s">
        <v>49</v>
      </c>
      <c r="D282" s="16" t="s">
        <v>501</v>
      </c>
      <c r="E282" s="10">
        <v>29.915545391796634</v>
      </c>
      <c r="F282" s="10">
        <v>997.2096144841303</v>
      </c>
      <c r="G282" s="10">
        <v>1123.261282718774</v>
      </c>
      <c r="H282" s="2"/>
      <c r="I282" s="2" t="s">
        <v>629</v>
      </c>
      <c r="J282" s="2" t="s">
        <v>632</v>
      </c>
      <c r="M282" s="2" t="s">
        <v>604</v>
      </c>
      <c r="N282" s="2" t="s">
        <v>604</v>
      </c>
      <c r="O282" s="2" t="s">
        <v>604</v>
      </c>
      <c r="P282" s="2" t="s">
        <v>604</v>
      </c>
      <c r="R282" s="2" t="s">
        <v>604</v>
      </c>
    </row>
    <row r="283">
      <c r="A283" s="2">
        <v>282.0</v>
      </c>
      <c r="B283" s="2" t="s">
        <v>31</v>
      </c>
      <c r="C283" s="2" t="s">
        <v>238</v>
      </c>
      <c r="D283" s="16" t="s">
        <v>439</v>
      </c>
      <c r="E283" s="10">
        <v>20.554705312945654</v>
      </c>
      <c r="F283" s="10">
        <v>986.407733688389</v>
      </c>
      <c r="G283" s="10">
        <v>1027.1251598759268</v>
      </c>
      <c r="H283" s="2"/>
      <c r="I283" s="2" t="s">
        <v>632</v>
      </c>
      <c r="J283" s="2" t="s">
        <v>629</v>
      </c>
      <c r="M283" s="2" t="s">
        <v>604</v>
      </c>
      <c r="N283" s="2" t="s">
        <v>604</v>
      </c>
      <c r="O283" s="2" t="s">
        <v>604</v>
      </c>
      <c r="P283" s="2" t="s">
        <v>604</v>
      </c>
      <c r="R283" s="2" t="s">
        <v>604</v>
      </c>
    </row>
    <row r="284">
      <c r="A284" s="2">
        <v>283.0</v>
      </c>
      <c r="B284" s="2" t="s">
        <v>65</v>
      </c>
      <c r="C284" s="2" t="s">
        <v>31</v>
      </c>
      <c r="D284" s="16" t="s">
        <v>433</v>
      </c>
      <c r="E284" s="10">
        <v>-55.528025644929926</v>
      </c>
      <c r="F284" s="10">
        <v>1091.9935044706103</v>
      </c>
      <c r="G284" s="10">
        <v>1006.9624390013347</v>
      </c>
      <c r="H284" s="2"/>
      <c r="I284" s="2" t="s">
        <v>629</v>
      </c>
      <c r="J284" s="2" t="s">
        <v>632</v>
      </c>
      <c r="M284" s="2" t="s">
        <v>604</v>
      </c>
      <c r="N284" s="2" t="s">
        <v>604</v>
      </c>
      <c r="O284" s="2" t="s">
        <v>604</v>
      </c>
      <c r="P284" s="2" t="s">
        <v>604</v>
      </c>
      <c r="R284" s="2" t="s">
        <v>604</v>
      </c>
    </row>
    <row r="285">
      <c r="A285" s="2">
        <v>284.0</v>
      </c>
      <c r="B285" s="2" t="s">
        <v>161</v>
      </c>
      <c r="C285" s="2" t="s">
        <v>31</v>
      </c>
      <c r="D285" s="16" t="s">
        <v>542</v>
      </c>
      <c r="E285" s="10">
        <v>18.68012942064235</v>
      </c>
      <c r="F285" s="10">
        <v>1004.0247998862517</v>
      </c>
      <c r="G285" s="10">
        <v>1062.4904646462646</v>
      </c>
      <c r="H285" s="2"/>
      <c r="I285" s="2" t="s">
        <v>629</v>
      </c>
      <c r="J285" s="2" t="s">
        <v>632</v>
      </c>
      <c r="M285" s="2" t="s">
        <v>604</v>
      </c>
      <c r="N285" s="2" t="s">
        <v>604</v>
      </c>
      <c r="O285" s="2" t="s">
        <v>604</v>
      </c>
      <c r="P285" s="2" t="s">
        <v>604</v>
      </c>
      <c r="R285" s="2" t="s">
        <v>604</v>
      </c>
    </row>
    <row r="286">
      <c r="A286" s="2">
        <v>285.0</v>
      </c>
      <c r="B286" s="2" t="s">
        <v>236</v>
      </c>
      <c r="C286" s="2" t="s">
        <v>161</v>
      </c>
      <c r="D286" s="16" t="s">
        <v>433</v>
      </c>
      <c r="E286" s="10">
        <v>-41.18947510400453</v>
      </c>
      <c r="F286" s="10">
        <v>964.4075798240599</v>
      </c>
      <c r="G286" s="10">
        <v>1022.704929306894</v>
      </c>
      <c r="H286" s="2"/>
      <c r="I286" s="2" t="s">
        <v>632</v>
      </c>
      <c r="J286" s="2" t="s">
        <v>629</v>
      </c>
      <c r="M286" s="2" t="s">
        <v>604</v>
      </c>
      <c r="N286" s="2" t="s">
        <v>604</v>
      </c>
      <c r="O286" s="2" t="s">
        <v>604</v>
      </c>
      <c r="P286" s="2" t="s">
        <v>604</v>
      </c>
      <c r="R286" s="2" t="s">
        <v>604</v>
      </c>
    </row>
    <row r="287">
      <c r="A287" s="2">
        <v>286.0</v>
      </c>
      <c r="B287" s="2" t="s">
        <v>33</v>
      </c>
      <c r="C287" s="2" t="s">
        <v>161</v>
      </c>
      <c r="D287" s="16" t="s">
        <v>463</v>
      </c>
      <c r="E287" s="10">
        <v>9.465971912982276</v>
      </c>
      <c r="F287" s="10">
        <v>1080.0815538282422</v>
      </c>
      <c r="G287" s="10">
        <v>1063.8944044108985</v>
      </c>
      <c r="H287" s="2"/>
      <c r="I287" s="2" t="s">
        <v>632</v>
      </c>
      <c r="J287" s="2" t="s">
        <v>629</v>
      </c>
      <c r="M287" s="2" t="s">
        <v>604</v>
      </c>
      <c r="N287" s="2" t="s">
        <v>604</v>
      </c>
      <c r="O287" s="2" t="s">
        <v>604</v>
      </c>
      <c r="P287" s="2" t="s">
        <v>604</v>
      </c>
      <c r="R287" s="2" t="s">
        <v>604</v>
      </c>
    </row>
    <row r="288">
      <c r="A288" s="2">
        <v>287.0</v>
      </c>
      <c r="B288" s="2" t="s">
        <v>36</v>
      </c>
      <c r="C288" s="2" t="s">
        <v>33</v>
      </c>
      <c r="D288" s="16" t="s">
        <v>444</v>
      </c>
      <c r="E288" s="10">
        <v>16.748903794645642</v>
      </c>
      <c r="F288" s="10">
        <v>1084.9351435942176</v>
      </c>
      <c r="G288" s="10">
        <v>1089.5475257412245</v>
      </c>
      <c r="H288" s="2" t="s">
        <v>618</v>
      </c>
      <c r="I288" s="2" t="s">
        <v>629</v>
      </c>
      <c r="J288" s="2" t="s">
        <v>632</v>
      </c>
      <c r="M288" s="2" t="s">
        <v>604</v>
      </c>
      <c r="N288" s="2" t="s">
        <v>604</v>
      </c>
      <c r="O288" s="2" t="s">
        <v>604</v>
      </c>
      <c r="P288" s="2" t="s">
        <v>604</v>
      </c>
      <c r="R288" s="2" t="s">
        <v>604</v>
      </c>
    </row>
    <row r="289">
      <c r="A289" s="2">
        <v>288.0</v>
      </c>
      <c r="B289" s="2" t="s">
        <v>61</v>
      </c>
      <c r="C289" s="2" t="s">
        <v>236</v>
      </c>
      <c r="D289" s="16" t="s">
        <v>532</v>
      </c>
      <c r="E289" s="10">
        <v>8.37926868478891</v>
      </c>
      <c r="F289" s="10">
        <v>1011.1171659934553</v>
      </c>
      <c r="G289" s="10">
        <v>923.2181047200554</v>
      </c>
      <c r="H289" s="2"/>
      <c r="I289" s="2" t="s">
        <v>631</v>
      </c>
      <c r="J289" s="2" t="s">
        <v>632</v>
      </c>
      <c r="M289" s="2" t="s">
        <v>604</v>
      </c>
      <c r="N289" s="2" t="s">
        <v>604</v>
      </c>
      <c r="O289" s="2" t="s">
        <v>604</v>
      </c>
      <c r="P289" s="2" t="s">
        <v>604</v>
      </c>
      <c r="R289" s="2" t="s">
        <v>604</v>
      </c>
    </row>
    <row r="290">
      <c r="A290" s="2">
        <v>289.0</v>
      </c>
      <c r="B290" s="2" t="s">
        <v>33</v>
      </c>
      <c r="C290" s="2" t="s">
        <v>61</v>
      </c>
      <c r="D290" s="16" t="s">
        <v>515</v>
      </c>
      <c r="E290" s="10">
        <v>10.923380375350666</v>
      </c>
      <c r="F290" s="10">
        <v>1072.7986219465788</v>
      </c>
      <c r="G290" s="10">
        <v>1019.4964346782442</v>
      </c>
      <c r="H290" s="2"/>
      <c r="I290" s="2" t="s">
        <v>632</v>
      </c>
      <c r="J290" s="2" t="s">
        <v>631</v>
      </c>
      <c r="M290" s="2" t="s">
        <v>604</v>
      </c>
      <c r="N290" s="2" t="s">
        <v>604</v>
      </c>
      <c r="O290" s="2" t="s">
        <v>604</v>
      </c>
      <c r="P290" s="2" t="s">
        <v>604</v>
      </c>
      <c r="R290" s="2" t="s">
        <v>604</v>
      </c>
    </row>
    <row r="291">
      <c r="A291" s="2">
        <v>290.0</v>
      </c>
      <c r="B291" s="2" t="s">
        <v>52</v>
      </c>
      <c r="C291" s="2" t="s">
        <v>33</v>
      </c>
      <c r="D291" s="16" t="s">
        <v>453</v>
      </c>
      <c r="E291" s="10">
        <v>23.60896020287055</v>
      </c>
      <c r="F291" s="10">
        <v>1020.4761711939334</v>
      </c>
      <c r="G291" s="10">
        <v>1083.7220023219295</v>
      </c>
      <c r="H291" s="2"/>
      <c r="I291" s="2" t="s">
        <v>631</v>
      </c>
      <c r="J291" s="2" t="s">
        <v>632</v>
      </c>
      <c r="M291" s="2" t="s">
        <v>604</v>
      </c>
      <c r="N291" s="2" t="s">
        <v>604</v>
      </c>
      <c r="O291" s="2" t="s">
        <v>604</v>
      </c>
      <c r="P291" s="2" t="s">
        <v>604</v>
      </c>
      <c r="R291" s="2" t="s">
        <v>604</v>
      </c>
    </row>
    <row r="292">
      <c r="A292" s="2">
        <v>291.0</v>
      </c>
      <c r="B292" s="2" t="s">
        <v>49</v>
      </c>
      <c r="C292" s="2" t="s">
        <v>52</v>
      </c>
      <c r="D292" s="16" t="s">
        <v>539</v>
      </c>
      <c r="E292" s="10">
        <v>11.496182593500539</v>
      </c>
      <c r="F292" s="10">
        <v>1093.3457373269775</v>
      </c>
      <c r="G292" s="10">
        <v>1044.085131396804</v>
      </c>
      <c r="H292" s="2"/>
      <c r="I292" s="2" t="s">
        <v>632</v>
      </c>
      <c r="J292" s="2" t="s">
        <v>631</v>
      </c>
      <c r="M292" s="2" t="s">
        <v>604</v>
      </c>
      <c r="N292" s="2" t="s">
        <v>604</v>
      </c>
      <c r="O292" s="2" t="s">
        <v>604</v>
      </c>
      <c r="P292" s="2" t="s">
        <v>604</v>
      </c>
      <c r="R292" s="2" t="s">
        <v>604</v>
      </c>
    </row>
    <row r="293">
      <c r="A293" s="2">
        <v>292.0</v>
      </c>
      <c r="B293" s="2" t="s">
        <v>63</v>
      </c>
      <c r="C293" s="2" t="s">
        <v>49</v>
      </c>
      <c r="D293" s="16" t="s">
        <v>552</v>
      </c>
      <c r="E293" s="10">
        <v>20.48208451704653</v>
      </c>
      <c r="F293" s="10">
        <v>1059.8910296060412</v>
      </c>
      <c r="G293" s="10">
        <v>1104.8419199204782</v>
      </c>
      <c r="H293" s="2"/>
      <c r="I293" s="2" t="s">
        <v>631</v>
      </c>
      <c r="J293" s="2" t="s">
        <v>632</v>
      </c>
      <c r="M293" s="2" t="s">
        <v>604</v>
      </c>
      <c r="N293" s="2" t="s">
        <v>604</v>
      </c>
      <c r="O293" s="2" t="s">
        <v>604</v>
      </c>
      <c r="P293" s="2" t="s">
        <v>604</v>
      </c>
      <c r="R293" s="2" t="s">
        <v>604</v>
      </c>
    </row>
    <row r="294">
      <c r="A294" s="2">
        <v>293.0</v>
      </c>
      <c r="B294" s="2" t="s">
        <v>31</v>
      </c>
      <c r="C294" s="2" t="s">
        <v>63</v>
      </c>
      <c r="D294" s="16" t="s">
        <v>468</v>
      </c>
      <c r="E294" s="10">
        <v>19.794798013542813</v>
      </c>
      <c r="F294" s="10">
        <v>1043.8103352256223</v>
      </c>
      <c r="G294" s="10">
        <v>1080.3731141230878</v>
      </c>
      <c r="H294" s="2"/>
      <c r="I294" s="2" t="s">
        <v>632</v>
      </c>
      <c r="J294" s="2" t="s">
        <v>631</v>
      </c>
      <c r="M294" s="2" t="s">
        <v>604</v>
      </c>
      <c r="N294" s="2" t="s">
        <v>604</v>
      </c>
      <c r="O294" s="2" t="s">
        <v>604</v>
      </c>
      <c r="P294" s="2" t="s">
        <v>604</v>
      </c>
      <c r="R294" s="2" t="s">
        <v>604</v>
      </c>
    </row>
    <row r="295">
      <c r="A295" s="2">
        <v>294.0</v>
      </c>
      <c r="B295" s="2" t="s">
        <v>163</v>
      </c>
      <c r="C295" s="2" t="s">
        <v>31</v>
      </c>
      <c r="D295" s="16" t="s">
        <v>531</v>
      </c>
      <c r="E295" s="10">
        <v>20.95478729612346</v>
      </c>
      <c r="F295" s="10">
        <v>1021.3996065477592</v>
      </c>
      <c r="G295" s="10">
        <v>1063.6051332391653</v>
      </c>
      <c r="H295" s="2"/>
      <c r="I295" s="2" t="s">
        <v>631</v>
      </c>
      <c r="J295" s="2" t="s">
        <v>632</v>
      </c>
      <c r="M295" s="2" t="s">
        <v>604</v>
      </c>
      <c r="N295" s="2" t="s">
        <v>604</v>
      </c>
      <c r="O295" s="2" t="s">
        <v>604</v>
      </c>
      <c r="P295" s="2" t="s">
        <v>604</v>
      </c>
      <c r="R295" s="2" t="s">
        <v>604</v>
      </c>
    </row>
    <row r="296">
      <c r="A296" s="2">
        <v>295.0</v>
      </c>
      <c r="B296" s="2" t="s">
        <v>236</v>
      </c>
      <c r="C296" s="2" t="s">
        <v>163</v>
      </c>
      <c r="D296" s="16" t="s">
        <v>428</v>
      </c>
      <c r="E296" s="10">
        <v>33.044496841625325</v>
      </c>
      <c r="F296" s="10">
        <v>914.8388360352665</v>
      </c>
      <c r="G296" s="10">
        <v>1042.3543938438827</v>
      </c>
      <c r="H296" s="2"/>
      <c r="I296" s="2" t="s">
        <v>632</v>
      </c>
      <c r="J296" s="2" t="s">
        <v>631</v>
      </c>
      <c r="M296" s="2" t="s">
        <v>604</v>
      </c>
      <c r="N296" s="2" t="s">
        <v>604</v>
      </c>
      <c r="O296" s="2" t="s">
        <v>604</v>
      </c>
      <c r="P296" s="2" t="s">
        <v>604</v>
      </c>
      <c r="R296" s="2" t="s">
        <v>604</v>
      </c>
    </row>
    <row r="297">
      <c r="A297" s="2">
        <v>296.0</v>
      </c>
      <c r="B297" s="2" t="s">
        <v>125</v>
      </c>
      <c r="C297" s="2" t="s">
        <v>236</v>
      </c>
      <c r="D297" s="16" t="s">
        <v>500</v>
      </c>
      <c r="E297" s="10">
        <v>2.6760570590182144</v>
      </c>
      <c r="F297" s="10">
        <v>1155.4939783687423</v>
      </c>
      <c r="G297" s="10">
        <v>947.8833328768917</v>
      </c>
      <c r="H297" s="2"/>
      <c r="I297" s="2" t="s">
        <v>631</v>
      </c>
      <c r="J297" s="2" t="s">
        <v>632</v>
      </c>
      <c r="M297" s="2" t="s">
        <v>604</v>
      </c>
      <c r="N297" s="2" t="s">
        <v>604</v>
      </c>
      <c r="O297" s="2" t="s">
        <v>604</v>
      </c>
      <c r="P297" s="2" t="s">
        <v>604</v>
      </c>
      <c r="R297" s="2" t="s">
        <v>604</v>
      </c>
    </row>
    <row r="298">
      <c r="A298" s="2">
        <v>297.0</v>
      </c>
      <c r="B298" s="2" t="s">
        <v>33</v>
      </c>
      <c r="C298" s="2" t="s">
        <v>125</v>
      </c>
      <c r="D298" s="16" t="s">
        <v>428</v>
      </c>
      <c r="E298" s="10">
        <v>28.82195956408935</v>
      </c>
      <c r="F298" s="10">
        <v>1060.113042119059</v>
      </c>
      <c r="G298" s="10">
        <v>1158.1700354277607</v>
      </c>
      <c r="H298" s="2"/>
      <c r="I298" s="2" t="s">
        <v>632</v>
      </c>
      <c r="J298" s="2" t="s">
        <v>631</v>
      </c>
      <c r="M298" s="2" t="s">
        <v>604</v>
      </c>
      <c r="N298" s="2" t="s">
        <v>604</v>
      </c>
      <c r="O298" s="2" t="s">
        <v>604</v>
      </c>
      <c r="P298" s="2" t="s">
        <v>604</v>
      </c>
      <c r="R298" s="2" t="s">
        <v>604</v>
      </c>
    </row>
    <row r="299">
      <c r="A299" s="2">
        <v>298.0</v>
      </c>
      <c r="B299" s="2" t="s">
        <v>52</v>
      </c>
      <c r="C299" s="2" t="s">
        <v>33</v>
      </c>
      <c r="D299" s="16" t="s">
        <v>553</v>
      </c>
      <c r="E299" s="10">
        <v>22.189893541462403</v>
      </c>
      <c r="F299" s="10">
        <v>1032.5889488033033</v>
      </c>
      <c r="G299" s="10">
        <v>1088.9350016831484</v>
      </c>
      <c r="H299" s="2"/>
      <c r="I299" s="2" t="s">
        <v>631</v>
      </c>
      <c r="J299" s="2" t="s">
        <v>632</v>
      </c>
      <c r="M299" s="2" t="s">
        <v>604</v>
      </c>
      <c r="N299" s="2" t="s">
        <v>604</v>
      </c>
      <c r="O299" s="2" t="s">
        <v>604</v>
      </c>
      <c r="P299" s="2" t="s">
        <v>604</v>
      </c>
      <c r="R299" s="2" t="s">
        <v>604</v>
      </c>
    </row>
    <row r="300">
      <c r="A300" s="2">
        <v>299.0</v>
      </c>
      <c r="B300" s="2" t="s">
        <v>49</v>
      </c>
      <c r="C300" s="2" t="s">
        <v>52</v>
      </c>
      <c r="D300" s="16" t="s">
        <v>545</v>
      </c>
      <c r="E300" s="10">
        <v>13.0393320533581</v>
      </c>
      <c r="F300" s="10">
        <v>1084.3598354034316</v>
      </c>
      <c r="G300" s="10">
        <v>1054.7788423447657</v>
      </c>
      <c r="H300" s="2"/>
      <c r="I300" s="2" t="s">
        <v>632</v>
      </c>
      <c r="J300" s="2" t="s">
        <v>631</v>
      </c>
      <c r="M300" s="2" t="s">
        <v>604</v>
      </c>
      <c r="N300" s="2" t="s">
        <v>604</v>
      </c>
      <c r="O300" s="2" t="s">
        <v>604</v>
      </c>
      <c r="P300" s="2" t="s">
        <v>604</v>
      </c>
      <c r="R300" s="2" t="s">
        <v>604</v>
      </c>
    </row>
    <row r="301">
      <c r="A301" s="2">
        <v>300.0</v>
      </c>
      <c r="B301" s="2" t="s">
        <v>61</v>
      </c>
      <c r="C301" s="2" t="s">
        <v>49</v>
      </c>
      <c r="D301" s="16" t="s">
        <v>507</v>
      </c>
      <c r="E301" s="10">
        <v>27.4730204600831</v>
      </c>
      <c r="F301" s="10">
        <v>1008.5730543028935</v>
      </c>
      <c r="G301" s="10">
        <v>1097.3991674567897</v>
      </c>
      <c r="H301" s="2"/>
      <c r="I301" s="2" t="s">
        <v>631</v>
      </c>
      <c r="J301" s="2" t="s">
        <v>632</v>
      </c>
      <c r="M301" s="2" t="s">
        <v>604</v>
      </c>
      <c r="N301" s="2" t="s">
        <v>604</v>
      </c>
      <c r="O301" s="2" t="s">
        <v>604</v>
      </c>
      <c r="P301" s="2" t="s">
        <v>604</v>
      </c>
      <c r="R301" s="2" t="s">
        <v>604</v>
      </c>
    </row>
    <row r="302">
      <c r="A302" s="2">
        <v>301.0</v>
      </c>
      <c r="B302" s="2" t="s">
        <v>31</v>
      </c>
      <c r="C302" s="2" t="s">
        <v>61</v>
      </c>
      <c r="D302" s="16" t="s">
        <v>532</v>
      </c>
      <c r="E302" s="10">
        <v>15.199340811129387</v>
      </c>
      <c r="F302" s="10">
        <v>1042.6503459430419</v>
      </c>
      <c r="G302" s="10">
        <v>1036.0460747629766</v>
      </c>
      <c r="H302" s="2"/>
      <c r="I302" s="2" t="s">
        <v>632</v>
      </c>
      <c r="J302" s="2" t="s">
        <v>631</v>
      </c>
      <c r="M302" s="2" t="s">
        <v>604</v>
      </c>
      <c r="N302" s="2" t="s">
        <v>604</v>
      </c>
      <c r="O302" s="2" t="s">
        <v>604</v>
      </c>
      <c r="P302" s="2" t="s">
        <v>604</v>
      </c>
      <c r="R302" s="2" t="s">
        <v>604</v>
      </c>
    </row>
    <row r="303">
      <c r="A303" s="2">
        <v>302.0</v>
      </c>
      <c r="B303" s="2" t="s">
        <v>63</v>
      </c>
      <c r="C303" s="2" t="s">
        <v>31</v>
      </c>
      <c r="D303" s="16" t="s">
        <v>433</v>
      </c>
      <c r="E303" s="10">
        <v>-48.48981930747371</v>
      </c>
      <c r="F303" s="10">
        <v>1060.5783161095449</v>
      </c>
      <c r="G303" s="10">
        <v>1057.8496867541712</v>
      </c>
      <c r="H303" s="2" t="s">
        <v>618</v>
      </c>
      <c r="I303" s="2" t="s">
        <v>631</v>
      </c>
      <c r="J303" s="2" t="s">
        <v>632</v>
      </c>
      <c r="M303" s="2" t="s">
        <v>604</v>
      </c>
      <c r="N303" s="2" t="s">
        <v>604</v>
      </c>
      <c r="O303" s="2" t="s">
        <v>604</v>
      </c>
      <c r="P303" s="2" t="s">
        <v>604</v>
      </c>
      <c r="R303" s="2" t="s">
        <v>604</v>
      </c>
    </row>
    <row r="304">
      <c r="A304" s="2">
        <v>303.0</v>
      </c>
      <c r="B304" s="2" t="s">
        <v>61</v>
      </c>
      <c r="C304" s="2" t="s">
        <v>97</v>
      </c>
      <c r="D304" s="16" t="s">
        <v>464</v>
      </c>
      <c r="E304" s="10">
        <v>12.777523284298816</v>
      </c>
      <c r="F304" s="26">
        <v>1020.8467339518472</v>
      </c>
      <c r="G304" s="10">
        <v>1000.0</v>
      </c>
      <c r="H304" s="14" t="s">
        <v>634</v>
      </c>
      <c r="I304" s="2" t="s">
        <v>631</v>
      </c>
      <c r="J304" s="2" t="s">
        <v>635</v>
      </c>
      <c r="M304" s="2" t="s">
        <v>604</v>
      </c>
      <c r="N304" s="2" t="s">
        <v>604</v>
      </c>
      <c r="O304" s="2" t="s">
        <v>604</v>
      </c>
      <c r="P304" s="2" t="s">
        <v>604</v>
      </c>
      <c r="R304" s="2" t="s">
        <v>604</v>
      </c>
    </row>
    <row r="305">
      <c r="A305" s="2">
        <v>304.0</v>
      </c>
      <c r="B305" s="2" t="s">
        <v>398</v>
      </c>
      <c r="C305" s="2" t="s">
        <v>61</v>
      </c>
      <c r="D305" s="16" t="s">
        <v>442</v>
      </c>
      <c r="E305" s="10">
        <v>19.229317521604234</v>
      </c>
      <c r="F305" s="26">
        <v>1000.0</v>
      </c>
      <c r="G305" s="10">
        <v>1033.624257236146</v>
      </c>
      <c r="H305" s="2"/>
      <c r="I305" s="2" t="s">
        <v>635</v>
      </c>
      <c r="J305" s="2" t="s">
        <v>631</v>
      </c>
      <c r="M305" s="2" t="s">
        <v>604</v>
      </c>
      <c r="N305" s="2" t="s">
        <v>604</v>
      </c>
      <c r="O305" s="2" t="s">
        <v>604</v>
      </c>
      <c r="P305" s="2" t="s">
        <v>604</v>
      </c>
      <c r="R305" s="2" t="s">
        <v>604</v>
      </c>
    </row>
    <row r="306">
      <c r="A306" s="2">
        <v>305.0</v>
      </c>
      <c r="B306" s="2" t="s">
        <v>52</v>
      </c>
      <c r="C306" s="2" t="s">
        <v>398</v>
      </c>
      <c r="D306" s="16" t="s">
        <v>487</v>
      </c>
      <c r="E306" s="10">
        <v>13.327176601356545</v>
      </c>
      <c r="F306" s="26">
        <v>1041.7395102914077</v>
      </c>
      <c r="G306" s="10">
        <v>1019.2293175216042</v>
      </c>
      <c r="H306" s="2"/>
      <c r="I306" s="2" t="s">
        <v>631</v>
      </c>
      <c r="J306" s="2" t="s">
        <v>635</v>
      </c>
      <c r="M306" s="2" t="s">
        <v>604</v>
      </c>
      <c r="N306" s="2" t="s">
        <v>604</v>
      </c>
      <c r="O306" s="2" t="s">
        <v>604</v>
      </c>
      <c r="P306" s="2" t="s">
        <v>604</v>
      </c>
      <c r="R306" s="2" t="s">
        <v>604</v>
      </c>
    </row>
    <row r="307">
      <c r="A307" s="2">
        <v>306.0</v>
      </c>
      <c r="B307" s="2" t="s">
        <v>130</v>
      </c>
      <c r="C307" s="2" t="s">
        <v>52</v>
      </c>
      <c r="D307" s="16" t="s">
        <v>437</v>
      </c>
      <c r="E307" s="10">
        <v>22.62510554050899</v>
      </c>
      <c r="F307" s="10">
        <v>1000.0</v>
      </c>
      <c r="G307" s="10">
        <v>1055.0666868927642</v>
      </c>
      <c r="H307" s="2"/>
      <c r="I307" s="2" t="s">
        <v>635</v>
      </c>
      <c r="J307" s="2" t="s">
        <v>631</v>
      </c>
      <c r="M307" s="2" t="s">
        <v>604</v>
      </c>
      <c r="N307" s="2" t="s">
        <v>604</v>
      </c>
      <c r="O307" s="2" t="s">
        <v>604</v>
      </c>
      <c r="P307" s="2" t="s">
        <v>604</v>
      </c>
      <c r="R307" s="2" t="s">
        <v>604</v>
      </c>
    </row>
    <row r="308">
      <c r="A308" s="2">
        <v>307.0</v>
      </c>
      <c r="B308" s="2" t="s">
        <v>75</v>
      </c>
      <c r="C308" s="2" t="s">
        <v>130</v>
      </c>
      <c r="D308" s="16" t="s">
        <v>433</v>
      </c>
      <c r="E308" s="10">
        <v>-45.65575483511805</v>
      </c>
      <c r="F308" s="10">
        <v>1000.0</v>
      </c>
      <c r="G308" s="10">
        <v>1022.625105540509</v>
      </c>
      <c r="H308" s="2"/>
      <c r="I308" s="2" t="s">
        <v>631</v>
      </c>
      <c r="J308" s="2" t="s">
        <v>635</v>
      </c>
      <c r="M308" s="2" t="s">
        <v>604</v>
      </c>
      <c r="N308" s="2" t="s">
        <v>604</v>
      </c>
      <c r="O308" s="2" t="s">
        <v>604</v>
      </c>
      <c r="P308" s="2" t="s">
        <v>604</v>
      </c>
      <c r="R308" s="2" t="s">
        <v>604</v>
      </c>
    </row>
    <row r="309">
      <c r="A309" s="2">
        <v>308.0</v>
      </c>
      <c r="B309" s="2" t="s">
        <v>125</v>
      </c>
      <c r="C309" s="2" t="s">
        <v>130</v>
      </c>
      <c r="D309" s="16" t="s">
        <v>433</v>
      </c>
      <c r="E309" s="10">
        <v>-53.8145365634392</v>
      </c>
      <c r="F309" s="10">
        <v>1129.3480758636713</v>
      </c>
      <c r="G309" s="10">
        <v>1068.280860375627</v>
      </c>
      <c r="H309" s="2"/>
      <c r="I309" s="2" t="s">
        <v>631</v>
      </c>
      <c r="J309" s="2" t="s">
        <v>635</v>
      </c>
      <c r="M309" s="2" t="s">
        <v>604</v>
      </c>
      <c r="N309" s="2" t="s">
        <v>604</v>
      </c>
      <c r="O309" s="2" t="s">
        <v>604</v>
      </c>
      <c r="P309" s="2" t="s">
        <v>604</v>
      </c>
      <c r="R309" s="2" t="s">
        <v>604</v>
      </c>
    </row>
    <row r="310">
      <c r="A310" s="2">
        <v>309.0</v>
      </c>
      <c r="B310" s="2" t="s">
        <v>34</v>
      </c>
      <c r="C310" s="2" t="s">
        <v>130</v>
      </c>
      <c r="D310" s="16" t="s">
        <v>504</v>
      </c>
      <c r="E310" s="10">
        <v>27.19830627996081</v>
      </c>
      <c r="F310" s="10">
        <v>1000.0</v>
      </c>
      <c r="G310" s="10">
        <v>1122.0953969390662</v>
      </c>
      <c r="H310" s="2"/>
      <c r="I310" s="2" t="s">
        <v>631</v>
      </c>
      <c r="J310" s="2" t="s">
        <v>635</v>
      </c>
      <c r="M310" s="2" t="s">
        <v>604</v>
      </c>
      <c r="N310" s="2" t="s">
        <v>604</v>
      </c>
      <c r="O310" s="2" t="s">
        <v>604</v>
      </c>
      <c r="P310" s="2" t="s">
        <v>604</v>
      </c>
      <c r="R310" s="2" t="s">
        <v>604</v>
      </c>
    </row>
    <row r="311">
      <c r="A311" s="2">
        <v>310.0</v>
      </c>
      <c r="B311" s="2" t="s">
        <v>311</v>
      </c>
      <c r="C311" s="2" t="s">
        <v>34</v>
      </c>
      <c r="D311" s="16" t="s">
        <v>519</v>
      </c>
      <c r="E311" s="10">
        <v>18.562054878388214</v>
      </c>
      <c r="F311" s="10">
        <v>1000.0</v>
      </c>
      <c r="G311" s="10">
        <v>1027.1983062799607</v>
      </c>
      <c r="H311" s="2"/>
      <c r="I311" s="2" t="s">
        <v>635</v>
      </c>
      <c r="J311" s="2" t="s">
        <v>631</v>
      </c>
      <c r="M311" s="2" t="s">
        <v>604</v>
      </c>
      <c r="N311" s="2" t="s">
        <v>604</v>
      </c>
      <c r="O311" s="2" t="s">
        <v>604</v>
      </c>
      <c r="P311" s="2" t="s">
        <v>604</v>
      </c>
      <c r="R311" s="2" t="s">
        <v>604</v>
      </c>
    </row>
    <row r="312">
      <c r="A312" s="2">
        <v>311.0</v>
      </c>
      <c r="B312" s="2" t="s">
        <v>336</v>
      </c>
      <c r="C312" s="2" t="s">
        <v>311</v>
      </c>
      <c r="D312" s="16" t="s">
        <v>433</v>
      </c>
      <c r="E312" s="10">
        <v>-46.13023937061197</v>
      </c>
      <c r="F312" s="10">
        <v>1000.0</v>
      </c>
      <c r="G312" s="10">
        <v>1018.5620548783883</v>
      </c>
      <c r="H312" s="2"/>
      <c r="I312" s="2" t="s">
        <v>631</v>
      </c>
      <c r="J312" s="2" t="s">
        <v>635</v>
      </c>
      <c r="M312" s="2" t="s">
        <v>604</v>
      </c>
      <c r="N312" s="2" t="s">
        <v>604</v>
      </c>
      <c r="O312" s="2" t="s">
        <v>604</v>
      </c>
      <c r="P312" s="2" t="s">
        <v>604</v>
      </c>
      <c r="R312" s="2" t="s">
        <v>604</v>
      </c>
    </row>
    <row r="313">
      <c r="A313" s="2">
        <v>312.0</v>
      </c>
      <c r="B313" s="2" t="s">
        <v>52</v>
      </c>
      <c r="C313" s="2" t="s">
        <v>311</v>
      </c>
      <c r="D313" s="16" t="s">
        <v>466</v>
      </c>
      <c r="E313" s="10">
        <v>15.662730013749798</v>
      </c>
      <c r="F313" s="10">
        <v>1032.4415813522553</v>
      </c>
      <c r="G313" s="10">
        <v>1064.6922942490003</v>
      </c>
      <c r="H313" s="2"/>
      <c r="I313" s="2" t="s">
        <v>631</v>
      </c>
      <c r="J313" s="2" t="s">
        <v>635</v>
      </c>
      <c r="M313" s="2" t="s">
        <v>604</v>
      </c>
      <c r="N313" s="2" t="s">
        <v>604</v>
      </c>
      <c r="O313" s="2" t="s">
        <v>604</v>
      </c>
      <c r="P313" s="2" t="s">
        <v>604</v>
      </c>
      <c r="R313" s="2" t="s">
        <v>604</v>
      </c>
    </row>
    <row r="314">
      <c r="A314" s="2">
        <v>313.0</v>
      </c>
      <c r="B314" s="2" t="s">
        <v>134</v>
      </c>
      <c r="C314" s="2" t="s">
        <v>52</v>
      </c>
      <c r="D314" s="16" t="s">
        <v>523</v>
      </c>
      <c r="E314" s="10">
        <v>21.465326516849743</v>
      </c>
      <c r="F314" s="26">
        <v>1000.0</v>
      </c>
      <c r="G314" s="10">
        <v>1048.104311366005</v>
      </c>
      <c r="H314" s="2"/>
      <c r="I314" s="2" t="s">
        <v>635</v>
      </c>
      <c r="J314" s="2" t="s">
        <v>631</v>
      </c>
      <c r="M314" s="2" t="s">
        <v>604</v>
      </c>
      <c r="N314" s="2" t="s">
        <v>604</v>
      </c>
      <c r="O314" s="2" t="s">
        <v>604</v>
      </c>
      <c r="P314" s="2" t="s">
        <v>604</v>
      </c>
      <c r="R314" s="2" t="s">
        <v>604</v>
      </c>
    </row>
    <row r="315">
      <c r="A315" s="2">
        <v>314.0</v>
      </c>
      <c r="B315" s="2" t="s">
        <v>61</v>
      </c>
      <c r="C315" s="2" t="s">
        <v>134</v>
      </c>
      <c r="D315" s="16" t="s">
        <v>543</v>
      </c>
      <c r="E315" s="10">
        <v>16.438266614786997</v>
      </c>
      <c r="F315" s="10">
        <v>1014.3949397145417</v>
      </c>
      <c r="G315" s="10">
        <v>1021.4653265168498</v>
      </c>
      <c r="H315" s="2"/>
      <c r="I315" s="2" t="s">
        <v>631</v>
      </c>
      <c r="J315" s="2" t="s">
        <v>635</v>
      </c>
      <c r="M315" s="2" t="s">
        <v>604</v>
      </c>
      <c r="N315" s="2" t="s">
        <v>604</v>
      </c>
      <c r="O315" s="2" t="s">
        <v>604</v>
      </c>
      <c r="P315" s="2" t="s">
        <v>604</v>
      </c>
      <c r="R315" s="2" t="s">
        <v>604</v>
      </c>
    </row>
    <row r="316">
      <c r="A316" s="2">
        <v>315.0</v>
      </c>
      <c r="B316" s="2" t="s">
        <v>242</v>
      </c>
      <c r="C316" s="2" t="s">
        <v>61</v>
      </c>
      <c r="D316" s="16" t="s">
        <v>554</v>
      </c>
      <c r="E316" s="10">
        <v>19.71316781451657</v>
      </c>
      <c r="F316" s="10">
        <v>1000.0</v>
      </c>
      <c r="G316" s="10">
        <v>1030.8332063293285</v>
      </c>
      <c r="H316" s="2" t="s">
        <v>618</v>
      </c>
      <c r="I316" s="2" t="s">
        <v>635</v>
      </c>
      <c r="J316" s="2" t="s">
        <v>631</v>
      </c>
      <c r="M316" s="2" t="s">
        <v>604</v>
      </c>
      <c r="N316" s="2" t="s">
        <v>604</v>
      </c>
      <c r="O316" s="2" t="s">
        <v>604</v>
      </c>
      <c r="P316" s="2" t="s">
        <v>604</v>
      </c>
      <c r="R316" s="2" t="s">
        <v>604</v>
      </c>
    </row>
    <row r="317">
      <c r="A317" s="2">
        <v>316.0</v>
      </c>
      <c r="B317" s="2" t="s">
        <v>227</v>
      </c>
      <c r="C317" s="2" t="s">
        <v>41</v>
      </c>
      <c r="D317" s="16" t="s">
        <v>433</v>
      </c>
      <c r="E317" s="10">
        <v>-48.19959034135156</v>
      </c>
      <c r="F317" s="10">
        <v>1000.0</v>
      </c>
      <c r="G317" s="10">
        <v>1000.0</v>
      </c>
      <c r="H317" s="2"/>
      <c r="I317" s="2" t="s">
        <v>636</v>
      </c>
      <c r="J317" s="2" t="s">
        <v>637</v>
      </c>
      <c r="M317" s="2" t="s">
        <v>604</v>
      </c>
      <c r="N317" s="2" t="s">
        <v>604</v>
      </c>
      <c r="O317" s="2" t="s">
        <v>604</v>
      </c>
      <c r="P317" s="2" t="s">
        <v>604</v>
      </c>
      <c r="R317" s="2" t="s">
        <v>604</v>
      </c>
    </row>
    <row r="318">
      <c r="A318" s="2">
        <v>317.0</v>
      </c>
      <c r="B318" s="2" t="s">
        <v>407</v>
      </c>
      <c r="C318" s="2" t="s">
        <v>41</v>
      </c>
      <c r="D318" s="16" t="s">
        <v>433</v>
      </c>
      <c r="E318" s="10">
        <v>-42.50476264325708</v>
      </c>
      <c r="F318" s="10">
        <v>1000.0</v>
      </c>
      <c r="G318" s="10">
        <v>1048.1995903413515</v>
      </c>
      <c r="H318" s="2"/>
      <c r="I318" s="2" t="s">
        <v>636</v>
      </c>
      <c r="J318" s="2" t="s">
        <v>637</v>
      </c>
      <c r="M318" s="2" t="s">
        <v>604</v>
      </c>
      <c r="N318" s="2" t="s">
        <v>604</v>
      </c>
      <c r="O318" s="2" t="s">
        <v>604</v>
      </c>
      <c r="P318" s="2" t="s">
        <v>604</v>
      </c>
      <c r="R318" s="2" t="s">
        <v>604</v>
      </c>
    </row>
    <row r="319">
      <c r="A319" s="2">
        <v>318.0</v>
      </c>
      <c r="B319" s="2" t="s">
        <v>337</v>
      </c>
      <c r="C319" s="2" t="s">
        <v>41</v>
      </c>
      <c r="D319" s="16" t="s">
        <v>433</v>
      </c>
      <c r="E319" s="10">
        <v>-45.94516887502901</v>
      </c>
      <c r="F319" s="10">
        <v>1000.0</v>
      </c>
      <c r="G319" s="10">
        <v>1090.7043529846085</v>
      </c>
      <c r="H319" s="2"/>
      <c r="I319" s="2" t="s">
        <v>636</v>
      </c>
      <c r="J319" s="2" t="s">
        <v>637</v>
      </c>
      <c r="M319" s="2" t="s">
        <v>604</v>
      </c>
      <c r="N319" s="2" t="s">
        <v>604</v>
      </c>
      <c r="O319" s="2" t="s">
        <v>604</v>
      </c>
      <c r="P319" s="2" t="s">
        <v>604</v>
      </c>
      <c r="R319" s="2" t="s">
        <v>604</v>
      </c>
    </row>
    <row r="320">
      <c r="A320" s="2">
        <v>319.0</v>
      </c>
      <c r="B320" s="2" t="s">
        <v>153</v>
      </c>
      <c r="C320" s="2" t="s">
        <v>41</v>
      </c>
      <c r="D320" s="16" t="s">
        <v>555</v>
      </c>
      <c r="E320" s="10">
        <v>25.68173244228854</v>
      </c>
      <c r="F320" s="26">
        <v>1000.0</v>
      </c>
      <c r="G320" s="10">
        <v>1136.6495218596374</v>
      </c>
      <c r="H320" s="2"/>
      <c r="I320" s="2" t="s">
        <v>636</v>
      </c>
      <c r="J320" s="2" t="s">
        <v>637</v>
      </c>
      <c r="M320" s="2" t="s">
        <v>604</v>
      </c>
      <c r="N320" s="2" t="s">
        <v>604</v>
      </c>
      <c r="O320" s="2" t="s">
        <v>604</v>
      </c>
      <c r="P320" s="2" t="s">
        <v>604</v>
      </c>
      <c r="R320" s="2" t="s">
        <v>604</v>
      </c>
    </row>
    <row r="321">
      <c r="A321" s="2">
        <v>320.0</v>
      </c>
      <c r="B321" s="2" t="s">
        <v>388</v>
      </c>
      <c r="C321" s="2" t="s">
        <v>153</v>
      </c>
      <c r="D321" s="16" t="s">
        <v>543</v>
      </c>
      <c r="E321" s="10">
        <v>18.575115202892043</v>
      </c>
      <c r="F321" s="10">
        <v>1000.0</v>
      </c>
      <c r="G321" s="10">
        <v>1025.6817324422886</v>
      </c>
      <c r="H321" s="2"/>
      <c r="I321" s="2" t="s">
        <v>637</v>
      </c>
      <c r="J321" s="2" t="s">
        <v>636</v>
      </c>
      <c r="M321" s="2" t="s">
        <v>604</v>
      </c>
      <c r="N321" s="2" t="s">
        <v>604</v>
      </c>
      <c r="O321" s="2" t="s">
        <v>604</v>
      </c>
      <c r="P321" s="2" t="s">
        <v>604</v>
      </c>
      <c r="R321" s="2" t="s">
        <v>604</v>
      </c>
    </row>
    <row r="322">
      <c r="A322" s="2">
        <v>321.0</v>
      </c>
      <c r="B322" s="2" t="s">
        <v>91</v>
      </c>
      <c r="C322" s="2" t="s">
        <v>388</v>
      </c>
      <c r="D322" s="16" t="s">
        <v>480</v>
      </c>
      <c r="E322" s="10">
        <v>17.764364144763235</v>
      </c>
      <c r="F322" s="10">
        <v>1000.0</v>
      </c>
      <c r="G322" s="10">
        <v>1018.5751152028921</v>
      </c>
      <c r="H322" s="2"/>
      <c r="I322" s="2" t="s">
        <v>636</v>
      </c>
      <c r="J322" s="2" t="s">
        <v>637</v>
      </c>
      <c r="M322" s="2" t="s">
        <v>604</v>
      </c>
      <c r="N322" s="2" t="s">
        <v>604</v>
      </c>
      <c r="O322" s="2" t="s">
        <v>604</v>
      </c>
      <c r="P322" s="2" t="s">
        <v>604</v>
      </c>
      <c r="R322" s="2" t="s">
        <v>604</v>
      </c>
    </row>
    <row r="323">
      <c r="A323" s="2">
        <v>322.0</v>
      </c>
      <c r="B323" s="2" t="s">
        <v>174</v>
      </c>
      <c r="C323" s="2" t="s">
        <v>91</v>
      </c>
      <c r="D323" s="16" t="s">
        <v>453</v>
      </c>
      <c r="E323" s="10">
        <v>17.918420415550315</v>
      </c>
      <c r="F323" s="10">
        <v>1000.0</v>
      </c>
      <c r="G323" s="10">
        <v>1017.7643641447632</v>
      </c>
      <c r="H323" s="2"/>
      <c r="I323" s="2" t="s">
        <v>637</v>
      </c>
      <c r="J323" s="2" t="s">
        <v>636</v>
      </c>
      <c r="M323" s="2" t="s">
        <v>604</v>
      </c>
      <c r="N323" s="2" t="s">
        <v>604</v>
      </c>
      <c r="O323" s="2" t="s">
        <v>604</v>
      </c>
      <c r="P323" s="2" t="s">
        <v>604</v>
      </c>
      <c r="R323" s="2" t="s">
        <v>604</v>
      </c>
    </row>
    <row r="324">
      <c r="A324" s="2">
        <v>323.0</v>
      </c>
      <c r="B324" s="2" t="s">
        <v>399</v>
      </c>
      <c r="C324" s="2" t="s">
        <v>174</v>
      </c>
      <c r="D324" s="16" t="s">
        <v>433</v>
      </c>
      <c r="E324" s="10">
        <v>-46.20470974353937</v>
      </c>
      <c r="F324" s="10">
        <v>1000.0</v>
      </c>
      <c r="G324" s="10">
        <v>1017.9184204155504</v>
      </c>
      <c r="H324" s="2"/>
      <c r="I324" s="2" t="s">
        <v>636</v>
      </c>
      <c r="J324" s="2" t="s">
        <v>637</v>
      </c>
      <c r="M324" s="2" t="s">
        <v>604</v>
      </c>
      <c r="N324" s="2" t="s">
        <v>604</v>
      </c>
      <c r="O324" s="2" t="s">
        <v>604</v>
      </c>
      <c r="P324" s="2" t="s">
        <v>604</v>
      </c>
      <c r="R324" s="2" t="s">
        <v>604</v>
      </c>
    </row>
    <row r="325">
      <c r="A325" s="2">
        <v>324.0</v>
      </c>
      <c r="B325" s="2" t="s">
        <v>227</v>
      </c>
      <c r="C325" s="2" t="s">
        <v>174</v>
      </c>
      <c r="D325" s="16" t="s">
        <v>498</v>
      </c>
      <c r="E325" s="10">
        <v>27.383246250373656</v>
      </c>
      <c r="F325" s="10">
        <v>951.8004096586484</v>
      </c>
      <c r="G325" s="10">
        <v>1064.1231301590897</v>
      </c>
      <c r="H325" s="2"/>
      <c r="I325" s="2" t="s">
        <v>636</v>
      </c>
      <c r="J325" s="2" t="s">
        <v>637</v>
      </c>
      <c r="M325" s="2" t="s">
        <v>604</v>
      </c>
      <c r="N325" s="2" t="s">
        <v>604</v>
      </c>
      <c r="O325" s="2" t="s">
        <v>604</v>
      </c>
      <c r="P325" s="2" t="s">
        <v>604</v>
      </c>
      <c r="R325" s="2" t="s">
        <v>604</v>
      </c>
    </row>
    <row r="326">
      <c r="A326" s="2">
        <v>325.0</v>
      </c>
      <c r="B326" s="2" t="s">
        <v>316</v>
      </c>
      <c r="C326" s="2" t="s">
        <v>227</v>
      </c>
      <c r="D326" s="16" t="s">
        <v>556</v>
      </c>
      <c r="E326" s="10">
        <v>12.981747704926775</v>
      </c>
      <c r="F326" s="10">
        <v>1000.0</v>
      </c>
      <c r="G326" s="10">
        <v>979.183655909022</v>
      </c>
      <c r="H326" s="2"/>
      <c r="I326" s="2" t="s">
        <v>637</v>
      </c>
      <c r="J326" s="2" t="s">
        <v>636</v>
      </c>
      <c r="M326" s="2" t="s">
        <v>604</v>
      </c>
      <c r="N326" s="2" t="s">
        <v>604</v>
      </c>
      <c r="O326" s="2" t="s">
        <v>604</v>
      </c>
      <c r="P326" s="2" t="s">
        <v>604</v>
      </c>
      <c r="R326" s="2" t="s">
        <v>604</v>
      </c>
    </row>
    <row r="327">
      <c r="A327" s="2">
        <v>326.0</v>
      </c>
      <c r="B327" s="2" t="s">
        <v>337</v>
      </c>
      <c r="C327" s="2" t="s">
        <v>316</v>
      </c>
      <c r="D327" s="16" t="s">
        <v>549</v>
      </c>
      <c r="E327" s="10">
        <v>22.266278596991658</v>
      </c>
      <c r="F327" s="10">
        <v>954.054831124971</v>
      </c>
      <c r="G327" s="10">
        <v>1012.9817477049268</v>
      </c>
      <c r="H327" s="2"/>
      <c r="I327" s="2" t="s">
        <v>636</v>
      </c>
      <c r="J327" s="2" t="s">
        <v>637</v>
      </c>
      <c r="M327" s="2" t="s">
        <v>604</v>
      </c>
      <c r="N327" s="2" t="s">
        <v>604</v>
      </c>
      <c r="O327" s="2" t="s">
        <v>604</v>
      </c>
      <c r="P327" s="2" t="s">
        <v>604</v>
      </c>
      <c r="R327" s="2" t="s">
        <v>604</v>
      </c>
    </row>
    <row r="328">
      <c r="A328" s="2">
        <v>327.0</v>
      </c>
      <c r="B328" s="2" t="s">
        <v>103</v>
      </c>
      <c r="C328" s="2" t="s">
        <v>337</v>
      </c>
      <c r="D328" s="16" t="s">
        <v>457</v>
      </c>
      <c r="E328" s="10">
        <v>12.641485467155087</v>
      </c>
      <c r="F328" s="10">
        <v>1000.0</v>
      </c>
      <c r="G328" s="10">
        <v>976.3211097219627</v>
      </c>
      <c r="H328" s="2" t="s">
        <v>618</v>
      </c>
      <c r="I328" s="2" t="s">
        <v>637</v>
      </c>
      <c r="J328" s="2" t="s">
        <v>636</v>
      </c>
      <c r="M328" s="2" t="s">
        <v>604</v>
      </c>
      <c r="N328" s="2" t="s">
        <v>604</v>
      </c>
      <c r="O328" s="2" t="s">
        <v>604</v>
      </c>
      <c r="P328" s="2" t="s">
        <v>604</v>
      </c>
      <c r="R328" s="2" t="s">
        <v>604</v>
      </c>
    </row>
    <row r="329">
      <c r="A329" s="2">
        <v>328.0</v>
      </c>
      <c r="B329" s="2" t="s">
        <v>311</v>
      </c>
      <c r="C329" s="2" t="s">
        <v>91</v>
      </c>
      <c r="D329" s="16" t="s">
        <v>433</v>
      </c>
      <c r="E329" s="10">
        <v>-52.865434202982776</v>
      </c>
      <c r="F329" s="10">
        <v>1049.0295642352505</v>
      </c>
      <c r="G329" s="10">
        <v>999.8459437292129</v>
      </c>
      <c r="H329" s="2"/>
      <c r="I329" s="2" t="s">
        <v>635</v>
      </c>
      <c r="J329" s="2" t="s">
        <v>636</v>
      </c>
      <c r="M329" s="2" t="s">
        <v>604</v>
      </c>
      <c r="N329" s="2" t="s">
        <v>604</v>
      </c>
      <c r="O329" s="2" t="s">
        <v>604</v>
      </c>
      <c r="P329" s="2" t="s">
        <v>604</v>
      </c>
      <c r="R329" s="2" t="s">
        <v>604</v>
      </c>
    </row>
    <row r="330">
      <c r="A330" s="2">
        <v>329.0</v>
      </c>
      <c r="B330" s="2" t="s">
        <v>134</v>
      </c>
      <c r="C330" s="2" t="s">
        <v>91</v>
      </c>
      <c r="D330" s="16" t="s">
        <v>553</v>
      </c>
      <c r="E330" s="10">
        <v>17.659825784440635</v>
      </c>
      <c r="F330" s="26">
        <v>1005.0270599020628</v>
      </c>
      <c r="G330" s="10">
        <v>1052.7113779321955</v>
      </c>
      <c r="H330" s="2"/>
      <c r="I330" s="2" t="s">
        <v>635</v>
      </c>
      <c r="J330" s="2" t="s">
        <v>636</v>
      </c>
      <c r="M330" s="2" t="s">
        <v>604</v>
      </c>
      <c r="N330" s="2" t="s">
        <v>604</v>
      </c>
      <c r="O330" s="2" t="s">
        <v>604</v>
      </c>
      <c r="P330" s="2" t="s">
        <v>604</v>
      </c>
      <c r="R330" s="2" t="s">
        <v>604</v>
      </c>
    </row>
    <row r="331">
      <c r="A331" s="2">
        <v>330.0</v>
      </c>
      <c r="B331" s="2" t="s">
        <v>153</v>
      </c>
      <c r="C331" s="2" t="s">
        <v>134</v>
      </c>
      <c r="D331" s="16" t="s">
        <v>433</v>
      </c>
      <c r="E331" s="10">
        <v>-46.47362871686275</v>
      </c>
      <c r="F331" s="10">
        <v>1007.1066172393965</v>
      </c>
      <c r="G331" s="10">
        <v>1022.6868856865034</v>
      </c>
      <c r="H331" s="2"/>
      <c r="I331" s="2" t="s">
        <v>636</v>
      </c>
      <c r="J331" s="2" t="s">
        <v>635</v>
      </c>
      <c r="M331" s="2" t="s">
        <v>604</v>
      </c>
      <c r="N331" s="2" t="s">
        <v>604</v>
      </c>
      <c r="O331" s="2" t="s">
        <v>604</v>
      </c>
      <c r="P331" s="2" t="s">
        <v>604</v>
      </c>
      <c r="R331" s="2" t="s">
        <v>604</v>
      </c>
    </row>
    <row r="332">
      <c r="A332" s="2">
        <v>331.0</v>
      </c>
      <c r="B332" s="2" t="s">
        <v>399</v>
      </c>
      <c r="C332" s="2" t="s">
        <v>134</v>
      </c>
      <c r="D332" s="16" t="s">
        <v>486</v>
      </c>
      <c r="E332" s="10">
        <v>27.876639615386054</v>
      </c>
      <c r="F332" s="10">
        <v>953.7952902564606</v>
      </c>
      <c r="G332" s="10">
        <v>1069.160514403366</v>
      </c>
      <c r="H332" s="2"/>
      <c r="I332" s="2" t="s">
        <v>636</v>
      </c>
      <c r="J332" s="2" t="s">
        <v>635</v>
      </c>
      <c r="M332" s="2" t="s">
        <v>604</v>
      </c>
      <c r="N332" s="2" t="s">
        <v>604</v>
      </c>
      <c r="O332" s="2" t="s">
        <v>604</v>
      </c>
      <c r="P332" s="2" t="s">
        <v>604</v>
      </c>
      <c r="R332" s="2" t="s">
        <v>604</v>
      </c>
    </row>
    <row r="333">
      <c r="A333" s="2">
        <v>332.0</v>
      </c>
      <c r="B333" s="2" t="s">
        <v>242</v>
      </c>
      <c r="C333" s="2" t="s">
        <v>399</v>
      </c>
      <c r="D333" s="16" t="s">
        <v>541</v>
      </c>
      <c r="E333" s="10">
        <v>12.16694120108649</v>
      </c>
      <c r="F333" s="10">
        <v>1019.7131678145166</v>
      </c>
      <c r="G333" s="10">
        <v>981.6719298718467</v>
      </c>
      <c r="H333" s="2"/>
      <c r="I333" s="2" t="s">
        <v>635</v>
      </c>
      <c r="J333" s="2" t="s">
        <v>636</v>
      </c>
      <c r="M333" s="2" t="s">
        <v>604</v>
      </c>
      <c r="N333" s="2" t="s">
        <v>604</v>
      </c>
      <c r="O333" s="2" t="s">
        <v>604</v>
      </c>
      <c r="P333" s="2" t="s">
        <v>604</v>
      </c>
      <c r="R333" s="2" t="s">
        <v>604</v>
      </c>
    </row>
    <row r="334">
      <c r="A334" s="2">
        <v>333.0</v>
      </c>
      <c r="B334" s="2" t="s">
        <v>407</v>
      </c>
      <c r="C334" s="2" t="s">
        <v>242</v>
      </c>
      <c r="D334" s="16" t="s">
        <v>433</v>
      </c>
      <c r="E334" s="10">
        <v>-39.024006937217145</v>
      </c>
      <c r="F334" s="10">
        <v>957.4952373567429</v>
      </c>
      <c r="G334" s="10">
        <v>1031.880109015603</v>
      </c>
      <c r="H334" s="2"/>
      <c r="I334" s="2" t="s">
        <v>636</v>
      </c>
      <c r="J334" s="2" t="s">
        <v>635</v>
      </c>
      <c r="M334" s="2" t="s">
        <v>604</v>
      </c>
      <c r="N334" s="2" t="s">
        <v>604</v>
      </c>
      <c r="O334" s="2" t="s">
        <v>604</v>
      </c>
      <c r="P334" s="2" t="s">
        <v>604</v>
      </c>
      <c r="R334" s="2" t="s">
        <v>604</v>
      </c>
    </row>
    <row r="335">
      <c r="A335" s="2">
        <v>334.0</v>
      </c>
      <c r="B335" s="2" t="s">
        <v>227</v>
      </c>
      <c r="C335" s="2" t="s">
        <v>242</v>
      </c>
      <c r="D335" s="16" t="s">
        <v>470</v>
      </c>
      <c r="E335" s="10">
        <v>26.329127157282606</v>
      </c>
      <c r="F335" s="10">
        <v>966.2019082040953</v>
      </c>
      <c r="G335" s="10">
        <v>1070.9041159528201</v>
      </c>
      <c r="H335" s="2"/>
      <c r="I335" s="2" t="s">
        <v>636</v>
      </c>
      <c r="J335" s="2" t="s">
        <v>635</v>
      </c>
      <c r="M335" s="2" t="s">
        <v>604</v>
      </c>
      <c r="N335" s="2" t="s">
        <v>604</v>
      </c>
      <c r="O335" s="2" t="s">
        <v>604</v>
      </c>
      <c r="P335" s="2" t="s">
        <v>604</v>
      </c>
      <c r="R335" s="2" t="s">
        <v>604</v>
      </c>
    </row>
    <row r="336">
      <c r="A336" s="2">
        <v>335.0</v>
      </c>
      <c r="B336" s="2" t="s">
        <v>398</v>
      </c>
      <c r="C336" s="2" t="s">
        <v>227</v>
      </c>
      <c r="D336" s="16" t="s">
        <v>433</v>
      </c>
      <c r="E336" s="10">
        <v>-49.586805435053556</v>
      </c>
      <c r="F336" s="10">
        <v>1005.9021409202477</v>
      </c>
      <c r="G336" s="10">
        <v>992.5310353613779</v>
      </c>
      <c r="H336" s="2"/>
      <c r="I336" s="2" t="s">
        <v>635</v>
      </c>
      <c r="J336" s="2" t="s">
        <v>636</v>
      </c>
      <c r="M336" s="2" t="s">
        <v>604</v>
      </c>
      <c r="N336" s="2" t="s">
        <v>604</v>
      </c>
      <c r="O336" s="2" t="s">
        <v>604</v>
      </c>
      <c r="P336" s="2" t="s">
        <v>604</v>
      </c>
      <c r="R336" s="2" t="s">
        <v>604</v>
      </c>
    </row>
    <row r="337">
      <c r="A337" s="2">
        <v>336.0</v>
      </c>
      <c r="B337" s="2" t="s">
        <v>130</v>
      </c>
      <c r="C337" s="2" t="s">
        <v>227</v>
      </c>
      <c r="D337" s="16" t="s">
        <v>433</v>
      </c>
      <c r="E337" s="10">
        <v>-53.15975648950686</v>
      </c>
      <c r="F337" s="10">
        <v>1094.8970906591055</v>
      </c>
      <c r="G337" s="10">
        <v>1042.1178407964314</v>
      </c>
      <c r="H337" s="2"/>
      <c r="I337" s="2" t="s">
        <v>635</v>
      </c>
      <c r="J337" s="2" t="s">
        <v>636</v>
      </c>
      <c r="M337" s="2" t="s">
        <v>604</v>
      </c>
      <c r="N337" s="2" t="s">
        <v>604</v>
      </c>
      <c r="O337" s="2" t="s">
        <v>604</v>
      </c>
      <c r="P337" s="2" t="s">
        <v>604</v>
      </c>
      <c r="R337" s="2" t="s">
        <v>604</v>
      </c>
    </row>
    <row r="338">
      <c r="A338" s="2">
        <v>337.0</v>
      </c>
      <c r="B338" s="2" t="s">
        <v>97</v>
      </c>
      <c r="C338" s="2" t="s">
        <v>227</v>
      </c>
      <c r="D338" s="16" t="s">
        <v>451</v>
      </c>
      <c r="E338" s="10">
        <v>24.191832283202807</v>
      </c>
      <c r="F338" s="10">
        <v>987.2224767157012</v>
      </c>
      <c r="G338" s="10">
        <v>1095.2775972859383</v>
      </c>
      <c r="H338" s="2"/>
      <c r="I338" s="2" t="s">
        <v>635</v>
      </c>
      <c r="J338" s="2" t="s">
        <v>636</v>
      </c>
      <c r="M338" s="2" t="s">
        <v>604</v>
      </c>
      <c r="N338" s="2" t="s">
        <v>604</v>
      </c>
      <c r="O338" s="2" t="s">
        <v>604</v>
      </c>
      <c r="P338" s="2" t="s">
        <v>604</v>
      </c>
      <c r="R338" s="2" t="s">
        <v>604</v>
      </c>
    </row>
    <row r="339">
      <c r="A339" s="2">
        <v>338.0</v>
      </c>
      <c r="B339" s="2" t="s">
        <v>337</v>
      </c>
      <c r="C339" s="2" t="s">
        <v>97</v>
      </c>
      <c r="D339" s="16" t="s">
        <v>433</v>
      </c>
      <c r="E339" s="10">
        <v>-42.56441694351181</v>
      </c>
      <c r="F339" s="10">
        <v>963.6796242548075</v>
      </c>
      <c r="G339" s="10">
        <v>1011.414308998904</v>
      </c>
      <c r="H339" s="2"/>
      <c r="I339" s="2" t="s">
        <v>636</v>
      </c>
      <c r="J339" s="2" t="s">
        <v>635</v>
      </c>
      <c r="M339" s="2" t="s">
        <v>604</v>
      </c>
      <c r="N339" s="2" t="s">
        <v>604</v>
      </c>
      <c r="O339" s="2" t="s">
        <v>604</v>
      </c>
      <c r="P339" s="2" t="s">
        <v>604</v>
      </c>
      <c r="R339" s="2" t="s">
        <v>604</v>
      </c>
    </row>
    <row r="340">
      <c r="A340" s="2">
        <v>339.0</v>
      </c>
      <c r="B340" s="2" t="s">
        <v>91</v>
      </c>
      <c r="C340" s="2" t="s">
        <v>97</v>
      </c>
      <c r="D340" s="16" t="s">
        <v>507</v>
      </c>
      <c r="E340" s="10">
        <v>14.718205152418024</v>
      </c>
      <c r="F340" s="10">
        <v>1035.0515521477548</v>
      </c>
      <c r="G340" s="10">
        <v>1053.9787259424158</v>
      </c>
      <c r="H340" s="2"/>
      <c r="I340" s="2" t="s">
        <v>636</v>
      </c>
      <c r="J340" s="2" t="s">
        <v>635</v>
      </c>
      <c r="M340" s="2" t="s">
        <v>604</v>
      </c>
      <c r="N340" s="2" t="s">
        <v>604</v>
      </c>
      <c r="O340" s="2" t="s">
        <v>604</v>
      </c>
      <c r="P340" s="2" t="s">
        <v>604</v>
      </c>
      <c r="R340" s="2" t="s">
        <v>604</v>
      </c>
    </row>
    <row r="341">
      <c r="A341" s="2">
        <v>340.0</v>
      </c>
      <c r="B341" s="2" t="s">
        <v>134</v>
      </c>
      <c r="C341" s="2" t="s">
        <v>91</v>
      </c>
      <c r="D341" s="16" t="s">
        <v>555</v>
      </c>
      <c r="E341" s="10">
        <v>15.832944904801726</v>
      </c>
      <c r="F341" s="10">
        <v>1041.28387478798</v>
      </c>
      <c r="G341" s="10">
        <v>1049.7697573001728</v>
      </c>
      <c r="H341" s="2"/>
      <c r="I341" s="2" t="s">
        <v>635</v>
      </c>
      <c r="J341" s="2" t="s">
        <v>636</v>
      </c>
      <c r="M341" s="2" t="s">
        <v>604</v>
      </c>
      <c r="N341" s="2" t="s">
        <v>604</v>
      </c>
      <c r="O341" s="2" t="s">
        <v>604</v>
      </c>
      <c r="P341" s="2" t="s">
        <v>604</v>
      </c>
      <c r="R341" s="2" t="s">
        <v>604</v>
      </c>
    </row>
    <row r="342">
      <c r="A342" s="2">
        <v>341.0</v>
      </c>
      <c r="B342" s="2" t="s">
        <v>153</v>
      </c>
      <c r="C342" s="2" t="s">
        <v>134</v>
      </c>
      <c r="D342" s="16" t="s">
        <v>488</v>
      </c>
      <c r="E342" s="10">
        <v>27.88266775260004</v>
      </c>
      <c r="F342" s="10">
        <v>960.6329885225338</v>
      </c>
      <c r="G342" s="10">
        <v>1057.1168196927817</v>
      </c>
      <c r="H342" s="2"/>
      <c r="I342" s="2" t="s">
        <v>636</v>
      </c>
      <c r="J342" s="2" t="s">
        <v>635</v>
      </c>
      <c r="M342" s="2" t="s">
        <v>604</v>
      </c>
      <c r="N342" s="2" t="s">
        <v>604</v>
      </c>
      <c r="O342" s="2" t="s">
        <v>604</v>
      </c>
      <c r="P342" s="2" t="s">
        <v>604</v>
      </c>
      <c r="R342" s="2" t="s">
        <v>604</v>
      </c>
    </row>
    <row r="343">
      <c r="A343" s="2">
        <v>342.0</v>
      </c>
      <c r="B343" s="2" t="s">
        <v>242</v>
      </c>
      <c r="C343" s="2" t="s">
        <v>153</v>
      </c>
      <c r="D343" s="16" t="s">
        <v>557</v>
      </c>
      <c r="E343" s="10">
        <v>10.614312768534548</v>
      </c>
      <c r="F343" s="10">
        <v>1044.5749887955374</v>
      </c>
      <c r="G343" s="10">
        <v>988.5156562751338</v>
      </c>
      <c r="H343" s="2"/>
      <c r="I343" s="2" t="s">
        <v>635</v>
      </c>
      <c r="J343" s="2" t="s">
        <v>636</v>
      </c>
      <c r="M343" s="2" t="s">
        <v>604</v>
      </c>
      <c r="N343" s="2" t="s">
        <v>604</v>
      </c>
      <c r="O343" s="2" t="s">
        <v>604</v>
      </c>
      <c r="P343" s="2" t="s">
        <v>604</v>
      </c>
      <c r="R343" s="2" t="s">
        <v>604</v>
      </c>
    </row>
    <row r="344">
      <c r="A344" s="2">
        <v>343.0</v>
      </c>
      <c r="B344" s="2" t="s">
        <v>227</v>
      </c>
      <c r="C344" s="2" t="s">
        <v>242</v>
      </c>
      <c r="D344" s="16" t="s">
        <v>433</v>
      </c>
      <c r="E344" s="10">
        <v>-49.838877185613185</v>
      </c>
      <c r="F344" s="10">
        <v>1071.0857650027356</v>
      </c>
      <c r="G344" s="10">
        <v>1055.189301564072</v>
      </c>
      <c r="H344" s="2" t="s">
        <v>618</v>
      </c>
      <c r="I344" s="2" t="s">
        <v>636</v>
      </c>
      <c r="J344" s="2" t="s">
        <v>635</v>
      </c>
      <c r="M344" s="2" t="s">
        <v>604</v>
      </c>
      <c r="N344" s="2" t="s">
        <v>604</v>
      </c>
      <c r="O344" s="2" t="s">
        <v>604</v>
      </c>
      <c r="P344" s="2" t="s">
        <v>604</v>
      </c>
      <c r="R344" s="2" t="s">
        <v>604</v>
      </c>
    </row>
    <row r="345">
      <c r="A345" s="2">
        <v>344.0</v>
      </c>
      <c r="B345" s="2" t="s">
        <v>61</v>
      </c>
      <c r="C345" s="2" t="s">
        <v>41</v>
      </c>
      <c r="D345" s="16" t="s">
        <v>433</v>
      </c>
      <c r="E345" s="10">
        <v>-35.46218318623953</v>
      </c>
      <c r="F345" s="10">
        <v>1011.1200385148119</v>
      </c>
      <c r="G345" s="10">
        <v>1110.9677894173487</v>
      </c>
      <c r="H345" s="2"/>
      <c r="I345" s="2" t="s">
        <v>631</v>
      </c>
      <c r="J345" s="2" t="s">
        <v>637</v>
      </c>
      <c r="M345" s="2" t="s">
        <v>604</v>
      </c>
      <c r="N345" s="2" t="s">
        <v>604</v>
      </c>
      <c r="O345" s="2" t="s">
        <v>604</v>
      </c>
      <c r="P345" s="2" t="s">
        <v>604</v>
      </c>
      <c r="R345" s="2" t="s">
        <v>604</v>
      </c>
    </row>
    <row r="346">
      <c r="A346" s="2">
        <v>345.0</v>
      </c>
      <c r="B346" s="2" t="s">
        <v>52</v>
      </c>
      <c r="C346" s="2" t="s">
        <v>41</v>
      </c>
      <c r="D346" s="16" t="s">
        <v>494</v>
      </c>
      <c r="E346" s="10">
        <v>28.71625634132981</v>
      </c>
      <c r="F346" s="10">
        <v>1026.6389848491553</v>
      </c>
      <c r="G346" s="10">
        <v>1146.4299726035883</v>
      </c>
      <c r="H346" s="2"/>
      <c r="I346" s="2" t="s">
        <v>631</v>
      </c>
      <c r="J346" s="2" t="s">
        <v>637</v>
      </c>
      <c r="M346" s="2" t="s">
        <v>604</v>
      </c>
      <c r="N346" s="2" t="s">
        <v>604</v>
      </c>
      <c r="O346" s="2" t="s">
        <v>604</v>
      </c>
      <c r="P346" s="2" t="s">
        <v>604</v>
      </c>
      <c r="R346" s="2" t="s">
        <v>604</v>
      </c>
    </row>
    <row r="347">
      <c r="A347" s="2">
        <v>346.0</v>
      </c>
      <c r="B347" s="2" t="s">
        <v>388</v>
      </c>
      <c r="C347" s="2" t="s">
        <v>52</v>
      </c>
      <c r="D347" s="16" t="s">
        <v>433</v>
      </c>
      <c r="E347" s="10">
        <v>-41.68257932082386</v>
      </c>
      <c r="F347" s="10">
        <v>1000.8107510581289</v>
      </c>
      <c r="G347" s="10">
        <v>1055.3552411904852</v>
      </c>
      <c r="H347" s="2"/>
      <c r="I347" s="2" t="s">
        <v>637</v>
      </c>
      <c r="J347" s="2" t="s">
        <v>631</v>
      </c>
      <c r="M347" s="2" t="s">
        <v>604</v>
      </c>
      <c r="N347" s="2" t="s">
        <v>604</v>
      </c>
      <c r="O347" s="2" t="s">
        <v>604</v>
      </c>
      <c r="P347" s="2" t="s">
        <v>604</v>
      </c>
      <c r="R347" s="2" t="s">
        <v>604</v>
      </c>
    </row>
    <row r="348">
      <c r="A348" s="2">
        <v>347.0</v>
      </c>
      <c r="B348" s="2" t="s">
        <v>76</v>
      </c>
      <c r="C348" s="2" t="s">
        <v>52</v>
      </c>
      <c r="D348" s="16" t="s">
        <v>433</v>
      </c>
      <c r="E348" s="10">
        <v>-35.861264199083436</v>
      </c>
      <c r="F348" s="10">
        <v>1000.0</v>
      </c>
      <c r="G348" s="10">
        <v>1097.037820511309</v>
      </c>
      <c r="H348" s="2"/>
      <c r="I348" s="2" t="s">
        <v>637</v>
      </c>
      <c r="J348" s="2" t="s">
        <v>631</v>
      </c>
      <c r="M348" s="2" t="s">
        <v>604</v>
      </c>
      <c r="N348" s="2" t="s">
        <v>604</v>
      </c>
      <c r="O348" s="2" t="s">
        <v>604</v>
      </c>
      <c r="P348" s="2" t="s">
        <v>604</v>
      </c>
      <c r="R348" s="2" t="s">
        <v>604</v>
      </c>
    </row>
    <row r="349">
      <c r="A349" s="2">
        <v>348.0</v>
      </c>
      <c r="B349" s="2" t="s">
        <v>174</v>
      </c>
      <c r="C349" s="2" t="s">
        <v>52</v>
      </c>
      <c r="D349" s="16" t="s">
        <v>432</v>
      </c>
      <c r="E349" s="10">
        <v>22.174247260682613</v>
      </c>
      <c r="F349" s="10">
        <v>1036.739883908716</v>
      </c>
      <c r="G349" s="10">
        <v>1132.8990847103926</v>
      </c>
      <c r="H349" s="2"/>
      <c r="I349" s="2" t="s">
        <v>637</v>
      </c>
      <c r="J349" s="2" t="s">
        <v>631</v>
      </c>
      <c r="M349" s="2" t="s">
        <v>604</v>
      </c>
      <c r="N349" s="2" t="s">
        <v>604</v>
      </c>
      <c r="O349" s="2" t="s">
        <v>604</v>
      </c>
      <c r="P349" s="2" t="s">
        <v>604</v>
      </c>
      <c r="R349" s="2" t="s">
        <v>604</v>
      </c>
    </row>
    <row r="350">
      <c r="A350" s="2">
        <v>349.0</v>
      </c>
      <c r="B350" s="2" t="s">
        <v>125</v>
      </c>
      <c r="C350" s="2" t="s">
        <v>174</v>
      </c>
      <c r="D350" s="16" t="s">
        <v>558</v>
      </c>
      <c r="E350" s="10">
        <v>14.605164975037981</v>
      </c>
      <c r="F350" s="10">
        <v>1075.5335393002322</v>
      </c>
      <c r="G350" s="10">
        <v>1058.9141311693986</v>
      </c>
      <c r="H350" s="2"/>
      <c r="I350" s="2" t="s">
        <v>631</v>
      </c>
      <c r="J350" s="2" t="s">
        <v>637</v>
      </c>
      <c r="M350" s="2" t="s">
        <v>604</v>
      </c>
      <c r="N350" s="2" t="s">
        <v>604</v>
      </c>
      <c r="O350" s="2" t="s">
        <v>604</v>
      </c>
      <c r="P350" s="2" t="s">
        <v>604</v>
      </c>
      <c r="R350" s="2" t="s">
        <v>604</v>
      </c>
    </row>
    <row r="351">
      <c r="A351" s="2">
        <v>350.0</v>
      </c>
      <c r="B351" s="2" t="s">
        <v>316</v>
      </c>
      <c r="C351" s="2" t="s">
        <v>125</v>
      </c>
      <c r="D351" s="16" t="s">
        <v>433</v>
      </c>
      <c r="E351" s="10">
        <v>-35.52254823168711</v>
      </c>
      <c r="F351" s="10">
        <v>990.7154691079351</v>
      </c>
      <c r="G351" s="10">
        <v>1090.1387042752701</v>
      </c>
      <c r="H351" s="2"/>
      <c r="I351" s="2" t="s">
        <v>637</v>
      </c>
      <c r="J351" s="2" t="s">
        <v>631</v>
      </c>
      <c r="M351" s="2" t="s">
        <v>604</v>
      </c>
      <c r="N351" s="2" t="s">
        <v>604</v>
      </c>
      <c r="O351" s="2" t="s">
        <v>604</v>
      </c>
      <c r="P351" s="2" t="s">
        <v>604</v>
      </c>
      <c r="R351" s="2" t="s">
        <v>604</v>
      </c>
    </row>
    <row r="352">
      <c r="A352" s="2">
        <v>351.0</v>
      </c>
      <c r="B352" s="2" t="s">
        <v>103</v>
      </c>
      <c r="C352" s="2" t="s">
        <v>125</v>
      </c>
      <c r="D352" s="16" t="s">
        <v>453</v>
      </c>
      <c r="E352" s="10">
        <v>27.87571523877962</v>
      </c>
      <c r="F352" s="10">
        <v>1012.6414854671551</v>
      </c>
      <c r="G352" s="10">
        <v>1125.6612525069572</v>
      </c>
      <c r="H352" s="2"/>
      <c r="I352" s="2" t="s">
        <v>637</v>
      </c>
      <c r="J352" s="2" t="s">
        <v>631</v>
      </c>
      <c r="M352" s="2" t="s">
        <v>604</v>
      </c>
      <c r="N352" s="2" t="s">
        <v>604</v>
      </c>
      <c r="O352" s="2" t="s">
        <v>604</v>
      </c>
      <c r="P352" s="2" t="s">
        <v>604</v>
      </c>
      <c r="R352" s="2" t="s">
        <v>604</v>
      </c>
    </row>
    <row r="353">
      <c r="A353" s="2">
        <v>352.0</v>
      </c>
      <c r="B353" s="2" t="s">
        <v>75</v>
      </c>
      <c r="C353" s="2" t="s">
        <v>103</v>
      </c>
      <c r="D353" s="16" t="s">
        <v>433</v>
      </c>
      <c r="E353" s="10">
        <v>-37.39183638807119</v>
      </c>
      <c r="F353" s="10">
        <v>954.344245164882</v>
      </c>
      <c r="G353" s="10">
        <v>1040.5172007059348</v>
      </c>
      <c r="H353" s="2"/>
      <c r="I353" s="2" t="s">
        <v>631</v>
      </c>
      <c r="J353" s="2" t="s">
        <v>637</v>
      </c>
      <c r="M353" s="2" t="s">
        <v>604</v>
      </c>
      <c r="N353" s="2" t="s">
        <v>604</v>
      </c>
      <c r="O353" s="2" t="s">
        <v>604</v>
      </c>
      <c r="P353" s="2" t="s">
        <v>604</v>
      </c>
      <c r="R353" s="2" t="s">
        <v>604</v>
      </c>
    </row>
    <row r="354">
      <c r="A354" s="2">
        <v>353.0</v>
      </c>
      <c r="B354" s="2" t="s">
        <v>34</v>
      </c>
      <c r="C354" s="2" t="s">
        <v>103</v>
      </c>
      <c r="D354" s="16" t="s">
        <v>500</v>
      </c>
      <c r="E354" s="10">
        <v>20.69201906963204</v>
      </c>
      <c r="F354" s="26">
        <v>1008.6362514015724</v>
      </c>
      <c r="G354" s="10">
        <v>1077.909037094006</v>
      </c>
      <c r="H354" s="2"/>
      <c r="I354" s="2" t="s">
        <v>631</v>
      </c>
      <c r="J354" s="2" t="s">
        <v>637</v>
      </c>
      <c r="M354" s="2" t="s">
        <v>604</v>
      </c>
      <c r="N354" s="2" t="s">
        <v>604</v>
      </c>
      <c r="O354" s="2" t="s">
        <v>604</v>
      </c>
      <c r="P354" s="2" t="s">
        <v>604</v>
      </c>
      <c r="R354" s="2" t="s">
        <v>604</v>
      </c>
    </row>
    <row r="355">
      <c r="A355" s="2">
        <v>354.0</v>
      </c>
      <c r="B355" s="2" t="s">
        <v>41</v>
      </c>
      <c r="C355" s="2" t="s">
        <v>34</v>
      </c>
      <c r="D355" s="16" t="s">
        <v>504</v>
      </c>
      <c r="E355" s="10">
        <v>8.888900560186237</v>
      </c>
      <c r="F355" s="10">
        <v>1117.7137162622585</v>
      </c>
      <c r="G355" s="10">
        <v>1029.3282704712044</v>
      </c>
      <c r="H355" s="2"/>
      <c r="I355" s="2" t="s">
        <v>637</v>
      </c>
      <c r="J355" s="2" t="s">
        <v>631</v>
      </c>
      <c r="M355" s="2" t="s">
        <v>604</v>
      </c>
      <c r="N355" s="2" t="s">
        <v>604</v>
      </c>
      <c r="O355" s="2" t="s">
        <v>604</v>
      </c>
      <c r="P355" s="2" t="s">
        <v>604</v>
      </c>
      <c r="R355" s="2" t="s">
        <v>604</v>
      </c>
    </row>
    <row r="356">
      <c r="A356" s="2">
        <v>355.0</v>
      </c>
      <c r="B356" s="2" t="s">
        <v>61</v>
      </c>
      <c r="C356" s="2" t="s">
        <v>41</v>
      </c>
      <c r="D356" s="16" t="s">
        <v>480</v>
      </c>
      <c r="E356" s="10">
        <v>35.75188444450018</v>
      </c>
      <c r="F356" s="10">
        <v>975.6578553285724</v>
      </c>
      <c r="G356" s="10">
        <v>1126.6026168224446</v>
      </c>
      <c r="H356" s="2"/>
      <c r="I356" s="2" t="s">
        <v>631</v>
      </c>
      <c r="J356" s="2" t="s">
        <v>637</v>
      </c>
      <c r="M356" s="2" t="s">
        <v>604</v>
      </c>
      <c r="N356" s="2" t="s">
        <v>604</v>
      </c>
      <c r="O356" s="2" t="s">
        <v>604</v>
      </c>
      <c r="P356" s="2" t="s">
        <v>604</v>
      </c>
      <c r="R356" s="2" t="s">
        <v>604</v>
      </c>
    </row>
    <row r="357">
      <c r="A357" s="2">
        <v>356.0</v>
      </c>
      <c r="B357" s="2" t="s">
        <v>388</v>
      </c>
      <c r="C357" s="2" t="s">
        <v>61</v>
      </c>
      <c r="D357" s="16" t="s">
        <v>433</v>
      </c>
      <c r="E357" s="10">
        <v>-41.977505761256054</v>
      </c>
      <c r="F357" s="10">
        <v>959.128171737305</v>
      </c>
      <c r="G357" s="10">
        <v>1011.4097397730726</v>
      </c>
      <c r="H357" s="2"/>
      <c r="I357" s="2" t="s">
        <v>637</v>
      </c>
      <c r="J357" s="2" t="s">
        <v>631</v>
      </c>
      <c r="M357" s="2" t="s">
        <v>604</v>
      </c>
      <c r="N357" s="2" t="s">
        <v>604</v>
      </c>
      <c r="O357" s="2" t="s">
        <v>604</v>
      </c>
      <c r="P357" s="2" t="s">
        <v>604</v>
      </c>
      <c r="R357" s="2" t="s">
        <v>604</v>
      </c>
    </row>
    <row r="358">
      <c r="A358" s="2">
        <v>357.0</v>
      </c>
      <c r="B358" s="2" t="s">
        <v>174</v>
      </c>
      <c r="C358" s="2" t="s">
        <v>61</v>
      </c>
      <c r="D358" s="16" t="s">
        <v>529</v>
      </c>
      <c r="E358" s="10">
        <v>12.5615857852466</v>
      </c>
      <c r="F358" s="10">
        <v>1044.3089661943607</v>
      </c>
      <c r="G358" s="10">
        <v>1053.3872455343287</v>
      </c>
      <c r="H358" s="2"/>
      <c r="I358" s="2" t="s">
        <v>637</v>
      </c>
      <c r="J358" s="2" t="s">
        <v>631</v>
      </c>
      <c r="M358" s="2" t="s">
        <v>604</v>
      </c>
      <c r="N358" s="2" t="s">
        <v>604</v>
      </c>
      <c r="O358" s="2" t="s">
        <v>604</v>
      </c>
      <c r="P358" s="2" t="s">
        <v>604</v>
      </c>
      <c r="R358" s="2" t="s">
        <v>604</v>
      </c>
    </row>
    <row r="359">
      <c r="A359" s="2">
        <v>358.0</v>
      </c>
      <c r="B359" s="2" t="s">
        <v>125</v>
      </c>
      <c r="C359" s="2" t="s">
        <v>174</v>
      </c>
      <c r="D359" s="16" t="s">
        <v>433</v>
      </c>
      <c r="E359" s="10">
        <v>-52.16473816163823</v>
      </c>
      <c r="F359" s="10">
        <v>1097.7855372681774</v>
      </c>
      <c r="G359" s="10">
        <v>1056.8705519796074</v>
      </c>
      <c r="H359" s="2"/>
      <c r="I359" s="2" t="s">
        <v>631</v>
      </c>
      <c r="J359" s="2" t="s">
        <v>637</v>
      </c>
      <c r="M359" s="2" t="s">
        <v>604</v>
      </c>
      <c r="N359" s="2" t="s">
        <v>604</v>
      </c>
      <c r="O359" s="2" t="s">
        <v>604</v>
      </c>
      <c r="P359" s="2" t="s">
        <v>604</v>
      </c>
      <c r="R359" s="2" t="s">
        <v>604</v>
      </c>
    </row>
    <row r="360">
      <c r="A360" s="2">
        <v>359.0</v>
      </c>
      <c r="B360" s="2" t="s">
        <v>52</v>
      </c>
      <c r="C360" s="2" t="s">
        <v>174</v>
      </c>
      <c r="D360" s="16" t="s">
        <v>494</v>
      </c>
      <c r="E360" s="10">
        <v>11.68025663728774</v>
      </c>
      <c r="F360" s="26">
        <v>1110.7248374497099</v>
      </c>
      <c r="G360" s="10">
        <v>1109.0352901412457</v>
      </c>
      <c r="H360" s="2" t="s">
        <v>618</v>
      </c>
      <c r="I360" s="2" t="s">
        <v>631</v>
      </c>
      <c r="J360" s="2" t="s">
        <v>637</v>
      </c>
      <c r="M360" s="2" t="s">
        <v>604</v>
      </c>
      <c r="N360" s="2" t="s">
        <v>604</v>
      </c>
      <c r="O360" s="2" t="s">
        <v>604</v>
      </c>
      <c r="P360" s="2" t="s">
        <v>604</v>
      </c>
      <c r="R360" s="2" t="s">
        <v>604</v>
      </c>
    </row>
    <row r="361">
      <c r="A361" s="2">
        <v>360.0</v>
      </c>
      <c r="B361" s="2" t="s">
        <v>311</v>
      </c>
      <c r="C361" s="2" t="s">
        <v>76</v>
      </c>
      <c r="D361" s="16" t="s">
        <v>473</v>
      </c>
      <c r="E361" s="10">
        <v>11.95607572077015</v>
      </c>
      <c r="F361" s="10">
        <v>996.1641300322677</v>
      </c>
      <c r="G361" s="10">
        <v>964.1387358009166</v>
      </c>
      <c r="H361" s="2"/>
      <c r="I361" s="2" t="s">
        <v>635</v>
      </c>
      <c r="J361" s="2" t="s">
        <v>637</v>
      </c>
      <c r="M361" s="2" t="s">
        <v>604</v>
      </c>
      <c r="N361" s="2" t="s">
        <v>604</v>
      </c>
      <c r="O361" s="2" t="s">
        <v>604</v>
      </c>
      <c r="P361" s="2" t="s">
        <v>604</v>
      </c>
      <c r="R361" s="2" t="s">
        <v>604</v>
      </c>
    </row>
    <row r="362">
      <c r="A362" s="2">
        <v>361.0</v>
      </c>
      <c r="B362" s="2" t="s">
        <v>41</v>
      </c>
      <c r="C362" s="2" t="s">
        <v>311</v>
      </c>
      <c r="D362" s="16" t="s">
        <v>559</v>
      </c>
      <c r="E362" s="10">
        <v>8.371165029461544</v>
      </c>
      <c r="F362" s="10">
        <v>1090.8507323779445</v>
      </c>
      <c r="G362" s="10">
        <v>1008.1202057530379</v>
      </c>
      <c r="H362" s="2"/>
      <c r="I362" s="2" t="s">
        <v>637</v>
      </c>
      <c r="J362" s="2" t="s">
        <v>635</v>
      </c>
      <c r="M362" s="2" t="s">
        <v>604</v>
      </c>
      <c r="N362" s="2" t="s">
        <v>604</v>
      </c>
      <c r="O362" s="2" t="s">
        <v>604</v>
      </c>
      <c r="P362" s="2" t="s">
        <v>604</v>
      </c>
      <c r="R362" s="2" t="s">
        <v>604</v>
      </c>
    </row>
    <row r="363">
      <c r="A363" s="2">
        <v>362.0</v>
      </c>
      <c r="B363" s="2" t="s">
        <v>134</v>
      </c>
      <c r="C363" s="2" t="s">
        <v>41</v>
      </c>
      <c r="D363" s="16" t="s">
        <v>560</v>
      </c>
      <c r="E363" s="10">
        <v>25.179667142379156</v>
      </c>
      <c r="F363" s="10">
        <v>1029.2341519401816</v>
      </c>
      <c r="G363" s="10">
        <v>1099.221897407406</v>
      </c>
      <c r="H363" s="2"/>
      <c r="I363" s="2" t="s">
        <v>635</v>
      </c>
      <c r="J363" s="2" t="s">
        <v>637</v>
      </c>
      <c r="M363" s="2" t="s">
        <v>604</v>
      </c>
      <c r="N363" s="2" t="s">
        <v>604</v>
      </c>
      <c r="O363" s="2" t="s">
        <v>604</v>
      </c>
      <c r="P363" s="2" t="s">
        <v>604</v>
      </c>
      <c r="R363" s="2" t="s">
        <v>604</v>
      </c>
    </row>
    <row r="364">
      <c r="A364" s="2">
        <v>363.0</v>
      </c>
      <c r="B364" s="2" t="s">
        <v>174</v>
      </c>
      <c r="C364" s="2" t="s">
        <v>134</v>
      </c>
      <c r="D364" s="16" t="s">
        <v>466</v>
      </c>
      <c r="E364" s="10">
        <v>11.38556086753658</v>
      </c>
      <c r="F364" s="26">
        <v>1097.3550335039579</v>
      </c>
      <c r="G364" s="10">
        <v>1054.4138190825608</v>
      </c>
      <c r="H364" s="2"/>
      <c r="I364" s="2" t="s">
        <v>637</v>
      </c>
      <c r="J364" s="2" t="s">
        <v>635</v>
      </c>
      <c r="M364" s="2" t="s">
        <v>604</v>
      </c>
      <c r="N364" s="2" t="s">
        <v>604</v>
      </c>
      <c r="O364" s="2" t="s">
        <v>604</v>
      </c>
      <c r="P364" s="2" t="s">
        <v>604</v>
      </c>
      <c r="R364" s="2" t="s">
        <v>604</v>
      </c>
    </row>
    <row r="365">
      <c r="A365" s="2">
        <v>364.0</v>
      </c>
      <c r="B365" s="2" t="s">
        <v>97</v>
      </c>
      <c r="C365" s="2" t="s">
        <v>174</v>
      </c>
      <c r="D365" s="16" t="s">
        <v>561</v>
      </c>
      <c r="E365" s="10">
        <v>23.4774004187765</v>
      </c>
      <c r="F365" s="10">
        <v>1039.2605207899978</v>
      </c>
      <c r="G365" s="10">
        <v>1108.7405943714944</v>
      </c>
      <c r="H365" s="2"/>
      <c r="I365" s="2" t="s">
        <v>635</v>
      </c>
      <c r="J365" s="2" t="s">
        <v>637</v>
      </c>
      <c r="M365" s="2" t="s">
        <v>604</v>
      </c>
      <c r="N365" s="2" t="s">
        <v>604</v>
      </c>
      <c r="O365" s="2" t="s">
        <v>604</v>
      </c>
      <c r="P365" s="2" t="s">
        <v>604</v>
      </c>
      <c r="R365" s="2" t="s">
        <v>604</v>
      </c>
    </row>
    <row r="366">
      <c r="A366" s="2">
        <v>365.0</v>
      </c>
      <c r="B366" s="2" t="s">
        <v>316</v>
      </c>
      <c r="C366" s="2" t="s">
        <v>97</v>
      </c>
      <c r="D366" s="16" t="s">
        <v>439</v>
      </c>
      <c r="E366" s="10">
        <v>29.645598716581166</v>
      </c>
      <c r="F366" s="10">
        <v>955.192920876248</v>
      </c>
      <c r="G366" s="10">
        <v>1062.7379212087744</v>
      </c>
      <c r="H366" s="2"/>
      <c r="I366" s="2" t="s">
        <v>637</v>
      </c>
      <c r="J366" s="2" t="s">
        <v>635</v>
      </c>
      <c r="M366" s="2" t="s">
        <v>604</v>
      </c>
      <c r="N366" s="2" t="s">
        <v>604</v>
      </c>
      <c r="O366" s="2" t="s">
        <v>604</v>
      </c>
      <c r="P366" s="2" t="s">
        <v>604</v>
      </c>
      <c r="R366" s="2" t="s">
        <v>604</v>
      </c>
    </row>
    <row r="367">
      <c r="A367" s="2">
        <v>366.0</v>
      </c>
      <c r="B367" s="2" t="s">
        <v>398</v>
      </c>
      <c r="C367" s="2" t="s">
        <v>316</v>
      </c>
      <c r="D367" s="16" t="s">
        <v>562</v>
      </c>
      <c r="E367" s="10">
        <v>18.3556311924166</v>
      </c>
      <c r="F367" s="10">
        <v>956.3153354851942</v>
      </c>
      <c r="G367" s="10">
        <v>984.8385195928291</v>
      </c>
      <c r="H367" s="2"/>
      <c r="I367" s="2" t="s">
        <v>635</v>
      </c>
      <c r="J367" s="2" t="s">
        <v>637</v>
      </c>
      <c r="M367" s="2" t="s">
        <v>604</v>
      </c>
      <c r="N367" s="2" t="s">
        <v>604</v>
      </c>
      <c r="O367" s="2" t="s">
        <v>604</v>
      </c>
      <c r="P367" s="2" t="s">
        <v>604</v>
      </c>
      <c r="R367" s="2" t="s">
        <v>604</v>
      </c>
    </row>
    <row r="368">
      <c r="A368" s="2">
        <v>367.0</v>
      </c>
      <c r="B368" s="2" t="s">
        <v>103</v>
      </c>
      <c r="C368" s="2" t="s">
        <v>398</v>
      </c>
      <c r="D368" s="16" t="s">
        <v>521</v>
      </c>
      <c r="E368" s="10">
        <v>7.6851587355272395</v>
      </c>
      <c r="F368" s="10">
        <v>1057.2170180243738</v>
      </c>
      <c r="G368" s="10">
        <v>974.6709666776109</v>
      </c>
      <c r="H368" s="2"/>
      <c r="I368" s="2" t="s">
        <v>637</v>
      </c>
      <c r="J368" s="2" t="s">
        <v>635</v>
      </c>
      <c r="M368" s="2" t="s">
        <v>604</v>
      </c>
      <c r="N368" s="2" t="s">
        <v>604</v>
      </c>
      <c r="O368" s="2" t="s">
        <v>604</v>
      </c>
      <c r="P368" s="2" t="s">
        <v>604</v>
      </c>
      <c r="R368" s="2" t="s">
        <v>604</v>
      </c>
    </row>
    <row r="369">
      <c r="A369" s="2">
        <v>368.0</v>
      </c>
      <c r="B369" s="2" t="s">
        <v>242</v>
      </c>
      <c r="C369" s="2" t="s">
        <v>103</v>
      </c>
      <c r="D369" s="16" t="s">
        <v>563</v>
      </c>
      <c r="E369" s="10">
        <v>11.134777519833403</v>
      </c>
      <c r="F369" s="10">
        <v>1105.0281787496851</v>
      </c>
      <c r="G369" s="10">
        <v>1064.902176759901</v>
      </c>
      <c r="H369" s="2"/>
      <c r="I369" s="2" t="s">
        <v>635</v>
      </c>
      <c r="J369" s="2" t="s">
        <v>637</v>
      </c>
      <c r="M369" s="2" t="s">
        <v>604</v>
      </c>
      <c r="N369" s="2" t="s">
        <v>604</v>
      </c>
      <c r="O369" s="2" t="s">
        <v>604</v>
      </c>
      <c r="P369" s="2" t="s">
        <v>604</v>
      </c>
      <c r="R369" s="2" t="s">
        <v>604</v>
      </c>
    </row>
    <row r="370">
      <c r="A370" s="2">
        <v>369.0</v>
      </c>
      <c r="B370" s="2" t="s">
        <v>76</v>
      </c>
      <c r="C370" s="2" t="s">
        <v>242</v>
      </c>
      <c r="D370" s="16" t="s">
        <v>564</v>
      </c>
      <c r="E370" s="10">
        <v>37.02938182889116</v>
      </c>
      <c r="F370" s="10">
        <v>952.1826600801464</v>
      </c>
      <c r="G370" s="10">
        <v>1116.1629562695184</v>
      </c>
      <c r="H370" s="2"/>
      <c r="I370" s="2" t="s">
        <v>637</v>
      </c>
      <c r="J370" s="2" t="s">
        <v>635</v>
      </c>
      <c r="M370" s="2" t="s">
        <v>604</v>
      </c>
      <c r="N370" s="2" t="s">
        <v>604</v>
      </c>
      <c r="O370" s="2" t="s">
        <v>604</v>
      </c>
      <c r="P370" s="2" t="s">
        <v>604</v>
      </c>
      <c r="R370" s="2" t="s">
        <v>604</v>
      </c>
    </row>
    <row r="371">
      <c r="A371" s="2">
        <v>370.0</v>
      </c>
      <c r="B371" s="2" t="s">
        <v>130</v>
      </c>
      <c r="C371" s="2" t="s">
        <v>76</v>
      </c>
      <c r="D371" s="16" t="s">
        <v>449</v>
      </c>
      <c r="E371" s="10">
        <v>11.135284406321073</v>
      </c>
      <c r="F371" s="10">
        <v>1041.7373341695986</v>
      </c>
      <c r="G371" s="10">
        <v>989.2120419090376</v>
      </c>
      <c r="H371" s="2"/>
      <c r="I371" s="2" t="s">
        <v>635</v>
      </c>
      <c r="J371" s="2" t="s">
        <v>637</v>
      </c>
      <c r="M371" s="2" t="s">
        <v>604</v>
      </c>
      <c r="N371" s="2" t="s">
        <v>604</v>
      </c>
      <c r="O371" s="2" t="s">
        <v>604</v>
      </c>
      <c r="P371" s="2" t="s">
        <v>604</v>
      </c>
      <c r="R371" s="2" t="s">
        <v>604</v>
      </c>
    </row>
    <row r="372">
      <c r="A372" s="2">
        <v>371.0</v>
      </c>
      <c r="B372" s="2" t="s">
        <v>41</v>
      </c>
      <c r="C372" s="2" t="s">
        <v>130</v>
      </c>
      <c r="D372" s="16" t="s">
        <v>477</v>
      </c>
      <c r="E372" s="10">
        <v>13.00317378960482</v>
      </c>
      <c r="F372" s="10">
        <v>1074.0422302650268</v>
      </c>
      <c r="G372" s="10">
        <v>1052.8726185759197</v>
      </c>
      <c r="H372" s="2"/>
      <c r="I372" s="2" t="s">
        <v>637</v>
      </c>
      <c r="J372" s="2" t="s">
        <v>635</v>
      </c>
      <c r="M372" s="2" t="s">
        <v>604</v>
      </c>
      <c r="N372" s="2" t="s">
        <v>604</v>
      </c>
      <c r="O372" s="2" t="s">
        <v>604</v>
      </c>
      <c r="P372" s="2" t="s">
        <v>604</v>
      </c>
      <c r="R372" s="2" t="s">
        <v>604</v>
      </c>
    </row>
    <row r="373">
      <c r="A373" s="2">
        <v>372.0</v>
      </c>
      <c r="B373" s="2" t="s">
        <v>97</v>
      </c>
      <c r="C373" s="2" t="s">
        <v>41</v>
      </c>
      <c r="D373" s="16" t="s">
        <v>433</v>
      </c>
      <c r="E373" s="10">
        <v>-41.75983520300029</v>
      </c>
      <c r="F373" s="10">
        <v>1033.0923224921933</v>
      </c>
      <c r="G373" s="10">
        <v>1087.0454040546317</v>
      </c>
      <c r="H373" s="2"/>
      <c r="I373" s="2" t="s">
        <v>635</v>
      </c>
      <c r="J373" s="2" t="s">
        <v>637</v>
      </c>
      <c r="M373" s="2" t="s">
        <v>604</v>
      </c>
      <c r="N373" s="2" t="s">
        <v>604</v>
      </c>
      <c r="O373" s="2" t="s">
        <v>604</v>
      </c>
      <c r="P373" s="2" t="s">
        <v>604</v>
      </c>
      <c r="R373" s="2" t="s">
        <v>604</v>
      </c>
    </row>
    <row r="374">
      <c r="A374" s="2">
        <v>373.0</v>
      </c>
      <c r="B374" s="2" t="s">
        <v>311</v>
      </c>
      <c r="C374" s="2" t="s">
        <v>41</v>
      </c>
      <c r="D374" s="16" t="s">
        <v>498</v>
      </c>
      <c r="E374" s="10">
        <v>29.982236568959056</v>
      </c>
      <c r="F374" s="10">
        <v>999.7490407235763</v>
      </c>
      <c r="G374" s="10">
        <v>1128.805239257632</v>
      </c>
      <c r="H374" s="2"/>
      <c r="I374" s="2" t="s">
        <v>635</v>
      </c>
      <c r="J374" s="2" t="s">
        <v>637</v>
      </c>
      <c r="M374" s="2" t="s">
        <v>604</v>
      </c>
      <c r="N374" s="2" t="s">
        <v>604</v>
      </c>
      <c r="O374" s="2" t="s">
        <v>604</v>
      </c>
      <c r="P374" s="2" t="s">
        <v>604</v>
      </c>
      <c r="R374" s="2" t="s">
        <v>604</v>
      </c>
    </row>
    <row r="375">
      <c r="A375" s="2">
        <v>374.0</v>
      </c>
      <c r="B375" s="2" t="s">
        <v>174</v>
      </c>
      <c r="C375" s="2" t="s">
        <v>311</v>
      </c>
      <c r="D375" s="16" t="s">
        <v>561</v>
      </c>
      <c r="E375" s="10">
        <v>9.78904423245053</v>
      </c>
      <c r="F375" s="10">
        <v>1085.2631939527178</v>
      </c>
      <c r="G375" s="10">
        <v>1029.7312772925354</v>
      </c>
      <c r="H375" s="2" t="s">
        <v>618</v>
      </c>
      <c r="I375" s="2" t="s">
        <v>637</v>
      </c>
      <c r="J375" s="2" t="s">
        <v>635</v>
      </c>
      <c r="M375" s="2" t="s">
        <v>604</v>
      </c>
      <c r="N375" s="2" t="s">
        <v>604</v>
      </c>
      <c r="O375" s="2" t="s">
        <v>604</v>
      </c>
      <c r="P375" s="2" t="s">
        <v>604</v>
      </c>
      <c r="R375" s="2" t="s">
        <v>604</v>
      </c>
    </row>
    <row r="376">
      <c r="A376" s="2">
        <v>375.0</v>
      </c>
      <c r="B376" s="2" t="s">
        <v>153</v>
      </c>
      <c r="C376" s="2" t="s">
        <v>336</v>
      </c>
      <c r="D376" s="16" t="s">
        <v>565</v>
      </c>
      <c r="E376" s="10">
        <v>13.576150681722389</v>
      </c>
      <c r="F376" s="10">
        <v>977.9013435065992</v>
      </c>
      <c r="G376" s="10">
        <v>953.869760629388</v>
      </c>
      <c r="H376" s="2"/>
      <c r="I376" s="2" t="s">
        <v>636</v>
      </c>
      <c r="J376" s="2" t="s">
        <v>631</v>
      </c>
      <c r="M376" s="2" t="s">
        <v>604</v>
      </c>
      <c r="N376" s="2" t="s">
        <v>604</v>
      </c>
      <c r="O376" s="2" t="s">
        <v>604</v>
      </c>
      <c r="P376" s="2" t="s">
        <v>604</v>
      </c>
      <c r="R376" s="2" t="s">
        <v>604</v>
      </c>
    </row>
    <row r="377">
      <c r="A377" s="2">
        <v>376.0</v>
      </c>
      <c r="B377" s="2" t="s">
        <v>34</v>
      </c>
      <c r="C377" s="2" t="s">
        <v>153</v>
      </c>
      <c r="D377" s="16" t="s">
        <v>441</v>
      </c>
      <c r="E377" s="10">
        <v>13.469822577829287</v>
      </c>
      <c r="F377" s="10">
        <v>1020.4393699110182</v>
      </c>
      <c r="G377" s="10">
        <v>991.4774941883215</v>
      </c>
      <c r="H377" s="2"/>
      <c r="I377" s="2" t="s">
        <v>631</v>
      </c>
      <c r="J377" s="2" t="s">
        <v>636</v>
      </c>
      <c r="M377" s="2" t="s">
        <v>604</v>
      </c>
      <c r="N377" s="2" t="s">
        <v>604</v>
      </c>
      <c r="O377" s="2" t="s">
        <v>604</v>
      </c>
      <c r="P377" s="2" t="s">
        <v>604</v>
      </c>
      <c r="R377" s="2" t="s">
        <v>604</v>
      </c>
    </row>
    <row r="378">
      <c r="A378" s="2">
        <v>377.0</v>
      </c>
      <c r="B378" s="2" t="s">
        <v>399</v>
      </c>
      <c r="C378" s="2" t="s">
        <v>34</v>
      </c>
      <c r="D378" s="16" t="s">
        <v>433</v>
      </c>
      <c r="E378" s="10">
        <v>-40.37689982772161</v>
      </c>
      <c r="F378" s="10">
        <v>969.5049886707602</v>
      </c>
      <c r="G378" s="10">
        <v>1033.9091924888476</v>
      </c>
      <c r="H378" s="2"/>
      <c r="I378" s="2" t="s">
        <v>636</v>
      </c>
      <c r="J378" s="2" t="s">
        <v>631</v>
      </c>
      <c r="M378" s="2" t="s">
        <v>604</v>
      </c>
      <c r="N378" s="2" t="s">
        <v>604</v>
      </c>
      <c r="O378" s="2" t="s">
        <v>604</v>
      </c>
      <c r="P378" s="2" t="s">
        <v>604</v>
      </c>
      <c r="R378" s="2" t="s">
        <v>604</v>
      </c>
    </row>
    <row r="379">
      <c r="A379" s="2">
        <v>378.0</v>
      </c>
      <c r="B379" s="2" t="s">
        <v>91</v>
      </c>
      <c r="C379" s="2" t="s">
        <v>34</v>
      </c>
      <c r="D379" s="16" t="s">
        <v>537</v>
      </c>
      <c r="E379" s="10">
        <v>16.275510364826744</v>
      </c>
      <c r="F379" s="10">
        <v>1033.9368123953711</v>
      </c>
      <c r="G379" s="10">
        <v>1074.2860923165692</v>
      </c>
      <c r="H379" s="2"/>
      <c r="I379" s="2" t="s">
        <v>636</v>
      </c>
      <c r="J379" s="2" t="s">
        <v>631</v>
      </c>
      <c r="M379" s="2" t="s">
        <v>604</v>
      </c>
      <c r="N379" s="2" t="s">
        <v>604</v>
      </c>
      <c r="O379" s="2" t="s">
        <v>604</v>
      </c>
      <c r="P379" s="2" t="s">
        <v>604</v>
      </c>
      <c r="R379" s="2" t="s">
        <v>604</v>
      </c>
    </row>
    <row r="380">
      <c r="A380" s="2">
        <v>379.0</v>
      </c>
      <c r="B380" s="2" t="s">
        <v>75</v>
      </c>
      <c r="C380" s="2" t="s">
        <v>91</v>
      </c>
      <c r="D380" s="16" t="s">
        <v>433</v>
      </c>
      <c r="E380" s="10">
        <v>-30.668161069861664</v>
      </c>
      <c r="F380" s="10">
        <v>916.9524087768108</v>
      </c>
      <c r="G380" s="10">
        <v>1050.2123227601978</v>
      </c>
      <c r="H380" s="2"/>
      <c r="I380" s="2" t="s">
        <v>631</v>
      </c>
      <c r="J380" s="2" t="s">
        <v>636</v>
      </c>
      <c r="M380" s="2" t="s">
        <v>604</v>
      </c>
      <c r="N380" s="2" t="s">
        <v>604</v>
      </c>
      <c r="O380" s="2" t="s">
        <v>604</v>
      </c>
      <c r="P380" s="2" t="s">
        <v>604</v>
      </c>
      <c r="R380" s="2" t="s">
        <v>604</v>
      </c>
    </row>
    <row r="381">
      <c r="A381" s="2">
        <v>380.0</v>
      </c>
      <c r="B381" s="2" t="s">
        <v>125</v>
      </c>
      <c r="C381" s="2" t="s">
        <v>91</v>
      </c>
      <c r="D381" s="16" t="s">
        <v>434</v>
      </c>
      <c r="E381" s="10">
        <v>16.19315394457228</v>
      </c>
      <c r="F381" s="10">
        <v>1045.6207991065392</v>
      </c>
      <c r="G381" s="10">
        <v>1080.8804838300596</v>
      </c>
      <c r="H381" s="2"/>
      <c r="I381" s="2" t="s">
        <v>631</v>
      </c>
      <c r="J381" s="2" t="s">
        <v>636</v>
      </c>
      <c r="M381" s="2" t="s">
        <v>604</v>
      </c>
      <c r="N381" s="2" t="s">
        <v>604</v>
      </c>
      <c r="O381" s="2" t="s">
        <v>604</v>
      </c>
      <c r="P381" s="2" t="s">
        <v>604</v>
      </c>
      <c r="R381" s="2" t="s">
        <v>604</v>
      </c>
    </row>
    <row r="382">
      <c r="A382" s="2">
        <v>381.0</v>
      </c>
      <c r="B382" s="2" t="s">
        <v>337</v>
      </c>
      <c r="C382" s="2" t="s">
        <v>125</v>
      </c>
      <c r="D382" s="16" t="s">
        <v>566</v>
      </c>
      <c r="E382" s="10">
        <v>33.77846390023824</v>
      </c>
      <c r="F382" s="10">
        <v>921.1152073112958</v>
      </c>
      <c r="G382" s="10">
        <v>1061.8139530511114</v>
      </c>
      <c r="H382" s="2"/>
      <c r="I382" s="2" t="s">
        <v>636</v>
      </c>
      <c r="J382" s="2" t="s">
        <v>631</v>
      </c>
      <c r="M382" s="2" t="s">
        <v>604</v>
      </c>
      <c r="N382" s="2" t="s">
        <v>604</v>
      </c>
      <c r="O382" s="2" t="s">
        <v>604</v>
      </c>
      <c r="P382" s="2" t="s">
        <v>604</v>
      </c>
      <c r="R382" s="2" t="s">
        <v>604</v>
      </c>
    </row>
    <row r="383">
      <c r="A383" s="2">
        <v>382.0</v>
      </c>
      <c r="B383" s="2" t="s">
        <v>61</v>
      </c>
      <c r="C383" s="2" t="s">
        <v>337</v>
      </c>
      <c r="D383" s="16" t="s">
        <v>527</v>
      </c>
      <c r="E383" s="10">
        <v>8.841196735215592</v>
      </c>
      <c r="F383" s="10">
        <v>1040.825659749082</v>
      </c>
      <c r="G383" s="10">
        <v>954.893671211534</v>
      </c>
      <c r="H383" s="2"/>
      <c r="I383" s="2" t="s">
        <v>631</v>
      </c>
      <c r="J383" s="2" t="s">
        <v>636</v>
      </c>
      <c r="M383" s="2" t="s">
        <v>604</v>
      </c>
      <c r="N383" s="2" t="s">
        <v>604</v>
      </c>
      <c r="O383" s="2" t="s">
        <v>604</v>
      </c>
      <c r="P383" s="2" t="s">
        <v>604</v>
      </c>
      <c r="R383" s="2" t="s">
        <v>604</v>
      </c>
    </row>
    <row r="384">
      <c r="A384" s="2">
        <v>383.0</v>
      </c>
      <c r="B384" s="2" t="s">
        <v>407</v>
      </c>
      <c r="C384" s="2" t="s">
        <v>61</v>
      </c>
      <c r="D384" s="16" t="s">
        <v>433</v>
      </c>
      <c r="E384" s="10">
        <v>-30.96482748618923</v>
      </c>
      <c r="F384" s="10">
        <v>918.4712304195258</v>
      </c>
      <c r="G384" s="10">
        <v>1049.6668564842976</v>
      </c>
      <c r="H384" s="2"/>
      <c r="I384" s="2" t="s">
        <v>636</v>
      </c>
      <c r="J384" s="2" t="s">
        <v>631</v>
      </c>
      <c r="M384" s="2" t="s">
        <v>604</v>
      </c>
      <c r="N384" s="2" t="s">
        <v>604</v>
      </c>
      <c r="O384" s="2" t="s">
        <v>604</v>
      </c>
      <c r="P384" s="2" t="s">
        <v>604</v>
      </c>
      <c r="R384" s="2" t="s">
        <v>604</v>
      </c>
    </row>
    <row r="385">
      <c r="A385" s="2">
        <v>384.0</v>
      </c>
      <c r="B385" s="2" t="s">
        <v>227</v>
      </c>
      <c r="C385" s="2" t="s">
        <v>61</v>
      </c>
      <c r="D385" s="16" t="s">
        <v>433</v>
      </c>
      <c r="E385" s="10">
        <v>-41.045683958460366</v>
      </c>
      <c r="F385" s="10">
        <v>1021.2468878171223</v>
      </c>
      <c r="G385" s="10">
        <v>1080.6316839704868</v>
      </c>
      <c r="H385" s="2"/>
      <c r="I385" s="2" t="s">
        <v>636</v>
      </c>
      <c r="J385" s="2" t="s">
        <v>631</v>
      </c>
      <c r="M385" s="2" t="s">
        <v>604</v>
      </c>
      <c r="N385" s="2" t="s">
        <v>604</v>
      </c>
      <c r="O385" s="2" t="s">
        <v>604</v>
      </c>
      <c r="P385" s="2" t="s">
        <v>604</v>
      </c>
      <c r="R385" s="2" t="s">
        <v>604</v>
      </c>
    </row>
    <row r="386">
      <c r="A386" s="2">
        <v>385.0</v>
      </c>
      <c r="B386" s="2" t="s">
        <v>153</v>
      </c>
      <c r="C386" s="2" t="s">
        <v>61</v>
      </c>
      <c r="D386" s="16" t="s">
        <v>567</v>
      </c>
      <c r="E386" s="10">
        <v>29.229133267812504</v>
      </c>
      <c r="F386" s="10">
        <v>978.0076716104923</v>
      </c>
      <c r="G386" s="10">
        <v>1121.6773679289472</v>
      </c>
      <c r="H386" s="2"/>
      <c r="I386" s="2" t="s">
        <v>636</v>
      </c>
      <c r="J386" s="2" t="s">
        <v>631</v>
      </c>
      <c r="M386" s="2" t="s">
        <v>604</v>
      </c>
      <c r="N386" s="2" t="s">
        <v>604</v>
      </c>
      <c r="O386" s="2" t="s">
        <v>604</v>
      </c>
      <c r="P386" s="2" t="s">
        <v>604</v>
      </c>
      <c r="R386" s="2" t="s">
        <v>604</v>
      </c>
    </row>
    <row r="387">
      <c r="A387" s="2">
        <v>386.0</v>
      </c>
      <c r="B387" s="2" t="s">
        <v>52</v>
      </c>
      <c r="C387" s="2" t="s">
        <v>153</v>
      </c>
      <c r="D387" s="16" t="s">
        <v>561</v>
      </c>
      <c r="E387" s="10">
        <v>5.8399794430590095</v>
      </c>
      <c r="F387" s="10">
        <v>1122.4050940869977</v>
      </c>
      <c r="G387" s="10">
        <v>1007.2368048783047</v>
      </c>
      <c r="H387" s="2"/>
      <c r="I387" s="2" t="s">
        <v>631</v>
      </c>
      <c r="J387" s="2" t="s">
        <v>636</v>
      </c>
      <c r="M387" s="2" t="s">
        <v>604</v>
      </c>
      <c r="N387" s="2" t="s">
        <v>604</v>
      </c>
      <c r="O387" s="2" t="s">
        <v>604</v>
      </c>
      <c r="P387" s="2" t="s">
        <v>604</v>
      </c>
      <c r="R387" s="2" t="s">
        <v>604</v>
      </c>
    </row>
    <row r="388">
      <c r="A388" s="2">
        <v>387.0</v>
      </c>
      <c r="B388" s="2" t="s">
        <v>399</v>
      </c>
      <c r="C388" s="2" t="s">
        <v>52</v>
      </c>
      <c r="D388" s="16" t="s">
        <v>433</v>
      </c>
      <c r="E388" s="10">
        <v>-21.58307961055552</v>
      </c>
      <c r="F388" s="10">
        <v>929.1280888430387</v>
      </c>
      <c r="G388" s="10">
        <v>1128.2450735300567</v>
      </c>
      <c r="H388" s="2" t="s">
        <v>618</v>
      </c>
      <c r="I388" s="2" t="s">
        <v>636</v>
      </c>
      <c r="J388" s="2" t="s">
        <v>631</v>
      </c>
      <c r="M388" s="2" t="s">
        <v>604</v>
      </c>
      <c r="N388" s="2" t="s">
        <v>604</v>
      </c>
      <c r="O388" s="2" t="s">
        <v>604</v>
      </c>
      <c r="P388" s="2" t="s">
        <v>604</v>
      </c>
      <c r="R388" s="2" t="s">
        <v>604</v>
      </c>
    </row>
    <row r="389">
      <c r="A389" s="2">
        <v>388.0</v>
      </c>
      <c r="B389" s="2" t="s">
        <v>230</v>
      </c>
      <c r="C389" s="2" t="s">
        <v>138</v>
      </c>
      <c r="D389" s="16" t="s">
        <v>433</v>
      </c>
      <c r="E389" s="10">
        <v>-48.19959034135156</v>
      </c>
      <c r="F389" s="10">
        <v>1000.0</v>
      </c>
      <c r="G389" s="10">
        <v>1000.0</v>
      </c>
      <c r="H389" s="2"/>
      <c r="I389" s="2" t="s">
        <v>638</v>
      </c>
      <c r="J389" s="2" t="s">
        <v>639</v>
      </c>
      <c r="M389" s="2" t="s">
        <v>604</v>
      </c>
      <c r="N389" s="2" t="s">
        <v>604</v>
      </c>
      <c r="O389" s="2" t="s">
        <v>604</v>
      </c>
      <c r="P389" s="2" t="s">
        <v>604</v>
      </c>
      <c r="R389" s="2" t="s">
        <v>604</v>
      </c>
    </row>
    <row r="390">
      <c r="A390" s="2">
        <v>389.0</v>
      </c>
      <c r="B390" s="2" t="s">
        <v>59</v>
      </c>
      <c r="C390" s="2" t="s">
        <v>138</v>
      </c>
      <c r="D390" s="16" t="s">
        <v>450</v>
      </c>
      <c r="E390" s="10">
        <v>17.101361190888124</v>
      </c>
      <c r="F390" s="10">
        <v>1000.0</v>
      </c>
      <c r="G390" s="10">
        <v>1048.1995903413515</v>
      </c>
      <c r="H390" s="2"/>
      <c r="I390" s="2" t="s">
        <v>638</v>
      </c>
      <c r="J390" s="2" t="s">
        <v>639</v>
      </c>
      <c r="M390" s="2" t="s">
        <v>604</v>
      </c>
      <c r="N390" s="2" t="s">
        <v>604</v>
      </c>
      <c r="O390" s="2" t="s">
        <v>604</v>
      </c>
      <c r="P390" s="2" t="s">
        <v>604</v>
      </c>
      <c r="R390" s="2" t="s">
        <v>604</v>
      </c>
    </row>
    <row r="391">
      <c r="A391" s="2">
        <v>390.0</v>
      </c>
      <c r="B391" s="2" t="s">
        <v>92</v>
      </c>
      <c r="C391" s="2" t="s">
        <v>59</v>
      </c>
      <c r="D391" s="16" t="s">
        <v>451</v>
      </c>
      <c r="E391" s="10">
        <v>17.67010584416797</v>
      </c>
      <c r="F391" s="10">
        <v>1000.0</v>
      </c>
      <c r="G391" s="10">
        <v>1017.101361190888</v>
      </c>
      <c r="H391" s="2"/>
      <c r="I391" s="2" t="s">
        <v>639</v>
      </c>
      <c r="J391" s="2" t="s">
        <v>638</v>
      </c>
      <c r="M391" s="2" t="s">
        <v>604</v>
      </c>
      <c r="N391" s="2" t="s">
        <v>604</v>
      </c>
      <c r="O391" s="2" t="s">
        <v>604</v>
      </c>
      <c r="P391" s="2" t="s">
        <v>604</v>
      </c>
      <c r="R391" s="2" t="s">
        <v>604</v>
      </c>
    </row>
    <row r="392">
      <c r="A392" s="2">
        <v>391.0</v>
      </c>
      <c r="B392" s="2" t="s">
        <v>237</v>
      </c>
      <c r="C392" s="2" t="s">
        <v>92</v>
      </c>
      <c r="D392" s="16" t="s">
        <v>541</v>
      </c>
      <c r="E392" s="10">
        <v>17.846912570455377</v>
      </c>
      <c r="F392" s="10">
        <v>1000.0</v>
      </c>
      <c r="G392" s="10">
        <v>1017.6701058441679</v>
      </c>
      <c r="H392" s="2"/>
      <c r="I392" s="2" t="s">
        <v>638</v>
      </c>
      <c r="J392" s="2" t="s">
        <v>639</v>
      </c>
      <c r="M392" s="2" t="s">
        <v>604</v>
      </c>
      <c r="N392" s="2" t="s">
        <v>604</v>
      </c>
      <c r="O392" s="2" t="s">
        <v>604</v>
      </c>
      <c r="P392" s="2" t="s">
        <v>604</v>
      </c>
      <c r="R392" s="2" t="s">
        <v>604</v>
      </c>
    </row>
    <row r="393">
      <c r="A393" s="2">
        <v>392.0</v>
      </c>
      <c r="B393" s="2" t="s">
        <v>241</v>
      </c>
      <c r="C393" s="2" t="s">
        <v>237</v>
      </c>
      <c r="D393" s="16" t="s">
        <v>467</v>
      </c>
      <c r="E393" s="10">
        <v>17.359450230496364</v>
      </c>
      <c r="F393" s="10">
        <v>1000.0</v>
      </c>
      <c r="G393" s="10">
        <v>1017.8469125704554</v>
      </c>
      <c r="H393" s="2"/>
      <c r="I393" s="2" t="s">
        <v>639</v>
      </c>
      <c r="J393" s="2" t="s">
        <v>638</v>
      </c>
      <c r="M393" s="2" t="s">
        <v>604</v>
      </c>
      <c r="N393" s="2" t="s">
        <v>604</v>
      </c>
      <c r="O393" s="2" t="s">
        <v>604</v>
      </c>
      <c r="P393" s="2" t="s">
        <v>604</v>
      </c>
      <c r="R393" s="2" t="s">
        <v>604</v>
      </c>
    </row>
    <row r="394">
      <c r="A394" s="2">
        <v>393.0</v>
      </c>
      <c r="B394" s="2" t="s">
        <v>366</v>
      </c>
      <c r="C394" s="2" t="s">
        <v>241</v>
      </c>
      <c r="D394" s="16" t="s">
        <v>433</v>
      </c>
      <c r="E394" s="10">
        <v>-46.2692291631816</v>
      </c>
      <c r="F394" s="10">
        <v>1000.0</v>
      </c>
      <c r="G394" s="10">
        <v>1017.3594502304963</v>
      </c>
      <c r="H394" s="2"/>
      <c r="I394" s="2" t="s">
        <v>638</v>
      </c>
      <c r="J394" s="2" t="s">
        <v>639</v>
      </c>
      <c r="M394" s="2" t="s">
        <v>604</v>
      </c>
      <c r="N394" s="2" t="s">
        <v>604</v>
      </c>
      <c r="O394" s="2" t="s">
        <v>604</v>
      </c>
      <c r="P394" s="2" t="s">
        <v>604</v>
      </c>
      <c r="R394" s="2" t="s">
        <v>604</v>
      </c>
    </row>
    <row r="395">
      <c r="A395" s="2">
        <v>394.0</v>
      </c>
      <c r="B395" s="2" t="s">
        <v>363</v>
      </c>
      <c r="C395" s="2" t="s">
        <v>241</v>
      </c>
      <c r="D395" s="16" t="s">
        <v>557</v>
      </c>
      <c r="E395" s="10">
        <v>20.31790538765448</v>
      </c>
      <c r="F395" s="26">
        <v>1000.0</v>
      </c>
      <c r="G395" s="10">
        <v>1063.6286793936779</v>
      </c>
      <c r="H395" s="2"/>
      <c r="I395" s="2" t="s">
        <v>638</v>
      </c>
      <c r="J395" s="2" t="s">
        <v>639</v>
      </c>
      <c r="M395" s="2" t="s">
        <v>604</v>
      </c>
      <c r="N395" s="2" t="s">
        <v>604</v>
      </c>
      <c r="O395" s="2" t="s">
        <v>604</v>
      </c>
      <c r="P395" s="2" t="s">
        <v>604</v>
      </c>
      <c r="R395" s="2" t="s">
        <v>604</v>
      </c>
    </row>
    <row r="396">
      <c r="A396" s="2">
        <v>395.0</v>
      </c>
      <c r="B396" s="2" t="s">
        <v>339</v>
      </c>
      <c r="C396" s="2" t="s">
        <v>363</v>
      </c>
      <c r="D396" s="16" t="s">
        <v>433</v>
      </c>
      <c r="E396" s="10">
        <v>-45.92611463429979</v>
      </c>
      <c r="F396" s="10">
        <v>1000.0</v>
      </c>
      <c r="G396" s="10">
        <v>1020.3179053876545</v>
      </c>
      <c r="H396" s="2"/>
      <c r="I396" s="2" t="s">
        <v>639</v>
      </c>
      <c r="J396" s="2" t="s">
        <v>638</v>
      </c>
      <c r="M396" s="2" t="s">
        <v>604</v>
      </c>
      <c r="N396" s="2" t="s">
        <v>604</v>
      </c>
      <c r="O396" s="2" t="s">
        <v>604</v>
      </c>
      <c r="P396" s="2" t="s">
        <v>604</v>
      </c>
      <c r="R396" s="2" t="s">
        <v>604</v>
      </c>
    </row>
    <row r="397">
      <c r="A397" s="2">
        <v>396.0</v>
      </c>
      <c r="B397" s="2" t="s">
        <v>38</v>
      </c>
      <c r="C397" s="2" t="s">
        <v>363</v>
      </c>
      <c r="D397" s="16" t="s">
        <v>568</v>
      </c>
      <c r="E397" s="10">
        <v>20.970702690721556</v>
      </c>
      <c r="F397" s="10">
        <v>1000.0</v>
      </c>
      <c r="G397" s="10">
        <v>1066.2440200219544</v>
      </c>
      <c r="H397" s="2"/>
      <c r="I397" s="2" t="s">
        <v>639</v>
      </c>
      <c r="J397" s="2" t="s">
        <v>638</v>
      </c>
      <c r="M397" s="2" t="s">
        <v>604</v>
      </c>
      <c r="N397" s="2" t="s">
        <v>604</v>
      </c>
      <c r="O397" s="2" t="s">
        <v>604</v>
      </c>
      <c r="P397" s="2" t="s">
        <v>604</v>
      </c>
      <c r="R397" s="2" t="s">
        <v>604</v>
      </c>
    </row>
    <row r="398">
      <c r="A398" s="2">
        <v>397.0</v>
      </c>
      <c r="B398" s="2" t="s">
        <v>280</v>
      </c>
      <c r="C398" s="2" t="s">
        <v>38</v>
      </c>
      <c r="D398" s="16" t="s">
        <v>513</v>
      </c>
      <c r="E398" s="10">
        <v>17.325980960701692</v>
      </c>
      <c r="F398" s="10">
        <v>1000.0</v>
      </c>
      <c r="G398" s="10">
        <v>1020.9707026907215</v>
      </c>
      <c r="H398" s="2"/>
      <c r="I398" s="2" t="s">
        <v>638</v>
      </c>
      <c r="J398" s="2" t="s">
        <v>639</v>
      </c>
      <c r="M398" s="2" t="s">
        <v>604</v>
      </c>
      <c r="N398" s="2" t="s">
        <v>604</v>
      </c>
      <c r="O398" s="2" t="s">
        <v>604</v>
      </c>
      <c r="P398" s="2" t="s">
        <v>604</v>
      </c>
      <c r="R398" s="2" t="s">
        <v>604</v>
      </c>
    </row>
    <row r="399">
      <c r="A399" s="2">
        <v>398.0</v>
      </c>
      <c r="B399" s="2" t="s">
        <v>381</v>
      </c>
      <c r="C399" s="2" t="s">
        <v>280</v>
      </c>
      <c r="D399" s="16" t="s">
        <v>431</v>
      </c>
      <c r="E399" s="10">
        <v>16.861935906958582</v>
      </c>
      <c r="F399" s="10">
        <v>1000.0</v>
      </c>
      <c r="G399" s="10">
        <v>1017.3259809607016</v>
      </c>
      <c r="H399" s="2"/>
      <c r="I399" s="2" t="s">
        <v>639</v>
      </c>
      <c r="J399" s="2" t="s">
        <v>638</v>
      </c>
      <c r="M399" s="2" t="s">
        <v>604</v>
      </c>
      <c r="N399" s="2" t="s">
        <v>604</v>
      </c>
      <c r="O399" s="2" t="s">
        <v>604</v>
      </c>
      <c r="P399" s="2" t="s">
        <v>604</v>
      </c>
      <c r="R399" s="2" t="s">
        <v>604</v>
      </c>
    </row>
    <row r="400">
      <c r="A400" s="2">
        <v>399.0</v>
      </c>
      <c r="B400" s="2" t="s">
        <v>230</v>
      </c>
      <c r="C400" s="2" t="s">
        <v>381</v>
      </c>
      <c r="D400" s="16" t="s">
        <v>501</v>
      </c>
      <c r="E400" s="10">
        <v>23.867956925851047</v>
      </c>
      <c r="F400" s="10">
        <v>951.8004096586484</v>
      </c>
      <c r="G400" s="10">
        <v>1016.8619359069586</v>
      </c>
      <c r="H400" s="2"/>
      <c r="I400" s="2" t="s">
        <v>638</v>
      </c>
      <c r="J400" s="2" t="s">
        <v>639</v>
      </c>
      <c r="M400" s="2" t="s">
        <v>604</v>
      </c>
      <c r="N400" s="2" t="s">
        <v>604</v>
      </c>
      <c r="O400" s="2" t="s">
        <v>604</v>
      </c>
      <c r="P400" s="2" t="s">
        <v>604</v>
      </c>
      <c r="R400" s="2" t="s">
        <v>604</v>
      </c>
    </row>
    <row r="401">
      <c r="A401" s="2">
        <v>400.0</v>
      </c>
      <c r="B401" s="2" t="s">
        <v>138</v>
      </c>
      <c r="C401" s="2" t="s">
        <v>230</v>
      </c>
      <c r="D401" s="16" t="s">
        <v>436</v>
      </c>
      <c r="E401" s="10">
        <v>10.472728337843431</v>
      </c>
      <c r="F401" s="10">
        <v>1031.0982291504633</v>
      </c>
      <c r="G401" s="10">
        <v>975.6683665844994</v>
      </c>
      <c r="H401" s="2"/>
      <c r="I401" s="2" t="s">
        <v>639</v>
      </c>
      <c r="J401" s="2" t="s">
        <v>638</v>
      </c>
      <c r="M401" s="2" t="s">
        <v>604</v>
      </c>
      <c r="N401" s="2" t="s">
        <v>604</v>
      </c>
      <c r="O401" s="2" t="s">
        <v>604</v>
      </c>
      <c r="P401" s="2" t="s">
        <v>604</v>
      </c>
      <c r="R401" s="2" t="s">
        <v>604</v>
      </c>
    </row>
    <row r="402">
      <c r="A402" s="2">
        <v>401.0</v>
      </c>
      <c r="B402" s="2" t="s">
        <v>59</v>
      </c>
      <c r="C402" s="2" t="s">
        <v>138</v>
      </c>
      <c r="D402" s="16" t="s">
        <v>556</v>
      </c>
      <c r="E402" s="10">
        <v>20.026814875549924</v>
      </c>
      <c r="F402" s="10">
        <v>999.4312553467201</v>
      </c>
      <c r="G402" s="10">
        <v>1041.5709574883067</v>
      </c>
      <c r="H402" s="2"/>
      <c r="I402" s="2" t="s">
        <v>638</v>
      </c>
      <c r="J402" s="2" t="s">
        <v>639</v>
      </c>
      <c r="M402" s="2" t="s">
        <v>604</v>
      </c>
      <c r="N402" s="2" t="s">
        <v>604</v>
      </c>
      <c r="O402" s="2" t="s">
        <v>604</v>
      </c>
      <c r="P402" s="2" t="s">
        <v>604</v>
      </c>
      <c r="R402" s="2" t="s">
        <v>604</v>
      </c>
    </row>
    <row r="403">
      <c r="A403" s="2">
        <v>402.0</v>
      </c>
      <c r="B403" s="2" t="s">
        <v>92</v>
      </c>
      <c r="C403" s="2" t="s">
        <v>59</v>
      </c>
      <c r="D403" s="16" t="s">
        <v>554</v>
      </c>
      <c r="E403" s="10">
        <v>18.382099306442893</v>
      </c>
      <c r="F403" s="10">
        <v>999.8231932737125</v>
      </c>
      <c r="G403" s="10">
        <v>1019.4580702222701</v>
      </c>
      <c r="H403" s="2" t="s">
        <v>618</v>
      </c>
      <c r="I403" s="2" t="s">
        <v>639</v>
      </c>
      <c r="J403" s="2" t="s">
        <v>638</v>
      </c>
      <c r="M403" s="2" t="s">
        <v>604</v>
      </c>
      <c r="N403" s="2" t="s">
        <v>604</v>
      </c>
      <c r="O403" s="2" t="s">
        <v>604</v>
      </c>
      <c r="P403" s="2" t="s">
        <v>604</v>
      </c>
      <c r="R403" s="2" t="s">
        <v>604</v>
      </c>
    </row>
    <row r="404">
      <c r="A404" s="2">
        <v>403.0</v>
      </c>
      <c r="B404" s="2" t="s">
        <v>89</v>
      </c>
      <c r="C404" s="2" t="s">
        <v>390</v>
      </c>
      <c r="D404" s="16" t="s">
        <v>470</v>
      </c>
      <c r="E404" s="10">
        <v>15.681378721182108</v>
      </c>
      <c r="F404" s="10">
        <v>1000.0</v>
      </c>
      <c r="G404" s="10">
        <v>1000.0</v>
      </c>
      <c r="H404" s="2"/>
      <c r="I404" s="2" t="s">
        <v>640</v>
      </c>
      <c r="J404" s="2" t="s">
        <v>641</v>
      </c>
      <c r="M404" s="2" t="s">
        <v>604</v>
      </c>
      <c r="N404" s="2" t="s">
        <v>604</v>
      </c>
      <c r="O404" s="2" t="s">
        <v>604</v>
      </c>
      <c r="P404" s="2" t="s">
        <v>604</v>
      </c>
      <c r="R404" s="2" t="s">
        <v>604</v>
      </c>
    </row>
    <row r="405">
      <c r="A405" s="2">
        <v>404.0</v>
      </c>
      <c r="B405" s="2" t="s">
        <v>324</v>
      </c>
      <c r="C405" s="2" t="s">
        <v>89</v>
      </c>
      <c r="D405" s="16" t="s">
        <v>433</v>
      </c>
      <c r="E405" s="10">
        <v>-46.46205217280868</v>
      </c>
      <c r="F405" s="10">
        <v>1000.0</v>
      </c>
      <c r="G405" s="10">
        <v>1015.6813787211821</v>
      </c>
      <c r="H405" s="2"/>
      <c r="I405" s="2" t="s">
        <v>641</v>
      </c>
      <c r="J405" s="2" t="s">
        <v>640</v>
      </c>
      <c r="M405" s="2" t="s">
        <v>604</v>
      </c>
      <c r="N405" s="2" t="s">
        <v>604</v>
      </c>
      <c r="O405" s="2" t="s">
        <v>604</v>
      </c>
      <c r="P405" s="2" t="s">
        <v>604</v>
      </c>
      <c r="R405" s="2" t="s">
        <v>604</v>
      </c>
    </row>
    <row r="406">
      <c r="A406" s="2">
        <v>405.0</v>
      </c>
      <c r="B406" s="2" t="s">
        <v>60</v>
      </c>
      <c r="C406" s="2" t="s">
        <v>89</v>
      </c>
      <c r="D406" s="16" t="s">
        <v>503</v>
      </c>
      <c r="E406" s="10">
        <v>20.415093942109245</v>
      </c>
      <c r="F406" s="10">
        <v>1000.0</v>
      </c>
      <c r="G406" s="10">
        <v>1062.1434308939909</v>
      </c>
      <c r="H406" s="2"/>
      <c r="I406" s="2" t="s">
        <v>641</v>
      </c>
      <c r="J406" s="2" t="s">
        <v>640</v>
      </c>
      <c r="M406" s="2" t="s">
        <v>604</v>
      </c>
      <c r="N406" s="2" t="s">
        <v>604</v>
      </c>
      <c r="O406" s="2" t="s">
        <v>604</v>
      </c>
      <c r="P406" s="2" t="s">
        <v>604</v>
      </c>
      <c r="R406" s="2" t="s">
        <v>604</v>
      </c>
    </row>
    <row r="407">
      <c r="A407" s="2">
        <v>406.0</v>
      </c>
      <c r="B407" s="2" t="s">
        <v>315</v>
      </c>
      <c r="C407" s="2" t="s">
        <v>60</v>
      </c>
      <c r="D407" s="16" t="s">
        <v>493</v>
      </c>
      <c r="E407" s="10">
        <v>17.75030582938686</v>
      </c>
      <c r="F407" s="10">
        <v>1000.0</v>
      </c>
      <c r="G407" s="10">
        <v>1020.4150939421093</v>
      </c>
      <c r="H407" s="2"/>
      <c r="I407" s="2" t="s">
        <v>640</v>
      </c>
      <c r="J407" s="2" t="s">
        <v>641</v>
      </c>
    </row>
    <row r="408">
      <c r="A408" s="2">
        <v>407.0</v>
      </c>
      <c r="B408" s="2" t="s">
        <v>22</v>
      </c>
      <c r="C408" s="2" t="s">
        <v>315</v>
      </c>
      <c r="D408" s="16" t="s">
        <v>531</v>
      </c>
      <c r="E408" s="10">
        <v>17.99814259776979</v>
      </c>
      <c r="F408" s="10">
        <v>1000.0</v>
      </c>
      <c r="G408" s="10">
        <v>1017.7503058293869</v>
      </c>
      <c r="H408" s="2"/>
      <c r="I408" s="2" t="s">
        <v>641</v>
      </c>
      <c r="J408" s="2" t="s">
        <v>640</v>
      </c>
    </row>
    <row r="409">
      <c r="A409" s="2">
        <v>408.0</v>
      </c>
      <c r="B409" s="2" t="s">
        <v>377</v>
      </c>
      <c r="C409" s="2" t="s">
        <v>22</v>
      </c>
      <c r="D409" s="16" t="s">
        <v>569</v>
      </c>
      <c r="E409" s="10">
        <v>16.9626500976022</v>
      </c>
      <c r="F409" s="10">
        <v>1000.0</v>
      </c>
      <c r="G409" s="10">
        <v>1017.9981425977699</v>
      </c>
      <c r="H409" s="2"/>
      <c r="I409" s="2" t="s">
        <v>640</v>
      </c>
      <c r="J409" s="2" t="s">
        <v>641</v>
      </c>
    </row>
    <row r="410">
      <c r="A410" s="2">
        <v>409.0</v>
      </c>
      <c r="B410" s="2" t="s">
        <v>302</v>
      </c>
      <c r="C410" s="2" t="s">
        <v>377</v>
      </c>
      <c r="D410" s="16" t="s">
        <v>455</v>
      </c>
      <c r="E410" s="10">
        <v>17.64106189482265</v>
      </c>
      <c r="F410" s="10">
        <v>1000.0</v>
      </c>
      <c r="G410" s="10">
        <v>1016.9626500976021</v>
      </c>
      <c r="H410" s="2"/>
      <c r="I410" s="2" t="s">
        <v>641</v>
      </c>
      <c r="J410" s="2" t="s">
        <v>640</v>
      </c>
    </row>
    <row r="411">
      <c r="A411" s="2">
        <v>410.0</v>
      </c>
      <c r="B411" s="2" t="s">
        <v>72</v>
      </c>
      <c r="C411" s="2" t="s">
        <v>302</v>
      </c>
      <c r="D411" s="16" t="s">
        <v>503</v>
      </c>
      <c r="E411" s="10">
        <v>20.11104937573773</v>
      </c>
      <c r="F411" s="10">
        <v>983.2280621397977</v>
      </c>
      <c r="G411" s="10">
        <v>1017.6410618948227</v>
      </c>
      <c r="H411" s="2"/>
      <c r="I411" s="2" t="s">
        <v>640</v>
      </c>
      <c r="J411" s="2" t="s">
        <v>641</v>
      </c>
    </row>
    <row r="412">
      <c r="A412" s="2">
        <v>411.0</v>
      </c>
      <c r="B412" s="2" t="s">
        <v>277</v>
      </c>
      <c r="C412" s="2" t="s">
        <v>72</v>
      </c>
      <c r="D412" s="16" t="s">
        <v>503</v>
      </c>
      <c r="E412" s="10">
        <v>16.509072703067865</v>
      </c>
      <c r="F412" s="10">
        <v>1000.0</v>
      </c>
      <c r="G412" s="10">
        <v>1003.3391115155354</v>
      </c>
      <c r="H412" s="2"/>
      <c r="I412" s="2" t="s">
        <v>641</v>
      </c>
      <c r="J412" s="2" t="s">
        <v>640</v>
      </c>
    </row>
    <row r="413">
      <c r="A413" s="2">
        <v>412.0</v>
      </c>
      <c r="B413" s="2" t="s">
        <v>421</v>
      </c>
      <c r="C413" s="2" t="s">
        <v>277</v>
      </c>
      <c r="D413" s="16" t="s">
        <v>433</v>
      </c>
      <c r="E413" s="10">
        <v>-46.367107212991115</v>
      </c>
      <c r="F413" s="10">
        <v>1000.0</v>
      </c>
      <c r="G413" s="10">
        <v>1016.5090727030679</v>
      </c>
      <c r="H413" s="2"/>
      <c r="I413" s="2" t="s">
        <v>640</v>
      </c>
      <c r="J413" s="2" t="s">
        <v>641</v>
      </c>
    </row>
    <row r="414">
      <c r="A414" s="2">
        <v>413.0</v>
      </c>
      <c r="B414" s="2" t="s">
        <v>194</v>
      </c>
      <c r="C414" s="2" t="s">
        <v>277</v>
      </c>
      <c r="D414" s="16" t="s">
        <v>528</v>
      </c>
      <c r="E414" s="10">
        <v>19.19894148545598</v>
      </c>
      <c r="F414" s="10">
        <v>1000.0</v>
      </c>
      <c r="G414" s="10">
        <v>1062.876179916059</v>
      </c>
      <c r="H414" s="2"/>
      <c r="I414" s="2" t="s">
        <v>640</v>
      </c>
      <c r="J414" s="2" t="s">
        <v>641</v>
      </c>
    </row>
    <row r="415">
      <c r="A415" s="2">
        <v>414.0</v>
      </c>
      <c r="B415" s="2" t="s">
        <v>390</v>
      </c>
      <c r="C415" s="2" t="s">
        <v>194</v>
      </c>
      <c r="D415" s="16" t="s">
        <v>454</v>
      </c>
      <c r="E415" s="10">
        <v>19.340633004673236</v>
      </c>
      <c r="F415" s="10">
        <v>984.3186212788179</v>
      </c>
      <c r="G415" s="10">
        <v>1019.198941485456</v>
      </c>
      <c r="H415" s="2"/>
      <c r="I415" s="2" t="s">
        <v>641</v>
      </c>
      <c r="J415" s="2" t="s">
        <v>640</v>
      </c>
    </row>
    <row r="416">
      <c r="A416" s="2">
        <v>415.0</v>
      </c>
      <c r="B416" s="2" t="s">
        <v>89</v>
      </c>
      <c r="C416" s="2" t="s">
        <v>390</v>
      </c>
      <c r="D416" s="16" t="s">
        <v>534</v>
      </c>
      <c r="E416" s="10">
        <v>11.788873840982966</v>
      </c>
      <c r="F416" s="10">
        <v>1041.7283369518816</v>
      </c>
      <c r="G416" s="10">
        <v>1003.6592542834911</v>
      </c>
      <c r="H416" s="2"/>
      <c r="I416" s="2" t="s">
        <v>640</v>
      </c>
      <c r="J416" s="2" t="s">
        <v>641</v>
      </c>
    </row>
    <row r="417">
      <c r="A417" s="2">
        <v>416.0</v>
      </c>
      <c r="B417" s="2" t="s">
        <v>22</v>
      </c>
      <c r="C417" s="2" t="s">
        <v>89</v>
      </c>
      <c r="D417" s="16" t="s">
        <v>487</v>
      </c>
      <c r="E417" s="10">
        <v>21.859678525819067</v>
      </c>
      <c r="F417" s="10">
        <v>1001.0354925001677</v>
      </c>
      <c r="G417" s="10">
        <v>1053.5172107928645</v>
      </c>
      <c r="H417" s="2"/>
      <c r="I417" s="2" t="s">
        <v>641</v>
      </c>
      <c r="J417" s="2" t="s">
        <v>640</v>
      </c>
    </row>
    <row r="418">
      <c r="A418" s="2">
        <v>417.0</v>
      </c>
      <c r="B418" s="2" t="s">
        <v>315</v>
      </c>
      <c r="C418" s="2" t="s">
        <v>22</v>
      </c>
      <c r="D418" s="16" t="s">
        <v>433</v>
      </c>
      <c r="E418" s="10">
        <v>-45.59473514270042</v>
      </c>
      <c r="F418" s="10">
        <v>999.752163231617</v>
      </c>
      <c r="G418" s="10">
        <v>1022.8951710259869</v>
      </c>
      <c r="H418" s="2" t="s">
        <v>618</v>
      </c>
      <c r="I418" s="2" t="s">
        <v>640</v>
      </c>
      <c r="J418" s="2" t="s">
        <v>641</v>
      </c>
    </row>
    <row r="419">
      <c r="A419" s="2">
        <v>418.0</v>
      </c>
      <c r="B419" s="2" t="s">
        <v>230</v>
      </c>
      <c r="C419" s="2" t="s">
        <v>89</v>
      </c>
      <c r="D419" s="16" t="s">
        <v>570</v>
      </c>
      <c r="E419" s="10">
        <v>23.051909879013643</v>
      </c>
      <c r="F419" s="10">
        <v>965.1956382466559</v>
      </c>
      <c r="G419" s="10">
        <v>1031.6575322670456</v>
      </c>
      <c r="H419" s="2"/>
      <c r="I419" s="2" t="s">
        <v>638</v>
      </c>
      <c r="J419" s="2" t="s">
        <v>640</v>
      </c>
    </row>
    <row r="420">
      <c r="A420" s="2">
        <v>419.0</v>
      </c>
      <c r="B420" s="2" t="s">
        <v>72</v>
      </c>
      <c r="C420" s="2" t="s">
        <v>230</v>
      </c>
      <c r="D420" s="16" t="s">
        <v>468</v>
      </c>
      <c r="E420" s="10">
        <v>15.719825664329345</v>
      </c>
      <c r="F420" s="10">
        <v>986.8300388124675</v>
      </c>
      <c r="G420" s="10">
        <v>988.2475481256695</v>
      </c>
      <c r="H420" s="2"/>
      <c r="I420" s="2" t="s">
        <v>640</v>
      </c>
      <c r="J420" s="2" t="s">
        <v>638</v>
      </c>
    </row>
    <row r="421">
      <c r="A421" s="2">
        <v>420.0</v>
      </c>
      <c r="B421" s="2" t="s">
        <v>59</v>
      </c>
      <c r="C421" s="2" t="s">
        <v>72</v>
      </c>
      <c r="D421" s="16" t="s">
        <v>571</v>
      </c>
      <c r="E421" s="10">
        <v>15.105208061204781</v>
      </c>
      <c r="F421" s="26">
        <v>1001.0759709158272</v>
      </c>
      <c r="G421" s="10">
        <v>1002.5498644767969</v>
      </c>
      <c r="H421" s="2"/>
      <c r="I421" s="2" t="s">
        <v>638</v>
      </c>
      <c r="J421" s="2" t="s">
        <v>640</v>
      </c>
    </row>
    <row r="422">
      <c r="A422" s="2">
        <v>421.0</v>
      </c>
      <c r="B422" s="2" t="s">
        <v>194</v>
      </c>
      <c r="C422" s="2" t="s">
        <v>59</v>
      </c>
      <c r="D422" s="16" t="s">
        <v>448</v>
      </c>
      <c r="E422" s="10">
        <v>16.799327623624297</v>
      </c>
      <c r="F422" s="10">
        <v>999.8583084807827</v>
      </c>
      <c r="G422" s="10">
        <v>1016.1811789770319</v>
      </c>
      <c r="H422" s="2"/>
      <c r="I422" s="2" t="s">
        <v>640</v>
      </c>
      <c r="J422" s="2" t="s">
        <v>638</v>
      </c>
    </row>
    <row r="423">
      <c r="A423" s="2">
        <v>422.0</v>
      </c>
      <c r="B423" s="2" t="s">
        <v>237</v>
      </c>
      <c r="C423" s="2" t="s">
        <v>194</v>
      </c>
      <c r="D423" s="16" t="s">
        <v>483</v>
      </c>
      <c r="E423" s="10">
        <v>16.812384429471795</v>
      </c>
      <c r="F423" s="10">
        <v>1000.487462339959</v>
      </c>
      <c r="G423" s="10">
        <v>1016.6576361044071</v>
      </c>
      <c r="H423" s="2"/>
      <c r="I423" s="2" t="s">
        <v>638</v>
      </c>
      <c r="J423" s="2" t="s">
        <v>640</v>
      </c>
    </row>
    <row r="424">
      <c r="A424" s="2">
        <v>423.0</v>
      </c>
      <c r="B424" s="2" t="s">
        <v>315</v>
      </c>
      <c r="C424" s="2" t="s">
        <v>237</v>
      </c>
      <c r="D424" s="16" t="s">
        <v>465</v>
      </c>
      <c r="E424" s="10">
        <v>22.871218785252402</v>
      </c>
      <c r="F424" s="10">
        <v>954.1574280889166</v>
      </c>
      <c r="G424" s="10">
        <v>1017.2998467694308</v>
      </c>
      <c r="H424" s="2"/>
      <c r="I424" s="2" t="s">
        <v>640</v>
      </c>
      <c r="J424" s="2" t="s">
        <v>638</v>
      </c>
    </row>
    <row r="425">
      <c r="A425" s="2">
        <v>424.0</v>
      </c>
      <c r="B425" s="2" t="s">
        <v>366</v>
      </c>
      <c r="C425" s="2" t="s">
        <v>315</v>
      </c>
      <c r="D425" s="16" t="s">
        <v>476</v>
      </c>
      <c r="E425" s="10">
        <v>18.59621034424883</v>
      </c>
      <c r="F425" s="10">
        <v>953.7307708368184</v>
      </c>
      <c r="G425" s="10">
        <v>977.028646874169</v>
      </c>
      <c r="H425" s="2"/>
      <c r="I425" s="2" t="s">
        <v>638</v>
      </c>
      <c r="J425" s="2" t="s">
        <v>640</v>
      </c>
    </row>
    <row r="426">
      <c r="A426" s="2">
        <v>425.0</v>
      </c>
      <c r="B426" s="2" t="s">
        <v>377</v>
      </c>
      <c r="C426" s="2" t="s">
        <v>366</v>
      </c>
      <c r="D426" s="16" t="s">
        <v>452</v>
      </c>
      <c r="E426" s="10">
        <v>12.154345163488639</v>
      </c>
      <c r="F426" s="10">
        <v>999.3215882027795</v>
      </c>
      <c r="G426" s="10">
        <v>972.3269811810673</v>
      </c>
      <c r="H426" s="2"/>
      <c r="I426" s="2" t="s">
        <v>640</v>
      </c>
      <c r="J426" s="2" t="s">
        <v>638</v>
      </c>
    </row>
    <row r="427">
      <c r="A427" s="2">
        <v>426.0</v>
      </c>
      <c r="B427" s="2" t="s">
        <v>363</v>
      </c>
      <c r="C427" s="2" t="s">
        <v>377</v>
      </c>
      <c r="D427" s="16" t="s">
        <v>433</v>
      </c>
      <c r="E427" s="10">
        <v>-51.53467721011172</v>
      </c>
      <c r="F427" s="10">
        <v>1045.2733173312329</v>
      </c>
      <c r="G427" s="10">
        <v>1011.4759333662681</v>
      </c>
      <c r="H427" s="2"/>
      <c r="I427" s="2" t="s">
        <v>638</v>
      </c>
      <c r="J427" s="2" t="s">
        <v>640</v>
      </c>
    </row>
    <row r="428">
      <c r="A428" s="2">
        <v>427.0</v>
      </c>
      <c r="B428" s="2" t="s">
        <v>230</v>
      </c>
      <c r="C428" s="2" t="s">
        <v>377</v>
      </c>
      <c r="D428" s="16" t="s">
        <v>557</v>
      </c>
      <c r="E428" s="10">
        <v>24.306848196812926</v>
      </c>
      <c r="F428" s="10">
        <v>972.5277224613401</v>
      </c>
      <c r="G428" s="10">
        <v>1063.0106105763798</v>
      </c>
      <c r="H428" s="2"/>
      <c r="I428" s="2" t="s">
        <v>638</v>
      </c>
      <c r="J428" s="2" t="s">
        <v>640</v>
      </c>
    </row>
    <row r="429">
      <c r="A429" s="2">
        <v>428.0</v>
      </c>
      <c r="B429" s="2" t="s">
        <v>421</v>
      </c>
      <c r="C429" s="2" t="s">
        <v>230</v>
      </c>
      <c r="D429" s="16" t="s">
        <v>433</v>
      </c>
      <c r="E429" s="10">
        <v>-43.14170326492397</v>
      </c>
      <c r="F429" s="10">
        <v>953.6328927870089</v>
      </c>
      <c r="G429" s="10">
        <v>996.834570658153</v>
      </c>
      <c r="H429" s="2"/>
      <c r="I429" s="2" t="s">
        <v>640</v>
      </c>
      <c r="J429" s="2" t="s">
        <v>638</v>
      </c>
    </row>
    <row r="430">
      <c r="A430" s="2">
        <v>429.0</v>
      </c>
      <c r="B430" s="2" t="s">
        <v>72</v>
      </c>
      <c r="C430" s="2" t="s">
        <v>230</v>
      </c>
      <c r="D430" s="16" t="s">
        <v>537</v>
      </c>
      <c r="E430" s="10">
        <v>17.955776196283857</v>
      </c>
      <c r="F430" s="10">
        <v>987.4446564155921</v>
      </c>
      <c r="G430" s="10">
        <v>1039.9762739230769</v>
      </c>
      <c r="H430" s="2"/>
      <c r="I430" s="2" t="s">
        <v>640</v>
      </c>
      <c r="J430" s="2" t="s">
        <v>638</v>
      </c>
    </row>
    <row r="431">
      <c r="A431" s="2">
        <v>430.0</v>
      </c>
      <c r="B431" s="2" t="s">
        <v>59</v>
      </c>
      <c r="C431" s="2" t="s">
        <v>72</v>
      </c>
      <c r="D431" s="16" t="s">
        <v>501</v>
      </c>
      <c r="E431" s="10">
        <v>16.61004380212767</v>
      </c>
      <c r="F431" s="10">
        <v>999.3818513534076</v>
      </c>
      <c r="G431" s="10">
        <v>1005.400432611876</v>
      </c>
      <c r="H431" s="2"/>
      <c r="I431" s="2" t="s">
        <v>638</v>
      </c>
      <c r="J431" s="2" t="s">
        <v>640</v>
      </c>
    </row>
    <row r="432">
      <c r="A432" s="2">
        <v>431.0</v>
      </c>
      <c r="B432" s="2" t="s">
        <v>89</v>
      </c>
      <c r="C432" s="2" t="s">
        <v>59</v>
      </c>
      <c r="D432" s="16" t="s">
        <v>433</v>
      </c>
      <c r="E432" s="10">
        <v>-47.39581329885973</v>
      </c>
      <c r="F432" s="10">
        <v>1008.605622388032</v>
      </c>
      <c r="G432" s="10">
        <v>1015.9918951555352</v>
      </c>
      <c r="H432" s="2"/>
      <c r="I432" s="2" t="s">
        <v>640</v>
      </c>
      <c r="J432" s="2" t="s">
        <v>638</v>
      </c>
    </row>
    <row r="433">
      <c r="A433" s="2">
        <v>432.0</v>
      </c>
      <c r="B433" s="2" t="s">
        <v>194</v>
      </c>
      <c r="C433" s="2" t="s">
        <v>59</v>
      </c>
      <c r="D433" s="16" t="s">
        <v>455</v>
      </c>
      <c r="E433" s="10">
        <v>20.22432127973901</v>
      </c>
      <c r="F433" s="10">
        <v>999.8452516749353</v>
      </c>
      <c r="G433" s="10">
        <v>1063.387708454395</v>
      </c>
      <c r="H433" s="2"/>
      <c r="I433" s="2" t="s">
        <v>640</v>
      </c>
      <c r="J433" s="2" t="s">
        <v>638</v>
      </c>
    </row>
    <row r="434">
      <c r="A434" s="2">
        <v>433.0</v>
      </c>
      <c r="B434" s="2" t="s">
        <v>237</v>
      </c>
      <c r="C434" s="2" t="s">
        <v>194</v>
      </c>
      <c r="D434" s="16" t="s">
        <v>503</v>
      </c>
      <c r="E434" s="10">
        <v>19.049831902610485</v>
      </c>
      <c r="F434" s="10">
        <v>994.4286279841784</v>
      </c>
      <c r="G434" s="10">
        <v>1020.0695729546743</v>
      </c>
      <c r="H434" s="2" t="s">
        <v>618</v>
      </c>
      <c r="I434" s="2" t="s">
        <v>638</v>
      </c>
      <c r="J434" s="2" t="s">
        <v>640</v>
      </c>
    </row>
    <row r="435">
      <c r="A435" s="2">
        <v>434.0</v>
      </c>
      <c r="B435" s="2" t="s">
        <v>92</v>
      </c>
      <c r="C435" s="2" t="s">
        <v>60</v>
      </c>
      <c r="D435" s="16" t="s">
        <v>470</v>
      </c>
      <c r="E435" s="10">
        <v>14.077430449287087</v>
      </c>
      <c r="F435" s="10">
        <v>1018.2052925801554</v>
      </c>
      <c r="G435" s="10">
        <v>1002.6647881127224</v>
      </c>
      <c r="H435" s="2"/>
      <c r="I435" s="2" t="s">
        <v>639</v>
      </c>
      <c r="J435" s="2" t="s">
        <v>641</v>
      </c>
    </row>
    <row r="436">
      <c r="A436" s="2">
        <v>435.0</v>
      </c>
      <c r="B436" s="2" t="s">
        <v>390</v>
      </c>
      <c r="C436" s="2" t="s">
        <v>92</v>
      </c>
      <c r="D436" s="16" t="s">
        <v>429</v>
      </c>
      <c r="E436" s="10">
        <v>20.152943876313028</v>
      </c>
      <c r="F436" s="10">
        <v>991.8703804425081</v>
      </c>
      <c r="G436" s="10">
        <v>1032.2827230294426</v>
      </c>
      <c r="H436" s="2"/>
      <c r="I436" s="2" t="s">
        <v>641</v>
      </c>
      <c r="J436" s="2" t="s">
        <v>639</v>
      </c>
    </row>
    <row r="437">
      <c r="A437" s="2">
        <v>436.0</v>
      </c>
      <c r="B437" s="2" t="s">
        <v>38</v>
      </c>
      <c r="C437" s="2" t="s">
        <v>390</v>
      </c>
      <c r="D437" s="16" t="s">
        <v>503</v>
      </c>
      <c r="E437" s="10">
        <v>17.062739302240367</v>
      </c>
      <c r="F437" s="10">
        <v>1003.6447217300199</v>
      </c>
      <c r="G437" s="10">
        <v>1012.0233243188211</v>
      </c>
      <c r="H437" s="2"/>
      <c r="I437" s="2" t="s">
        <v>639</v>
      </c>
      <c r="J437" s="2" t="s">
        <v>641</v>
      </c>
    </row>
    <row r="438">
      <c r="A438" s="2">
        <v>437.0</v>
      </c>
      <c r="B438" s="2" t="s">
        <v>22</v>
      </c>
      <c r="C438" s="2" t="s">
        <v>38</v>
      </c>
      <c r="D438" s="16" t="s">
        <v>557</v>
      </c>
      <c r="E438" s="10">
        <v>11.288085590641467</v>
      </c>
      <c r="F438" s="10">
        <v>1068.4899061686874</v>
      </c>
      <c r="G438" s="10">
        <v>1020.7074610322602</v>
      </c>
      <c r="H438" s="2"/>
      <c r="I438" s="2" t="s">
        <v>641</v>
      </c>
      <c r="J438" s="2" t="s">
        <v>639</v>
      </c>
    </row>
    <row r="439">
      <c r="A439" s="2">
        <v>438.0</v>
      </c>
      <c r="B439" s="2" t="s">
        <v>138</v>
      </c>
      <c r="C439" s="2" t="s">
        <v>22</v>
      </c>
      <c r="D439" s="16" t="s">
        <v>441</v>
      </c>
      <c r="E439" s="10">
        <v>23.364280824201803</v>
      </c>
      <c r="F439" s="10">
        <v>1021.5441426127568</v>
      </c>
      <c r="G439" s="10">
        <v>1079.7779917593289</v>
      </c>
      <c r="H439" s="2"/>
      <c r="I439" s="2" t="s">
        <v>639</v>
      </c>
      <c r="J439" s="2" t="s">
        <v>641</v>
      </c>
    </row>
    <row r="440">
      <c r="A440" s="2">
        <v>439.0</v>
      </c>
      <c r="B440" s="2" t="s">
        <v>324</v>
      </c>
      <c r="C440" s="2" t="s">
        <v>138</v>
      </c>
      <c r="D440" s="16" t="s">
        <v>433</v>
      </c>
      <c r="E440" s="10">
        <v>-36.66234854049328</v>
      </c>
      <c r="F440" s="10">
        <v>953.5379478271914</v>
      </c>
      <c r="G440" s="10">
        <v>1044.9084234369586</v>
      </c>
      <c r="H440" s="2"/>
      <c r="I440" s="2" t="s">
        <v>641</v>
      </c>
      <c r="J440" s="2" t="s">
        <v>639</v>
      </c>
    </row>
    <row r="441">
      <c r="A441" s="2">
        <v>440.0</v>
      </c>
      <c r="B441" s="2" t="s">
        <v>302</v>
      </c>
      <c r="C441" s="2" t="s">
        <v>138</v>
      </c>
      <c r="D441" s="16" t="s">
        <v>572</v>
      </c>
      <c r="E441" s="10">
        <v>22.98004808084102</v>
      </c>
      <c r="F441" s="10">
        <v>997.530012519085</v>
      </c>
      <c r="G441" s="10">
        <v>1081.5707719774518</v>
      </c>
      <c r="H441" s="2"/>
      <c r="I441" s="2" t="s">
        <v>641</v>
      </c>
      <c r="J441" s="2" t="s">
        <v>639</v>
      </c>
    </row>
    <row r="442">
      <c r="A442" s="2">
        <v>441.0</v>
      </c>
      <c r="B442" s="2" t="s">
        <v>241</v>
      </c>
      <c r="C442" s="2" t="s">
        <v>302</v>
      </c>
      <c r="D442" s="16" t="s">
        <v>540</v>
      </c>
      <c r="E442" s="10">
        <v>12.751021801814774</v>
      </c>
      <c r="F442" s="10">
        <v>1043.3107740060236</v>
      </c>
      <c r="G442" s="10">
        <v>1020.510060599926</v>
      </c>
      <c r="H442" s="2"/>
      <c r="I442" s="2" t="s">
        <v>639</v>
      </c>
      <c r="J442" s="2" t="s">
        <v>641</v>
      </c>
    </row>
    <row r="443">
      <c r="A443" s="2">
        <v>442.0</v>
      </c>
      <c r="B443" s="2" t="s">
        <v>277</v>
      </c>
      <c r="C443" s="2" t="s">
        <v>241</v>
      </c>
      <c r="D443" s="16" t="s">
        <v>477</v>
      </c>
      <c r="E443" s="10">
        <v>16.521110696874285</v>
      </c>
      <c r="F443" s="10">
        <v>1043.6772384306032</v>
      </c>
      <c r="G443" s="10">
        <v>1056.0617958078385</v>
      </c>
      <c r="H443" s="2"/>
      <c r="I443" s="2" t="s">
        <v>641</v>
      </c>
      <c r="J443" s="2" t="s">
        <v>639</v>
      </c>
    </row>
    <row r="444">
      <c r="A444" s="2">
        <v>443.0</v>
      </c>
      <c r="B444" s="2" t="s">
        <v>339</v>
      </c>
      <c r="C444" s="2" t="s">
        <v>277</v>
      </c>
      <c r="D444" s="16" t="s">
        <v>570</v>
      </c>
      <c r="E444" s="10">
        <v>28.585346152512315</v>
      </c>
      <c r="F444" s="10">
        <v>954.0738853657002</v>
      </c>
      <c r="G444" s="10">
        <v>1060.1983491274775</v>
      </c>
      <c r="H444" s="2"/>
      <c r="I444" s="2" t="s">
        <v>639</v>
      </c>
      <c r="J444" s="2" t="s">
        <v>641</v>
      </c>
    </row>
    <row r="445">
      <c r="A445" s="2">
        <v>444.0</v>
      </c>
      <c r="B445" s="2" t="s">
        <v>60</v>
      </c>
      <c r="C445" s="2" t="s">
        <v>339</v>
      </c>
      <c r="D445" s="16" t="s">
        <v>481</v>
      </c>
      <c r="E445" s="10">
        <v>15.197658656512932</v>
      </c>
      <c r="F445" s="10">
        <v>988.5873576634352</v>
      </c>
      <c r="G445" s="10">
        <v>982.6592315182124</v>
      </c>
      <c r="H445" s="2"/>
      <c r="I445" s="2" t="s">
        <v>641</v>
      </c>
      <c r="J445" s="2" t="s">
        <v>639</v>
      </c>
    </row>
    <row r="446">
      <c r="A446" s="2">
        <v>445.0</v>
      </c>
      <c r="B446" s="2" t="s">
        <v>381</v>
      </c>
      <c r="C446" s="2" t="s">
        <v>60</v>
      </c>
      <c r="D446" s="16" t="s">
        <v>433</v>
      </c>
      <c r="E446" s="10">
        <v>-47.016483041576876</v>
      </c>
      <c r="F446" s="10">
        <v>992.9939789811076</v>
      </c>
      <c r="G446" s="10">
        <v>1003.7850163199481</v>
      </c>
      <c r="H446" s="2"/>
      <c r="I446" s="2" t="s">
        <v>639</v>
      </c>
      <c r="J446" s="2" t="s">
        <v>641</v>
      </c>
    </row>
    <row r="447">
      <c r="A447" s="2">
        <v>446.0</v>
      </c>
      <c r="B447" s="2" t="s">
        <v>92</v>
      </c>
      <c r="C447" s="2" t="s">
        <v>60</v>
      </c>
      <c r="D447" s="16" t="s">
        <v>573</v>
      </c>
      <c r="E447" s="10">
        <v>15.87214267843914</v>
      </c>
      <c r="F447" s="10">
        <v>1012.1297791531297</v>
      </c>
      <c r="G447" s="10">
        <v>1050.801499361525</v>
      </c>
      <c r="H447" s="2"/>
      <c r="I447" s="2" t="s">
        <v>639</v>
      </c>
      <c r="J447" s="2" t="s">
        <v>641</v>
      </c>
    </row>
    <row r="448">
      <c r="A448" s="2">
        <v>447.0</v>
      </c>
      <c r="B448" s="2" t="s">
        <v>390</v>
      </c>
      <c r="C448" s="2" t="s">
        <v>92</v>
      </c>
      <c r="D448" s="16" t="s">
        <v>574</v>
      </c>
      <c r="E448" s="10">
        <v>18.806566221552632</v>
      </c>
      <c r="F448" s="10">
        <v>994.9605850165808</v>
      </c>
      <c r="G448" s="10">
        <v>1028.0019218315688</v>
      </c>
      <c r="H448" s="2"/>
      <c r="I448" s="2" t="s">
        <v>641</v>
      </c>
      <c r="J448" s="2" t="s">
        <v>639</v>
      </c>
    </row>
    <row r="449">
      <c r="A449" s="2">
        <v>448.0</v>
      </c>
      <c r="B449" s="2" t="s">
        <v>38</v>
      </c>
      <c r="C449" s="2" t="s">
        <v>390</v>
      </c>
      <c r="D449" s="16" t="s">
        <v>532</v>
      </c>
      <c r="E449" s="10">
        <v>16.36546295897271</v>
      </c>
      <c r="F449" s="10">
        <v>1009.4193754416187</v>
      </c>
      <c r="G449" s="10">
        <v>1013.7671512381335</v>
      </c>
      <c r="H449" s="2"/>
      <c r="I449" s="2" t="s">
        <v>639</v>
      </c>
      <c r="J449" s="2" t="s">
        <v>641</v>
      </c>
    </row>
    <row r="450">
      <c r="A450" s="2">
        <v>449.0</v>
      </c>
      <c r="B450" s="2" t="s">
        <v>22</v>
      </c>
      <c r="C450" s="2" t="s">
        <v>38</v>
      </c>
      <c r="D450" s="16" t="s">
        <v>575</v>
      </c>
      <c r="E450" s="10">
        <v>11.80665688453953</v>
      </c>
      <c r="F450" s="10">
        <v>1056.413710935127</v>
      </c>
      <c r="G450" s="10">
        <v>1025.7848384005915</v>
      </c>
      <c r="H450" s="2" t="s">
        <v>618</v>
      </c>
      <c r="I450" s="2" t="s">
        <v>641</v>
      </c>
      <c r="J450" s="2" t="s">
        <v>639</v>
      </c>
    </row>
    <row r="451">
      <c r="A451" s="2">
        <v>450.0</v>
      </c>
      <c r="B451" s="2" t="s">
        <v>230</v>
      </c>
      <c r="C451" s="2" t="s">
        <v>390</v>
      </c>
      <c r="D451" s="16" t="s">
        <v>503</v>
      </c>
      <c r="E451" s="10">
        <v>13.663470181516479</v>
      </c>
      <c r="F451" s="10">
        <v>1022.020497726793</v>
      </c>
      <c r="G451" s="10">
        <v>997.4016882791608</v>
      </c>
      <c r="H451" s="2"/>
      <c r="I451" s="2" t="s">
        <v>638</v>
      </c>
      <c r="J451" s="2" t="s">
        <v>641</v>
      </c>
    </row>
    <row r="452">
      <c r="A452" s="2">
        <v>451.0</v>
      </c>
      <c r="B452" s="2" t="s">
        <v>60</v>
      </c>
      <c r="C452" s="2" t="s">
        <v>230</v>
      </c>
      <c r="D452" s="16" t="s">
        <v>565</v>
      </c>
      <c r="E452" s="10">
        <v>16.08677984721257</v>
      </c>
      <c r="F452" s="10">
        <v>1034.9293566830859</v>
      </c>
      <c r="G452" s="10">
        <v>1035.6839679083096</v>
      </c>
      <c r="H452" s="2"/>
      <c r="I452" s="2" t="s">
        <v>641</v>
      </c>
      <c r="J452" s="2" t="s">
        <v>638</v>
      </c>
    </row>
    <row r="453">
      <c r="A453" s="2">
        <v>452.0</v>
      </c>
      <c r="B453" s="2" t="s">
        <v>237</v>
      </c>
      <c r="C453" s="2" t="s">
        <v>60</v>
      </c>
      <c r="D453" s="16" t="s">
        <v>433</v>
      </c>
      <c r="E453" s="10">
        <v>-43.85155456985173</v>
      </c>
      <c r="F453" s="10">
        <v>1013.4784598867889</v>
      </c>
      <c r="G453" s="10">
        <v>1051.0161365302986</v>
      </c>
      <c r="H453" s="2"/>
      <c r="I453" s="2" t="s">
        <v>638</v>
      </c>
      <c r="J453" s="2" t="s">
        <v>641</v>
      </c>
    </row>
    <row r="454">
      <c r="A454" s="2">
        <v>453.0</v>
      </c>
      <c r="B454" s="2" t="s">
        <v>366</v>
      </c>
      <c r="C454" s="2" t="s">
        <v>60</v>
      </c>
      <c r="D454" s="16" t="s">
        <v>433</v>
      </c>
      <c r="E454" s="10">
        <v>-30.46204365491457</v>
      </c>
      <c r="F454" s="10">
        <v>960.1726360175786</v>
      </c>
      <c r="G454" s="10">
        <v>1094.8676911001503</v>
      </c>
      <c r="H454" s="2"/>
      <c r="I454" s="2" t="s">
        <v>638</v>
      </c>
      <c r="J454" s="2" t="s">
        <v>641</v>
      </c>
    </row>
    <row r="455">
      <c r="A455" s="2">
        <v>454.0</v>
      </c>
      <c r="B455" s="2" t="s">
        <v>59</v>
      </c>
      <c r="C455" s="2" t="s">
        <v>60</v>
      </c>
      <c r="D455" s="16" t="s">
        <v>543</v>
      </c>
      <c r="E455" s="10">
        <v>19.846635896854913</v>
      </c>
      <c r="F455" s="10">
        <v>1043.163387174656</v>
      </c>
      <c r="G455" s="10">
        <v>1125.329734755065</v>
      </c>
      <c r="H455" s="2"/>
      <c r="I455" s="2" t="s">
        <v>638</v>
      </c>
      <c r="J455" s="2" t="s">
        <v>641</v>
      </c>
    </row>
    <row r="456">
      <c r="A456" s="2">
        <v>455.0</v>
      </c>
      <c r="B456" s="2" t="s">
        <v>22</v>
      </c>
      <c r="C456" s="2" t="s">
        <v>59</v>
      </c>
      <c r="D456" s="16" t="s">
        <v>523</v>
      </c>
      <c r="E456" s="10">
        <v>15.231702824596452</v>
      </c>
      <c r="F456" s="10">
        <v>1068.2203678196665</v>
      </c>
      <c r="G456" s="10">
        <v>1063.010023071511</v>
      </c>
      <c r="H456" s="2"/>
      <c r="I456" s="2" t="s">
        <v>641</v>
      </c>
      <c r="J456" s="2" t="s">
        <v>638</v>
      </c>
    </row>
    <row r="457">
      <c r="A457" s="2">
        <v>456.0</v>
      </c>
      <c r="B457" s="2" t="s">
        <v>363</v>
      </c>
      <c r="C457" s="2" t="s">
        <v>22</v>
      </c>
      <c r="D457" s="16" t="s">
        <v>433</v>
      </c>
      <c r="E457" s="10">
        <v>-36.8954968352342</v>
      </c>
      <c r="F457" s="10">
        <v>993.7386401211212</v>
      </c>
      <c r="G457" s="10">
        <v>1083.452070644263</v>
      </c>
      <c r="H457" s="2"/>
      <c r="I457" s="2" t="s">
        <v>638</v>
      </c>
      <c r="J457" s="2" t="s">
        <v>641</v>
      </c>
    </row>
    <row r="458">
      <c r="A458" s="2">
        <v>457.0</v>
      </c>
      <c r="B458" s="2" t="s">
        <v>230</v>
      </c>
      <c r="C458" s="2" t="s">
        <v>22</v>
      </c>
      <c r="D458" s="16" t="s">
        <v>433</v>
      </c>
      <c r="E458" s="10">
        <v>-35.333749363840845</v>
      </c>
      <c r="F458" s="10">
        <v>1019.5971880610971</v>
      </c>
      <c r="G458" s="10">
        <v>1120.347567479497</v>
      </c>
      <c r="H458" s="2"/>
      <c r="I458" s="2" t="s">
        <v>638</v>
      </c>
      <c r="J458" s="2" t="s">
        <v>641</v>
      </c>
    </row>
    <row r="459">
      <c r="A459" s="2">
        <v>458.0</v>
      </c>
      <c r="B459" s="2" t="s">
        <v>59</v>
      </c>
      <c r="C459" s="2" t="s">
        <v>22</v>
      </c>
      <c r="D459" s="16" t="s">
        <v>504</v>
      </c>
      <c r="E459" s="10">
        <v>24.833740171236784</v>
      </c>
      <c r="F459" s="10">
        <v>1047.7783202469145</v>
      </c>
      <c r="G459" s="10">
        <v>1155.6813168433378</v>
      </c>
      <c r="H459" s="2"/>
      <c r="I459" s="2" t="s">
        <v>638</v>
      </c>
      <c r="J459" s="2" t="s">
        <v>641</v>
      </c>
    </row>
    <row r="460">
      <c r="A460" s="2">
        <v>459.0</v>
      </c>
      <c r="B460" s="2" t="s">
        <v>324</v>
      </c>
      <c r="C460" s="2" t="s">
        <v>59</v>
      </c>
      <c r="D460" s="16" t="s">
        <v>433</v>
      </c>
      <c r="E460" s="10">
        <v>-27.463518299898418</v>
      </c>
      <c r="F460" s="10">
        <v>916.875599286698</v>
      </c>
      <c r="G460" s="10">
        <v>1072.6120604181513</v>
      </c>
      <c r="H460" s="2"/>
      <c r="I460" s="2" t="s">
        <v>641</v>
      </c>
      <c r="J460" s="2" t="s">
        <v>638</v>
      </c>
    </row>
    <row r="461">
      <c r="A461" s="2">
        <v>460.0</v>
      </c>
      <c r="B461" s="2" t="s">
        <v>302</v>
      </c>
      <c r="C461" s="2" t="s">
        <v>59</v>
      </c>
      <c r="D461" s="16" t="s">
        <v>495</v>
      </c>
      <c r="E461" s="10">
        <v>23.75473161261023</v>
      </c>
      <c r="F461" s="10">
        <v>1007.7590387981112</v>
      </c>
      <c r="G461" s="10">
        <v>1100.0755787180497</v>
      </c>
      <c r="H461" s="2"/>
      <c r="I461" s="2" t="s">
        <v>641</v>
      </c>
      <c r="J461" s="2" t="s">
        <v>638</v>
      </c>
    </row>
    <row r="462">
      <c r="A462" s="2">
        <v>461.0</v>
      </c>
      <c r="B462" s="2" t="s">
        <v>366</v>
      </c>
      <c r="C462" s="2" t="s">
        <v>302</v>
      </c>
      <c r="D462" s="16" t="s">
        <v>530</v>
      </c>
      <c r="E462" s="10">
        <v>28.65009052956451</v>
      </c>
      <c r="F462" s="10">
        <v>929.710592362664</v>
      </c>
      <c r="G462" s="10">
        <v>1031.5137704107215</v>
      </c>
      <c r="H462" s="2"/>
      <c r="I462" s="2" t="s">
        <v>638</v>
      </c>
      <c r="J462" s="2" t="s">
        <v>641</v>
      </c>
    </row>
    <row r="463">
      <c r="A463" s="2">
        <v>462.0</v>
      </c>
      <c r="B463" s="2" t="s">
        <v>277</v>
      </c>
      <c r="C463" s="2" t="s">
        <v>366</v>
      </c>
      <c r="D463" s="16" t="s">
        <v>498</v>
      </c>
      <c r="E463" s="10">
        <v>9.037999159751218</v>
      </c>
      <c r="F463" s="10">
        <v>1031.6130029749652</v>
      </c>
      <c r="G463" s="10">
        <v>958.3606828922285</v>
      </c>
      <c r="H463" s="2" t="s">
        <v>618</v>
      </c>
      <c r="I463" s="2" t="s">
        <v>641</v>
      </c>
      <c r="J463" s="2" t="s">
        <v>638</v>
      </c>
    </row>
    <row r="464">
      <c r="A464" s="2">
        <v>463.0</v>
      </c>
      <c r="B464" s="2" t="s">
        <v>89</v>
      </c>
      <c r="C464" s="2" t="s">
        <v>138</v>
      </c>
      <c r="D464" s="16" t="s">
        <v>496</v>
      </c>
      <c r="E464" s="10">
        <v>27.299825025987314</v>
      </c>
      <c r="F464" s="10">
        <v>961.2098090891723</v>
      </c>
      <c r="G464" s="10">
        <v>1058.5907238966108</v>
      </c>
      <c r="H464" s="2"/>
      <c r="I464" s="2" t="s">
        <v>640</v>
      </c>
      <c r="J464" s="2" t="s">
        <v>639</v>
      </c>
    </row>
    <row r="465">
      <c r="A465" s="2">
        <v>464.0</v>
      </c>
      <c r="B465" s="2" t="s">
        <v>92</v>
      </c>
      <c r="C465" s="2" t="s">
        <v>89</v>
      </c>
      <c r="D465" s="16" t="s">
        <v>441</v>
      </c>
      <c r="E465" s="10">
        <v>14.253930945799251</v>
      </c>
      <c r="F465" s="10">
        <v>1009.1953556100161</v>
      </c>
      <c r="G465" s="10">
        <v>988.5096341151595</v>
      </c>
      <c r="H465" s="2"/>
      <c r="I465" s="2" t="s">
        <v>639</v>
      </c>
      <c r="J465" s="2" t="s">
        <v>640</v>
      </c>
    </row>
    <row r="466">
      <c r="A466" s="2">
        <v>465.0</v>
      </c>
      <c r="B466" s="2" t="s">
        <v>72</v>
      </c>
      <c r="C466" s="2" t="s">
        <v>92</v>
      </c>
      <c r="D466" s="16" t="s">
        <v>465</v>
      </c>
      <c r="E466" s="10">
        <v>19.20971618600614</v>
      </c>
      <c r="F466" s="10">
        <v>988.7903888097484</v>
      </c>
      <c r="G466" s="10">
        <v>1023.4492865558153</v>
      </c>
      <c r="H466" s="2"/>
      <c r="I466" s="2" t="s">
        <v>640</v>
      </c>
      <c r="J466" s="2" t="s">
        <v>639</v>
      </c>
    </row>
    <row r="467">
      <c r="A467" s="2">
        <v>466.0</v>
      </c>
      <c r="B467" s="2" t="s">
        <v>38</v>
      </c>
      <c r="C467" s="2" t="s">
        <v>72</v>
      </c>
      <c r="D467" s="16" t="s">
        <v>482</v>
      </c>
      <c r="E467" s="10">
        <v>15.755552214942913</v>
      </c>
      <c r="F467" s="10">
        <v>1013.978181516052</v>
      </c>
      <c r="G467" s="10">
        <v>1008.0001049957546</v>
      </c>
      <c r="H467" s="2"/>
      <c r="I467" s="2" t="s">
        <v>639</v>
      </c>
      <c r="J467" s="2" t="s">
        <v>640</v>
      </c>
    </row>
    <row r="468">
      <c r="A468" s="2">
        <v>467.0</v>
      </c>
      <c r="B468" s="2" t="s">
        <v>315</v>
      </c>
      <c r="C468" s="2" t="s">
        <v>38</v>
      </c>
      <c r="D468" s="16" t="s">
        <v>433</v>
      </c>
      <c r="E468" s="10">
        <v>-39.4450796564025</v>
      </c>
      <c r="F468" s="10">
        <v>958.4324365299201</v>
      </c>
      <c r="G468" s="10">
        <v>1029.7337337309948</v>
      </c>
      <c r="H468" s="2"/>
      <c r="I468" s="2" t="s">
        <v>640</v>
      </c>
      <c r="J468" s="2" t="s">
        <v>639</v>
      </c>
    </row>
    <row r="469">
      <c r="A469" s="2">
        <v>468.0</v>
      </c>
      <c r="B469" s="2" t="s">
        <v>377</v>
      </c>
      <c r="C469" s="2" t="s">
        <v>38</v>
      </c>
      <c r="D469" s="16" t="s">
        <v>447</v>
      </c>
      <c r="E469" s="10">
        <v>15.136783660533261</v>
      </c>
      <c r="F469" s="10">
        <v>1038.703762379567</v>
      </c>
      <c r="G469" s="10">
        <v>1069.1788133873972</v>
      </c>
      <c r="H469" s="2"/>
      <c r="I469" s="2" t="s">
        <v>640</v>
      </c>
      <c r="J469" s="2" t="s">
        <v>639</v>
      </c>
    </row>
    <row r="470">
      <c r="A470" s="2">
        <v>469.0</v>
      </c>
      <c r="B470" s="2" t="s">
        <v>241</v>
      </c>
      <c r="C470" s="2" t="s">
        <v>377</v>
      </c>
      <c r="D470" s="16" t="s">
        <v>561</v>
      </c>
      <c r="E470" s="10">
        <v>16.55009544946432</v>
      </c>
      <c r="F470" s="10">
        <v>1039.5406851109642</v>
      </c>
      <c r="G470" s="10">
        <v>1053.8405460401004</v>
      </c>
      <c r="H470" s="2"/>
      <c r="I470" s="2" t="s">
        <v>639</v>
      </c>
      <c r="J470" s="2" t="s">
        <v>640</v>
      </c>
    </row>
    <row r="471">
      <c r="A471" s="2">
        <v>470.0</v>
      </c>
      <c r="B471" s="2" t="s">
        <v>421</v>
      </c>
      <c r="C471" s="2" t="s">
        <v>241</v>
      </c>
      <c r="D471" s="16" t="s">
        <v>433</v>
      </c>
      <c r="E471" s="10">
        <v>-28.901309147278464</v>
      </c>
      <c r="F471" s="10">
        <v>910.4911895220849</v>
      </c>
      <c r="G471" s="10">
        <v>1056.0907805604286</v>
      </c>
      <c r="H471" s="2"/>
      <c r="I471" s="2" t="s">
        <v>640</v>
      </c>
      <c r="J471" s="2" t="s">
        <v>639</v>
      </c>
    </row>
    <row r="472">
      <c r="A472" s="2">
        <v>471.0</v>
      </c>
      <c r="B472" s="2" t="s">
        <v>194</v>
      </c>
      <c r="C472" s="2" t="s">
        <v>241</v>
      </c>
      <c r="D472" s="16" t="s">
        <v>553</v>
      </c>
      <c r="E472" s="10">
        <v>22.921433469125894</v>
      </c>
      <c r="F472" s="10">
        <v>1001.0197410520639</v>
      </c>
      <c r="G472" s="10">
        <v>1084.992089707707</v>
      </c>
      <c r="H472" s="2"/>
      <c r="I472" s="2" t="s">
        <v>640</v>
      </c>
      <c r="J472" s="2" t="s">
        <v>639</v>
      </c>
    </row>
    <row r="473">
      <c r="A473" s="2">
        <v>472.0</v>
      </c>
      <c r="B473" s="2" t="s">
        <v>339</v>
      </c>
      <c r="C473" s="2" t="s">
        <v>194</v>
      </c>
      <c r="D473" s="16" t="s">
        <v>553</v>
      </c>
      <c r="E473" s="10">
        <v>22.20744101674302</v>
      </c>
      <c r="F473" s="10">
        <v>967.4615728616996</v>
      </c>
      <c r="G473" s="10">
        <v>1023.9411745211897</v>
      </c>
      <c r="H473" s="2"/>
      <c r="I473" s="2" t="s">
        <v>639</v>
      </c>
      <c r="J473" s="2" t="s">
        <v>640</v>
      </c>
    </row>
    <row r="474">
      <c r="A474" s="2">
        <v>473.0</v>
      </c>
      <c r="B474" s="2" t="s">
        <v>89</v>
      </c>
      <c r="C474" s="2" t="s">
        <v>339</v>
      </c>
      <c r="D474" s="16" t="s">
        <v>477</v>
      </c>
      <c r="E474" s="10">
        <v>16.865433253527737</v>
      </c>
      <c r="F474" s="26">
        <v>974.2557031693603</v>
      </c>
      <c r="G474" s="10">
        <v>989.6690138784426</v>
      </c>
      <c r="H474" s="2"/>
      <c r="I474" s="2" t="s">
        <v>640</v>
      </c>
      <c r="J474" s="2" t="s">
        <v>639</v>
      </c>
    </row>
    <row r="475">
      <c r="A475" s="2">
        <v>474.0</v>
      </c>
      <c r="B475" s="2" t="s">
        <v>138</v>
      </c>
      <c r="C475" s="2" t="s">
        <v>89</v>
      </c>
      <c r="D475" s="16" t="s">
        <v>494</v>
      </c>
      <c r="E475" s="10">
        <v>11.8304204233687</v>
      </c>
      <c r="F475" s="10">
        <v>1031.2908988706236</v>
      </c>
      <c r="G475" s="10">
        <v>991.1211364228881</v>
      </c>
      <c r="H475" s="2"/>
      <c r="I475" s="2" t="s">
        <v>639</v>
      </c>
      <c r="J475" s="2" t="s">
        <v>640</v>
      </c>
    </row>
    <row r="476">
      <c r="A476" s="2">
        <v>475.0</v>
      </c>
      <c r="B476" s="2" t="s">
        <v>72</v>
      </c>
      <c r="C476" s="2" t="s">
        <v>138</v>
      </c>
      <c r="D476" s="16" t="s">
        <v>487</v>
      </c>
      <c r="E476" s="10">
        <v>21.651515753142117</v>
      </c>
      <c r="F476" s="10">
        <v>992.2445527808117</v>
      </c>
      <c r="G476" s="10">
        <v>1043.1213192939922</v>
      </c>
      <c r="H476" s="2"/>
      <c r="I476" s="2" t="s">
        <v>640</v>
      </c>
      <c r="J476" s="2" t="s">
        <v>639</v>
      </c>
    </row>
    <row r="477">
      <c r="A477" s="2">
        <v>476.0</v>
      </c>
      <c r="B477" s="2" t="s">
        <v>92</v>
      </c>
      <c r="C477" s="2" t="s">
        <v>72</v>
      </c>
      <c r="D477" s="16" t="s">
        <v>529</v>
      </c>
      <c r="E477" s="10">
        <v>16.40272271214907</v>
      </c>
      <c r="F477" s="10">
        <v>1004.2395703698091</v>
      </c>
      <c r="G477" s="10">
        <v>1013.8960685339538</v>
      </c>
      <c r="H477" s="2" t="s">
        <v>618</v>
      </c>
      <c r="I477" s="2" t="s">
        <v>639</v>
      </c>
      <c r="J477" s="2" t="s">
        <v>640</v>
      </c>
    </row>
    <row r="478">
      <c r="A478" s="2">
        <v>477.0</v>
      </c>
      <c r="B478" s="2" t="s">
        <v>81</v>
      </c>
      <c r="C478" s="2" t="s">
        <v>330</v>
      </c>
      <c r="D478" s="16" t="s">
        <v>543</v>
      </c>
      <c r="E478" s="10">
        <v>15.669402530135391</v>
      </c>
      <c r="F478" s="26">
        <v>1000.0</v>
      </c>
      <c r="G478" s="10">
        <v>1000.0</v>
      </c>
      <c r="H478" s="2"/>
      <c r="I478" s="2" t="s">
        <v>642</v>
      </c>
      <c r="J478" s="2" t="s">
        <v>643</v>
      </c>
    </row>
    <row r="479">
      <c r="A479" s="2">
        <v>478.0</v>
      </c>
      <c r="B479" s="2" t="s">
        <v>184</v>
      </c>
      <c r="C479" s="2" t="s">
        <v>81</v>
      </c>
      <c r="D479" s="16" t="s">
        <v>465</v>
      </c>
      <c r="E479" s="10">
        <v>16.953584121536494</v>
      </c>
      <c r="F479" s="10">
        <v>1000.0</v>
      </c>
      <c r="G479" s="10">
        <v>1015.6694025301354</v>
      </c>
      <c r="H479" s="2"/>
      <c r="I479" s="2" t="s">
        <v>643</v>
      </c>
      <c r="J479" s="2" t="s">
        <v>642</v>
      </c>
    </row>
    <row r="480">
      <c r="A480" s="2">
        <v>479.0</v>
      </c>
      <c r="B480" s="2" t="s">
        <v>107</v>
      </c>
      <c r="C480" s="2" t="s">
        <v>184</v>
      </c>
      <c r="D480" s="16" t="s">
        <v>433</v>
      </c>
      <c r="E480" s="10">
        <v>-46.31598594388234</v>
      </c>
      <c r="F480" s="10">
        <v>1000.0</v>
      </c>
      <c r="G480" s="10">
        <v>1016.9535841215366</v>
      </c>
      <c r="H480" s="2"/>
      <c r="I480" s="2" t="s">
        <v>642</v>
      </c>
      <c r="J480" s="2" t="s">
        <v>643</v>
      </c>
    </row>
    <row r="481">
      <c r="A481" s="2">
        <v>480.0</v>
      </c>
      <c r="B481" s="2" t="s">
        <v>249</v>
      </c>
      <c r="C481" s="2" t="s">
        <v>184</v>
      </c>
      <c r="D481" s="16" t="s">
        <v>433</v>
      </c>
      <c r="E481" s="10">
        <v>-40.52879284567552</v>
      </c>
      <c r="F481" s="10">
        <v>1000.0</v>
      </c>
      <c r="G481" s="10">
        <v>1063.269570065419</v>
      </c>
      <c r="H481" s="2"/>
      <c r="I481" s="2" t="s">
        <v>642</v>
      </c>
      <c r="J481" s="2" t="s">
        <v>643</v>
      </c>
    </row>
    <row r="482">
      <c r="A482" s="2">
        <v>481.0</v>
      </c>
      <c r="B482" s="2" t="s">
        <v>110</v>
      </c>
      <c r="C482" s="2" t="s">
        <v>184</v>
      </c>
      <c r="D482" s="16" t="s">
        <v>473</v>
      </c>
      <c r="E482" s="10">
        <v>22.846835302676396</v>
      </c>
      <c r="F482" s="10">
        <v>1000.0</v>
      </c>
      <c r="G482" s="10">
        <v>1103.7983629110945</v>
      </c>
      <c r="H482" s="2"/>
      <c r="I482" s="2" t="s">
        <v>642</v>
      </c>
      <c r="J482" s="2" t="s">
        <v>643</v>
      </c>
    </row>
    <row r="483">
      <c r="A483" s="2">
        <v>482.0</v>
      </c>
      <c r="B483" s="2" t="s">
        <v>177</v>
      </c>
      <c r="C483" s="2" t="s">
        <v>110</v>
      </c>
      <c r="D483" s="16" t="s">
        <v>576</v>
      </c>
      <c r="E483" s="10">
        <v>17.499680416030703</v>
      </c>
      <c r="F483" s="10">
        <v>1000.0</v>
      </c>
      <c r="G483" s="10">
        <v>1022.8468353026765</v>
      </c>
      <c r="H483" s="2"/>
      <c r="I483" s="2" t="s">
        <v>643</v>
      </c>
      <c r="J483" s="2" t="s">
        <v>642</v>
      </c>
    </row>
    <row r="484">
      <c r="A484" s="2">
        <v>483.0</v>
      </c>
      <c r="B484" s="2" t="s">
        <v>218</v>
      </c>
      <c r="C484" s="2" t="s">
        <v>177</v>
      </c>
      <c r="D484" s="16" t="s">
        <v>437</v>
      </c>
      <c r="E484" s="10">
        <v>17.986310073641057</v>
      </c>
      <c r="F484" s="10">
        <v>1000.0</v>
      </c>
      <c r="G484" s="10">
        <v>1017.4996804160306</v>
      </c>
      <c r="H484" s="2"/>
      <c r="I484" s="2" t="s">
        <v>642</v>
      </c>
      <c r="J484" s="2" t="s">
        <v>643</v>
      </c>
    </row>
    <row r="485">
      <c r="A485" s="2">
        <v>484.0</v>
      </c>
      <c r="B485" s="2" t="s">
        <v>385</v>
      </c>
      <c r="C485" s="2" t="s">
        <v>218</v>
      </c>
      <c r="D485" s="16" t="s">
        <v>433</v>
      </c>
      <c r="E485" s="10">
        <v>-46.196863721146876</v>
      </c>
      <c r="F485" s="10">
        <v>1000.0</v>
      </c>
      <c r="G485" s="10">
        <v>1017.9863100736411</v>
      </c>
      <c r="H485" s="2"/>
      <c r="I485" s="2" t="s">
        <v>643</v>
      </c>
      <c r="J485" s="2" t="s">
        <v>642</v>
      </c>
    </row>
    <row r="486">
      <c r="A486" s="2">
        <v>485.0</v>
      </c>
      <c r="B486" s="2" t="s">
        <v>79</v>
      </c>
      <c r="C486" s="2" t="s">
        <v>218</v>
      </c>
      <c r="D486" s="16" t="s">
        <v>477</v>
      </c>
      <c r="E486" s="10">
        <v>19.719124457149693</v>
      </c>
      <c r="F486" s="10">
        <v>1000.0</v>
      </c>
      <c r="G486" s="10">
        <v>1064.183173794788</v>
      </c>
      <c r="H486" s="2"/>
      <c r="I486" s="2" t="s">
        <v>643</v>
      </c>
      <c r="J486" s="2" t="s">
        <v>642</v>
      </c>
    </row>
    <row r="487">
      <c r="A487" s="2">
        <v>486.0</v>
      </c>
      <c r="B487" s="2" t="s">
        <v>403</v>
      </c>
      <c r="C487" s="2" t="s">
        <v>79</v>
      </c>
      <c r="D487" s="16" t="s">
        <v>577</v>
      </c>
      <c r="E487" s="10">
        <v>17.475611859032963</v>
      </c>
      <c r="F487" s="10">
        <v>1000.0</v>
      </c>
      <c r="G487" s="10">
        <v>1019.7191244571497</v>
      </c>
      <c r="H487" s="2"/>
      <c r="I487" s="2" t="s">
        <v>642</v>
      </c>
      <c r="J487" s="2" t="s">
        <v>643</v>
      </c>
    </row>
    <row r="488">
      <c r="A488" s="2">
        <v>487.0</v>
      </c>
      <c r="B488" s="2" t="s">
        <v>179</v>
      </c>
      <c r="C488" s="2" t="s">
        <v>403</v>
      </c>
      <c r="D488" s="16" t="s">
        <v>433</v>
      </c>
      <c r="E488" s="10">
        <v>-46.25583302980833</v>
      </c>
      <c r="F488" s="10">
        <v>1000.0</v>
      </c>
      <c r="G488" s="10">
        <v>1017.4756118590329</v>
      </c>
      <c r="H488" s="2"/>
      <c r="I488" s="2" t="s">
        <v>643</v>
      </c>
      <c r="J488" s="2" t="s">
        <v>642</v>
      </c>
    </row>
    <row r="489">
      <c r="A489" s="2">
        <v>488.0</v>
      </c>
      <c r="B489" s="2" t="s">
        <v>330</v>
      </c>
      <c r="C489" s="2" t="s">
        <v>403</v>
      </c>
      <c r="D489" s="16" t="s">
        <v>487</v>
      </c>
      <c r="E489" s="10">
        <v>22.410855051283644</v>
      </c>
      <c r="F489" s="10">
        <v>984.3305974698646</v>
      </c>
      <c r="G489" s="10">
        <v>1063.7314448888412</v>
      </c>
      <c r="H489" s="2"/>
      <c r="I489" s="2" t="s">
        <v>643</v>
      </c>
      <c r="J489" s="2" t="s">
        <v>642</v>
      </c>
    </row>
    <row r="490">
      <c r="A490" s="2">
        <v>489.0</v>
      </c>
      <c r="B490" s="2" t="s">
        <v>81</v>
      </c>
      <c r="C490" s="2" t="s">
        <v>330</v>
      </c>
      <c r="D490" s="16" t="s">
        <v>526</v>
      </c>
      <c r="E490" s="10">
        <v>16.274326842955947</v>
      </c>
      <c r="F490" s="10">
        <v>998.7158184085988</v>
      </c>
      <c r="G490" s="10">
        <v>1006.7414525211483</v>
      </c>
      <c r="H490" s="2"/>
      <c r="I490" s="2" t="s">
        <v>642</v>
      </c>
      <c r="J490" s="2" t="s">
        <v>643</v>
      </c>
    </row>
    <row r="491">
      <c r="A491" s="2">
        <v>490.0</v>
      </c>
      <c r="B491" s="2" t="s">
        <v>177</v>
      </c>
      <c r="C491" s="2" t="s">
        <v>81</v>
      </c>
      <c r="D491" s="16" t="s">
        <v>555</v>
      </c>
      <c r="E491" s="10">
        <v>16.62137961909095</v>
      </c>
      <c r="F491" s="10">
        <v>999.5133703423895</v>
      </c>
      <c r="G491" s="10">
        <v>1014.9901452515547</v>
      </c>
      <c r="H491" s="2"/>
      <c r="I491" s="2" t="s">
        <v>643</v>
      </c>
      <c r="J491" s="2" t="s">
        <v>642</v>
      </c>
    </row>
    <row r="492">
      <c r="A492" s="2">
        <v>491.0</v>
      </c>
      <c r="B492" s="2" t="s">
        <v>107</v>
      </c>
      <c r="C492" s="2" t="s">
        <v>177</v>
      </c>
      <c r="D492" s="16" t="s">
        <v>514</v>
      </c>
      <c r="E492" s="10">
        <v>22.87416400068074</v>
      </c>
      <c r="F492" s="10">
        <v>953.6840140561177</v>
      </c>
      <c r="G492" s="10">
        <v>1016.1347499614805</v>
      </c>
      <c r="H492" s="2"/>
      <c r="I492" s="2" t="s">
        <v>642</v>
      </c>
      <c r="J492" s="2" t="s">
        <v>643</v>
      </c>
    </row>
    <row r="493">
      <c r="A493" s="2">
        <v>492.0</v>
      </c>
      <c r="B493" s="2" t="s">
        <v>184</v>
      </c>
      <c r="C493" s="2" t="s">
        <v>107</v>
      </c>
      <c r="D493" s="16" t="s">
        <v>490</v>
      </c>
      <c r="E493" s="10">
        <v>6.927152817002011</v>
      </c>
      <c r="F493" s="10">
        <v>1080.951527608418</v>
      </c>
      <c r="G493" s="10">
        <v>976.5581780567984</v>
      </c>
      <c r="H493" s="2" t="s">
        <v>618</v>
      </c>
      <c r="I493" s="2" t="s">
        <v>643</v>
      </c>
      <c r="J493" s="2" t="s">
        <v>642</v>
      </c>
    </row>
    <row r="494">
      <c r="A494" s="2">
        <v>493.0</v>
      </c>
      <c r="B494" s="2" t="s">
        <v>355</v>
      </c>
      <c r="C494" s="2" t="s">
        <v>106</v>
      </c>
      <c r="D494" s="16" t="s">
        <v>481</v>
      </c>
      <c r="E494" s="10">
        <v>15.82355320996265</v>
      </c>
      <c r="F494" s="10">
        <v>1000.0</v>
      </c>
      <c r="G494" s="10">
        <v>1000.0</v>
      </c>
      <c r="H494" s="2"/>
      <c r="I494" s="2" t="s">
        <v>644</v>
      </c>
      <c r="J494" s="2" t="s">
        <v>645</v>
      </c>
    </row>
    <row r="495">
      <c r="A495" s="2">
        <v>494.0</v>
      </c>
      <c r="B495" s="2" t="s">
        <v>361</v>
      </c>
      <c r="C495" s="2" t="s">
        <v>355</v>
      </c>
      <c r="D495" s="16" t="s">
        <v>433</v>
      </c>
      <c r="E495" s="10">
        <v>-46.44576596237085</v>
      </c>
      <c r="F495" s="26">
        <v>1000.0</v>
      </c>
      <c r="G495" s="10">
        <v>1015.8235532099626</v>
      </c>
      <c r="H495" s="2"/>
      <c r="I495" s="2" t="s">
        <v>645</v>
      </c>
      <c r="J495" s="2" t="s">
        <v>644</v>
      </c>
    </row>
    <row r="496">
      <c r="A496" s="2">
        <v>495.0</v>
      </c>
      <c r="B496" s="2" t="s">
        <v>19</v>
      </c>
      <c r="C496" s="2" t="s">
        <v>355</v>
      </c>
      <c r="D496" s="16" t="s">
        <v>532</v>
      </c>
      <c r="E496" s="10">
        <v>20.179774622156547</v>
      </c>
      <c r="F496" s="10">
        <v>1000.0</v>
      </c>
      <c r="G496" s="10">
        <v>1062.2693191723336</v>
      </c>
      <c r="H496" s="2"/>
      <c r="I496" s="2" t="s">
        <v>645</v>
      </c>
      <c r="J496" s="2" t="s">
        <v>644</v>
      </c>
    </row>
    <row r="497">
      <c r="A497" s="2">
        <v>496.0</v>
      </c>
      <c r="B497" s="2" t="s">
        <v>215</v>
      </c>
      <c r="C497" s="2" t="s">
        <v>19</v>
      </c>
      <c r="D497" s="16" t="s">
        <v>433</v>
      </c>
      <c r="E497" s="10">
        <v>-45.94222405592277</v>
      </c>
      <c r="F497" s="10">
        <v>1000.0</v>
      </c>
      <c r="G497" s="10">
        <v>1020.1797746221565</v>
      </c>
      <c r="H497" s="2"/>
      <c r="I497" s="2" t="s">
        <v>644</v>
      </c>
      <c r="J497" s="2" t="s">
        <v>645</v>
      </c>
    </row>
    <row r="498">
      <c r="A498" s="2">
        <v>497.0</v>
      </c>
      <c r="B498" s="2" t="s">
        <v>400</v>
      </c>
      <c r="C498" s="2" t="s">
        <v>19</v>
      </c>
      <c r="D498" s="16" t="s">
        <v>433</v>
      </c>
      <c r="E498" s="10">
        <v>-40.146168042720355</v>
      </c>
      <c r="F498" s="10">
        <v>1000.0</v>
      </c>
      <c r="G498" s="10">
        <v>1066.1219986780793</v>
      </c>
      <c r="H498" s="2"/>
      <c r="I498" s="2" t="s">
        <v>644</v>
      </c>
      <c r="J498" s="2" t="s">
        <v>645</v>
      </c>
    </row>
    <row r="499">
      <c r="A499" s="2">
        <v>498.0</v>
      </c>
      <c r="B499" s="2" t="s">
        <v>263</v>
      </c>
      <c r="C499" s="2" t="s">
        <v>19</v>
      </c>
      <c r="D499" s="16" t="s">
        <v>433</v>
      </c>
      <c r="E499" s="10">
        <v>-43.183025671623945</v>
      </c>
      <c r="F499" s="10">
        <v>1000.0</v>
      </c>
      <c r="G499" s="10">
        <v>1106.2681667207996</v>
      </c>
      <c r="H499" s="2"/>
      <c r="I499" s="2" t="s">
        <v>644</v>
      </c>
      <c r="J499" s="2" t="s">
        <v>645</v>
      </c>
    </row>
    <row r="500">
      <c r="A500" s="2">
        <v>499.0</v>
      </c>
      <c r="B500" s="2" t="s">
        <v>47</v>
      </c>
      <c r="C500" s="2" t="s">
        <v>19</v>
      </c>
      <c r="D500" s="16" t="s">
        <v>541</v>
      </c>
      <c r="E500" s="10">
        <v>28.92234533486386</v>
      </c>
      <c r="F500" s="10">
        <v>1000.0</v>
      </c>
      <c r="G500" s="10">
        <v>1149.4511923924235</v>
      </c>
      <c r="H500" s="2"/>
      <c r="I500" s="2" t="s">
        <v>644</v>
      </c>
      <c r="J500" s="2" t="s">
        <v>645</v>
      </c>
    </row>
    <row r="501">
      <c r="A501" s="2">
        <v>500.0</v>
      </c>
      <c r="B501" s="2" t="s">
        <v>117</v>
      </c>
      <c r="C501" s="2" t="s">
        <v>47</v>
      </c>
      <c r="D501" s="16" t="s">
        <v>578</v>
      </c>
      <c r="E501" s="10">
        <v>18.152382411671628</v>
      </c>
      <c r="F501" s="10">
        <v>1000.0</v>
      </c>
      <c r="G501" s="10">
        <v>1028.9223453348638</v>
      </c>
      <c r="H501" s="2"/>
      <c r="I501" s="2" t="s">
        <v>645</v>
      </c>
      <c r="J501" s="2" t="s">
        <v>644</v>
      </c>
    </row>
    <row r="502">
      <c r="A502" s="2">
        <v>501.0</v>
      </c>
      <c r="B502" s="2" t="s">
        <v>355</v>
      </c>
      <c r="C502" s="2" t="s">
        <v>117</v>
      </c>
      <c r="D502" s="16" t="s">
        <v>462</v>
      </c>
      <c r="E502" s="10">
        <v>12.867296056815386</v>
      </c>
      <c r="F502" s="10">
        <v>1042.089544550177</v>
      </c>
      <c r="G502" s="10">
        <v>1018.1523824116716</v>
      </c>
      <c r="H502" s="2"/>
      <c r="I502" s="2" t="s">
        <v>644</v>
      </c>
      <c r="J502" s="2" t="s">
        <v>645</v>
      </c>
    </row>
    <row r="503">
      <c r="A503" s="2">
        <v>502.0</v>
      </c>
      <c r="B503" s="2" t="s">
        <v>413</v>
      </c>
      <c r="C503" s="2" t="s">
        <v>355</v>
      </c>
      <c r="D503" s="16" t="s">
        <v>512</v>
      </c>
      <c r="E503" s="10">
        <v>21.87537895332042</v>
      </c>
      <c r="F503" s="10">
        <v>1000.0</v>
      </c>
      <c r="G503" s="10">
        <v>1054.9568406069923</v>
      </c>
      <c r="H503" s="2"/>
      <c r="I503" s="2" t="s">
        <v>645</v>
      </c>
      <c r="J503" s="2" t="s">
        <v>644</v>
      </c>
    </row>
    <row r="504">
      <c r="A504" s="2">
        <v>503.0</v>
      </c>
      <c r="B504" s="2" t="s">
        <v>263</v>
      </c>
      <c r="C504" s="2" t="s">
        <v>413</v>
      </c>
      <c r="D504" s="16" t="s">
        <v>441</v>
      </c>
      <c r="E504" s="10">
        <v>24.27300293830574</v>
      </c>
      <c r="F504" s="10">
        <v>956.8169743283761</v>
      </c>
      <c r="G504" s="10">
        <v>1021.8753789533205</v>
      </c>
      <c r="H504" s="2"/>
      <c r="I504" s="2" t="s">
        <v>644</v>
      </c>
      <c r="J504" s="2" t="s">
        <v>645</v>
      </c>
    </row>
    <row r="505">
      <c r="A505" s="2">
        <v>504.0</v>
      </c>
      <c r="B505" s="2" t="s">
        <v>74</v>
      </c>
      <c r="C505" s="2" t="s">
        <v>263</v>
      </c>
      <c r="D505" s="16" t="s">
        <v>541</v>
      </c>
      <c r="E505" s="10">
        <v>13.640163139326598</v>
      </c>
      <c r="F505" s="10">
        <v>1003.1433609360878</v>
      </c>
      <c r="G505" s="10">
        <v>981.0899772666818</v>
      </c>
      <c r="H505" s="2"/>
      <c r="I505" s="2" t="s">
        <v>645</v>
      </c>
      <c r="J505" s="2" t="s">
        <v>644</v>
      </c>
    </row>
    <row r="506">
      <c r="A506" s="2">
        <v>505.0</v>
      </c>
      <c r="B506" s="2" t="s">
        <v>215</v>
      </c>
      <c r="C506" s="2" t="s">
        <v>74</v>
      </c>
      <c r="D506" s="16" t="s">
        <v>579</v>
      </c>
      <c r="E506" s="10">
        <v>22.92767683309094</v>
      </c>
      <c r="F506" s="10">
        <v>954.0577759440772</v>
      </c>
      <c r="G506" s="10">
        <v>1016.7835240754143</v>
      </c>
      <c r="H506" s="2"/>
      <c r="I506" s="2" t="s">
        <v>644</v>
      </c>
      <c r="J506" s="2" t="s">
        <v>645</v>
      </c>
    </row>
    <row r="507">
      <c r="A507" s="2">
        <v>506.0</v>
      </c>
      <c r="B507" s="2" t="s">
        <v>106</v>
      </c>
      <c r="C507" s="2" t="s">
        <v>215</v>
      </c>
      <c r="D507" s="16" t="s">
        <v>515</v>
      </c>
      <c r="E507" s="10">
        <v>15.168833660362997</v>
      </c>
      <c r="F507" s="10">
        <v>984.1764467900374</v>
      </c>
      <c r="G507" s="10">
        <v>976.9854527771681</v>
      </c>
      <c r="H507" s="2" t="s">
        <v>618</v>
      </c>
      <c r="I507" s="2" t="s">
        <v>645</v>
      </c>
      <c r="J507" s="2" t="s">
        <v>644</v>
      </c>
    </row>
    <row r="508">
      <c r="A508" s="2">
        <v>507.0</v>
      </c>
      <c r="B508" s="2" t="s">
        <v>330</v>
      </c>
      <c r="C508" s="2" t="s">
        <v>106</v>
      </c>
      <c r="D508" s="16" t="s">
        <v>530</v>
      </c>
      <c r="E508" s="10">
        <v>16.60362157957651</v>
      </c>
      <c r="F508" s="10">
        <v>990.4671256781924</v>
      </c>
      <c r="G508" s="10">
        <v>999.3452804504004</v>
      </c>
      <c r="H508" s="2"/>
      <c r="I508" s="2" t="s">
        <v>643</v>
      </c>
      <c r="J508" s="2" t="s">
        <v>645</v>
      </c>
    </row>
    <row r="509">
      <c r="A509" s="2">
        <v>508.0</v>
      </c>
      <c r="B509" s="2" t="s">
        <v>117</v>
      </c>
      <c r="C509" s="2" t="s">
        <v>330</v>
      </c>
      <c r="D509" s="16" t="s">
        <v>433</v>
      </c>
      <c r="E509" s="10">
        <v>-48.00769420943902</v>
      </c>
      <c r="F509" s="10">
        <v>1005.2850863548562</v>
      </c>
      <c r="G509" s="10">
        <v>1007.0707472577689</v>
      </c>
      <c r="H509" s="2"/>
      <c r="I509" s="2" t="s">
        <v>645</v>
      </c>
      <c r="J509" s="2" t="s">
        <v>643</v>
      </c>
    </row>
    <row r="510">
      <c r="A510" s="2">
        <v>509.0</v>
      </c>
      <c r="B510" s="2" t="s">
        <v>361</v>
      </c>
      <c r="C510" s="2" t="s">
        <v>330</v>
      </c>
      <c r="D510" s="16" t="s">
        <v>565</v>
      </c>
      <c r="E510" s="10">
        <v>26.16402493028547</v>
      </c>
      <c r="F510" s="10">
        <v>953.5542340376292</v>
      </c>
      <c r="G510" s="10">
        <v>1055.078441467208</v>
      </c>
      <c r="H510" s="2"/>
      <c r="I510" s="2" t="s">
        <v>645</v>
      </c>
      <c r="J510" s="2" t="s">
        <v>643</v>
      </c>
    </row>
    <row r="511">
      <c r="A511" s="2">
        <v>510.0</v>
      </c>
      <c r="B511" s="2" t="s">
        <v>184</v>
      </c>
      <c r="C511" s="2" t="s">
        <v>361</v>
      </c>
      <c r="D511" s="16" t="s">
        <v>474</v>
      </c>
      <c r="E511" s="10">
        <v>7.718407856274829</v>
      </c>
      <c r="F511" s="10">
        <v>1087.87868042542</v>
      </c>
      <c r="G511" s="10">
        <v>979.7182589679146</v>
      </c>
      <c r="H511" s="2"/>
      <c r="I511" s="2" t="s">
        <v>643</v>
      </c>
      <c r="J511" s="2" t="s">
        <v>645</v>
      </c>
    </row>
    <row r="512">
      <c r="A512" s="2">
        <v>511.0</v>
      </c>
      <c r="B512" s="2" t="s">
        <v>74</v>
      </c>
      <c r="C512" s="2" t="s">
        <v>184</v>
      </c>
      <c r="D512" s="16" t="s">
        <v>495</v>
      </c>
      <c r="E512" s="10">
        <v>28.013423475084814</v>
      </c>
      <c r="F512" s="10">
        <v>993.8558472423234</v>
      </c>
      <c r="G512" s="10">
        <v>1095.5970882816948</v>
      </c>
      <c r="H512" s="2"/>
      <c r="I512" s="2" t="s">
        <v>645</v>
      </c>
      <c r="J512" s="2" t="s">
        <v>643</v>
      </c>
    </row>
    <row r="513">
      <c r="A513" s="2">
        <v>512.0</v>
      </c>
      <c r="B513" s="2" t="s">
        <v>385</v>
      </c>
      <c r="C513" s="2" t="s">
        <v>74</v>
      </c>
      <c r="D513" s="16" t="s">
        <v>433</v>
      </c>
      <c r="E513" s="10">
        <v>-39.883938747578945</v>
      </c>
      <c r="F513" s="10">
        <v>953.8031362788531</v>
      </c>
      <c r="G513" s="10">
        <v>1021.8692707174083</v>
      </c>
      <c r="H513" s="2"/>
      <c r="I513" s="2" t="s">
        <v>643</v>
      </c>
      <c r="J513" s="2" t="s">
        <v>645</v>
      </c>
    </row>
    <row r="514">
      <c r="A514" s="2">
        <v>513.0</v>
      </c>
      <c r="B514" s="2" t="s">
        <v>179</v>
      </c>
      <c r="C514" s="2" t="s">
        <v>74</v>
      </c>
      <c r="D514" s="16" t="s">
        <v>550</v>
      </c>
      <c r="E514" s="10">
        <v>26.51376684904689</v>
      </c>
      <c r="F514" s="10">
        <v>953.7441669701917</v>
      </c>
      <c r="G514" s="10">
        <v>1061.7532094649873</v>
      </c>
      <c r="H514" s="2"/>
      <c r="I514" s="2" t="s">
        <v>643</v>
      </c>
      <c r="J514" s="2" t="s">
        <v>645</v>
      </c>
    </row>
    <row r="515">
      <c r="A515" s="2">
        <v>514.0</v>
      </c>
      <c r="B515" s="2" t="s">
        <v>413</v>
      </c>
      <c r="C515" s="2" t="s">
        <v>179</v>
      </c>
      <c r="D515" s="16" t="s">
        <v>433</v>
      </c>
      <c r="E515" s="10">
        <v>-49.98197864395</v>
      </c>
      <c r="F515" s="10">
        <v>997.6023760150148</v>
      </c>
      <c r="G515" s="10">
        <v>980.2579338192386</v>
      </c>
      <c r="H515" s="2"/>
      <c r="I515" s="2" t="s">
        <v>645</v>
      </c>
      <c r="J515" s="2" t="s">
        <v>643</v>
      </c>
    </row>
    <row r="516">
      <c r="A516" s="2">
        <v>515.0</v>
      </c>
      <c r="B516" s="2" t="s">
        <v>106</v>
      </c>
      <c r="C516" s="2" t="s">
        <v>179</v>
      </c>
      <c r="D516" s="16" t="s">
        <v>580</v>
      </c>
      <c r="E516" s="10">
        <v>18.742160737137013</v>
      </c>
      <c r="F516" s="10">
        <v>982.7416588708239</v>
      </c>
      <c r="G516" s="10">
        <v>1030.2399124631886</v>
      </c>
      <c r="H516" s="2"/>
      <c r="I516" s="2" t="s">
        <v>645</v>
      </c>
      <c r="J516" s="2" t="s">
        <v>643</v>
      </c>
    </row>
    <row r="517">
      <c r="A517" s="2">
        <v>516.0</v>
      </c>
      <c r="B517" s="2" t="s">
        <v>79</v>
      </c>
      <c r="C517" s="2" t="s">
        <v>106</v>
      </c>
      <c r="D517" s="16" t="s">
        <v>510</v>
      </c>
      <c r="E517" s="10">
        <v>15.070289842977955</v>
      </c>
      <c r="F517" s="10">
        <v>1002.2435125981168</v>
      </c>
      <c r="G517" s="10">
        <v>1001.483819607961</v>
      </c>
      <c r="H517" s="2"/>
      <c r="I517" s="2" t="s">
        <v>643</v>
      </c>
      <c r="J517" s="2" t="s">
        <v>645</v>
      </c>
    </row>
    <row r="518">
      <c r="A518" s="2">
        <v>517.0</v>
      </c>
      <c r="B518" s="2" t="s">
        <v>19</v>
      </c>
      <c r="C518" s="2" t="s">
        <v>79</v>
      </c>
      <c r="D518" s="16" t="s">
        <v>581</v>
      </c>
      <c r="E518" s="10">
        <v>6.534189524032781</v>
      </c>
      <c r="F518" s="10">
        <v>1120.5288470575597</v>
      </c>
      <c r="G518" s="10">
        <v>1017.3138024410947</v>
      </c>
      <c r="H518" s="2"/>
      <c r="I518" s="2" t="s">
        <v>645</v>
      </c>
      <c r="J518" s="2" t="s">
        <v>643</v>
      </c>
    </row>
    <row r="519">
      <c r="A519" s="2">
        <v>518.0</v>
      </c>
      <c r="B519" s="2" t="s">
        <v>184</v>
      </c>
      <c r="C519" s="2" t="s">
        <v>19</v>
      </c>
      <c r="D519" s="16" t="s">
        <v>433</v>
      </c>
      <c r="E519" s="10">
        <v>-41.033159498745846</v>
      </c>
      <c r="F519" s="10">
        <v>1067.58366480661</v>
      </c>
      <c r="G519" s="10">
        <v>1127.0630365815925</v>
      </c>
      <c r="H519" s="2"/>
      <c r="I519" s="2" t="s">
        <v>643</v>
      </c>
      <c r="J519" s="2" t="s">
        <v>645</v>
      </c>
    </row>
    <row r="520">
      <c r="A520" s="2">
        <v>519.0</v>
      </c>
      <c r="B520" s="2" t="s">
        <v>177</v>
      </c>
      <c r="C520" s="2" t="s">
        <v>19</v>
      </c>
      <c r="D520" s="16" t="s">
        <v>582</v>
      </c>
      <c r="E520" s="10">
        <v>36.83324255170965</v>
      </c>
      <c r="F520" s="10">
        <v>993.2605859607997</v>
      </c>
      <c r="G520" s="10">
        <v>1168.0961960803384</v>
      </c>
      <c r="H520" s="2"/>
      <c r="I520" s="2" t="s">
        <v>643</v>
      </c>
      <c r="J520" s="2" t="s">
        <v>645</v>
      </c>
    </row>
    <row r="521">
      <c r="A521" s="2">
        <v>520.0</v>
      </c>
      <c r="B521" s="2" t="s">
        <v>117</v>
      </c>
      <c r="C521" s="2" t="s">
        <v>177</v>
      </c>
      <c r="D521" s="16" t="s">
        <v>468</v>
      </c>
      <c r="E521" s="10">
        <v>24.528698001213865</v>
      </c>
      <c r="F521" s="10">
        <v>957.2773921454171</v>
      </c>
      <c r="G521" s="10">
        <v>1030.0938285125094</v>
      </c>
      <c r="H521" s="2"/>
      <c r="I521" s="2" t="s">
        <v>645</v>
      </c>
      <c r="J521" s="2" t="s">
        <v>643</v>
      </c>
    </row>
    <row r="522">
      <c r="A522" s="2">
        <v>521.0</v>
      </c>
      <c r="B522" s="2" t="s">
        <v>330</v>
      </c>
      <c r="C522" s="2" t="s">
        <v>117</v>
      </c>
      <c r="D522" s="16" t="s">
        <v>464</v>
      </c>
      <c r="E522" s="10">
        <v>10.408604875447821</v>
      </c>
      <c r="F522" s="10">
        <v>1028.9144165369225</v>
      </c>
      <c r="G522" s="10">
        <v>981.806090146631</v>
      </c>
      <c r="H522" s="2"/>
      <c r="I522" s="2" t="s">
        <v>643</v>
      </c>
      <c r="J522" s="2" t="s">
        <v>645</v>
      </c>
    </row>
    <row r="523">
      <c r="A523" s="2">
        <v>522.0</v>
      </c>
      <c r="B523" s="2" t="s">
        <v>361</v>
      </c>
      <c r="C523" s="2" t="s">
        <v>330</v>
      </c>
      <c r="D523" s="16" t="s">
        <v>498</v>
      </c>
      <c r="E523" s="10">
        <v>23.772228066957734</v>
      </c>
      <c r="F523" s="10">
        <v>971.9998511116397</v>
      </c>
      <c r="G523" s="10">
        <v>1039.3230214123703</v>
      </c>
      <c r="H523" s="2" t="s">
        <v>618</v>
      </c>
      <c r="I523" s="2" t="s">
        <v>645</v>
      </c>
      <c r="J523" s="2" t="s">
        <v>643</v>
      </c>
    </row>
    <row r="524">
      <c r="A524" s="2">
        <v>523.0</v>
      </c>
      <c r="B524" s="2" t="s">
        <v>249</v>
      </c>
      <c r="C524" s="2" t="s">
        <v>47</v>
      </c>
      <c r="D524" s="16" t="s">
        <v>433</v>
      </c>
      <c r="E524" s="10">
        <v>-42.105017018830544</v>
      </c>
      <c r="F524" s="10">
        <v>959.4712071543245</v>
      </c>
      <c r="G524" s="10">
        <v>1010.7699629231922</v>
      </c>
      <c r="H524" s="2"/>
      <c r="I524" s="2" t="s">
        <v>642</v>
      </c>
      <c r="J524" s="2" t="s">
        <v>644</v>
      </c>
    </row>
    <row r="525">
      <c r="A525" s="2">
        <v>524.0</v>
      </c>
      <c r="B525" s="2" t="s">
        <v>110</v>
      </c>
      <c r="C525" s="2" t="s">
        <v>47</v>
      </c>
      <c r="D525" s="16" t="s">
        <v>580</v>
      </c>
      <c r="E525" s="10">
        <v>18.74625323147007</v>
      </c>
      <c r="F525" s="10">
        <v>1005.3471548866459</v>
      </c>
      <c r="G525" s="10">
        <v>1052.8749799420227</v>
      </c>
      <c r="H525" s="2"/>
      <c r="I525" s="2" t="s">
        <v>642</v>
      </c>
      <c r="J525" s="2" t="s">
        <v>644</v>
      </c>
    </row>
    <row r="526">
      <c r="A526" s="2">
        <v>525.0</v>
      </c>
      <c r="B526" s="2" t="s">
        <v>263</v>
      </c>
      <c r="C526" s="2" t="s">
        <v>110</v>
      </c>
      <c r="D526" s="16" t="s">
        <v>564</v>
      </c>
      <c r="E526" s="10">
        <v>21.929591544670235</v>
      </c>
      <c r="F526" s="10">
        <v>967.4498141273552</v>
      </c>
      <c r="G526" s="10">
        <v>1024.0934081181158</v>
      </c>
      <c r="H526" s="2"/>
      <c r="I526" s="2" t="s">
        <v>644</v>
      </c>
      <c r="J526" s="2" t="s">
        <v>642</v>
      </c>
    </row>
    <row r="527">
      <c r="A527" s="2">
        <v>526.0</v>
      </c>
      <c r="B527" s="2" t="s">
        <v>403</v>
      </c>
      <c r="C527" s="2" t="s">
        <v>263</v>
      </c>
      <c r="D527" s="16" t="s">
        <v>490</v>
      </c>
      <c r="E527" s="10">
        <v>10.563704345416774</v>
      </c>
      <c r="F527" s="10">
        <v>1041.3205898375577</v>
      </c>
      <c r="G527" s="10">
        <v>989.3794056720254</v>
      </c>
      <c r="H527" s="2"/>
      <c r="I527" s="2" t="s">
        <v>642</v>
      </c>
      <c r="J527" s="2" t="s">
        <v>644</v>
      </c>
    </row>
    <row r="528">
      <c r="A528" s="2">
        <v>527.0</v>
      </c>
      <c r="B528" s="2" t="s">
        <v>400</v>
      </c>
      <c r="C528" s="2" t="s">
        <v>403</v>
      </c>
      <c r="D528" s="16" t="s">
        <v>510</v>
      </c>
      <c r="E528" s="10">
        <v>26.781704663320678</v>
      </c>
      <c r="F528" s="10">
        <v>959.8538319572797</v>
      </c>
      <c r="G528" s="10">
        <v>1051.8842941829744</v>
      </c>
      <c r="H528" s="2"/>
      <c r="I528" s="2" t="s">
        <v>644</v>
      </c>
      <c r="J528" s="2" t="s">
        <v>642</v>
      </c>
    </row>
    <row r="529">
      <c r="A529" s="2">
        <v>528.0</v>
      </c>
      <c r="B529" s="2" t="s">
        <v>218</v>
      </c>
      <c r="C529" s="2" t="s">
        <v>400</v>
      </c>
      <c r="D529" s="16" t="s">
        <v>433</v>
      </c>
      <c r="E529" s="10">
        <v>-53.56256591309955</v>
      </c>
      <c r="F529" s="10">
        <v>1044.4640493376382</v>
      </c>
      <c r="G529" s="10">
        <v>986.6355366206003</v>
      </c>
      <c r="H529" s="2"/>
      <c r="I529" s="2" t="s">
        <v>642</v>
      </c>
      <c r="J529" s="2" t="s">
        <v>644</v>
      </c>
    </row>
    <row r="530">
      <c r="A530" s="2">
        <v>529.0</v>
      </c>
      <c r="B530" s="2" t="s">
        <v>81</v>
      </c>
      <c r="C530" s="2" t="s">
        <v>400</v>
      </c>
      <c r="D530" s="16" t="s">
        <v>462</v>
      </c>
      <c r="E530" s="10">
        <v>16.707552064871614</v>
      </c>
      <c r="F530" s="10">
        <v>998.3687656324638</v>
      </c>
      <c r="G530" s="10">
        <v>1040.1981025337</v>
      </c>
      <c r="H530" s="2"/>
      <c r="I530" s="2" t="s">
        <v>642</v>
      </c>
      <c r="J530" s="2" t="s">
        <v>644</v>
      </c>
    </row>
    <row r="531">
      <c r="A531" s="2">
        <v>530.0</v>
      </c>
      <c r="B531" s="2" t="s">
        <v>215</v>
      </c>
      <c r="C531" s="2" t="s">
        <v>81</v>
      </c>
      <c r="D531" s="16" t="s">
        <v>458</v>
      </c>
      <c r="E531" s="10">
        <v>21.938697678053618</v>
      </c>
      <c r="F531" s="10">
        <v>961.8166191168051</v>
      </c>
      <c r="G531" s="10">
        <v>1015.0763176973354</v>
      </c>
      <c r="H531" s="2"/>
      <c r="I531" s="2" t="s">
        <v>644</v>
      </c>
      <c r="J531" s="2" t="s">
        <v>642</v>
      </c>
    </row>
    <row r="532">
      <c r="A532" s="2">
        <v>531.0</v>
      </c>
      <c r="B532" s="2" t="s">
        <v>107</v>
      </c>
      <c r="C532" s="2" t="s">
        <v>215</v>
      </c>
      <c r="D532" s="16" t="s">
        <v>529</v>
      </c>
      <c r="E532" s="10">
        <v>16.906418579191467</v>
      </c>
      <c r="F532" s="10">
        <v>969.6310252397964</v>
      </c>
      <c r="G532" s="10">
        <v>983.7553167948587</v>
      </c>
      <c r="H532" s="2"/>
      <c r="I532" s="2" t="s">
        <v>642</v>
      </c>
      <c r="J532" s="2" t="s">
        <v>644</v>
      </c>
    </row>
    <row r="533">
      <c r="A533" s="2">
        <v>532.0</v>
      </c>
      <c r="B533" s="2" t="s">
        <v>355</v>
      </c>
      <c r="C533" s="2" t="s">
        <v>107</v>
      </c>
      <c r="D533" s="16" t="s">
        <v>485</v>
      </c>
      <c r="E533" s="10">
        <v>10.963083738560083</v>
      </c>
      <c r="F533" s="10">
        <v>1033.0814616536718</v>
      </c>
      <c r="G533" s="10">
        <v>986.5374438189878</v>
      </c>
      <c r="H533" s="2"/>
      <c r="I533" s="2" t="s">
        <v>644</v>
      </c>
      <c r="J533" s="2" t="s">
        <v>642</v>
      </c>
    </row>
    <row r="534">
      <c r="A534" s="2">
        <v>533.0</v>
      </c>
      <c r="B534" s="2" t="s">
        <v>249</v>
      </c>
      <c r="C534" s="2" t="s">
        <v>355</v>
      </c>
      <c r="D534" s="16" t="s">
        <v>444</v>
      </c>
      <c r="E534" s="10">
        <v>32.83508973414275</v>
      </c>
      <c r="F534" s="10">
        <v>917.366190135494</v>
      </c>
      <c r="G534" s="10">
        <v>1044.0445453922318</v>
      </c>
      <c r="H534" s="2"/>
      <c r="I534" s="2" t="s">
        <v>642</v>
      </c>
      <c r="J534" s="2" t="s">
        <v>644</v>
      </c>
    </row>
    <row r="535">
      <c r="A535" s="2">
        <v>534.0</v>
      </c>
      <c r="B535" s="2" t="s">
        <v>47</v>
      </c>
      <c r="C535" s="2" t="s">
        <v>249</v>
      </c>
      <c r="D535" s="16" t="s">
        <v>487</v>
      </c>
      <c r="E535" s="10">
        <v>8.356378795317266</v>
      </c>
      <c r="F535" s="10">
        <v>1034.1287267105527</v>
      </c>
      <c r="G535" s="10">
        <v>950.2012798696368</v>
      </c>
      <c r="H535" s="2"/>
      <c r="I535" s="2" t="s">
        <v>644</v>
      </c>
      <c r="J535" s="2" t="s">
        <v>642</v>
      </c>
    </row>
    <row r="536">
      <c r="A536" s="2">
        <v>535.0</v>
      </c>
      <c r="B536" s="2" t="s">
        <v>110</v>
      </c>
      <c r="C536" s="2" t="s">
        <v>47</v>
      </c>
      <c r="D536" s="16" t="s">
        <v>454</v>
      </c>
      <c r="E536" s="10">
        <v>20.016368995308568</v>
      </c>
      <c r="F536" s="10">
        <v>1002.1638165734456</v>
      </c>
      <c r="G536" s="10">
        <v>1042.4851055058698</v>
      </c>
      <c r="H536" s="2"/>
      <c r="I536" s="2" t="s">
        <v>642</v>
      </c>
      <c r="J536" s="2" t="s">
        <v>644</v>
      </c>
    </row>
    <row r="537">
      <c r="A537" s="2">
        <v>536.0</v>
      </c>
      <c r="B537" s="2" t="s">
        <v>263</v>
      </c>
      <c r="C537" s="2" t="s">
        <v>110</v>
      </c>
      <c r="D537" s="16" t="s">
        <v>562</v>
      </c>
      <c r="E537" s="10">
        <v>20.188268445350335</v>
      </c>
      <c r="F537" s="26">
        <v>978.8157013266086</v>
      </c>
      <c r="G537" s="10">
        <v>1022.1801855687542</v>
      </c>
      <c r="H537" s="2" t="s">
        <v>618</v>
      </c>
      <c r="I537" s="2" t="s">
        <v>644</v>
      </c>
      <c r="J537" s="2" t="s">
        <v>642</v>
      </c>
    </row>
    <row r="538">
      <c r="A538" s="2">
        <v>537.0</v>
      </c>
      <c r="B538" s="2" t="s">
        <v>179</v>
      </c>
      <c r="C538" s="2" t="s">
        <v>215</v>
      </c>
      <c r="D538" s="16" t="s">
        <v>434</v>
      </c>
      <c r="E538" s="10">
        <v>11.37186868558142</v>
      </c>
      <c r="F538" s="26">
        <v>1011.4977517260515</v>
      </c>
      <c r="G538" s="10">
        <v>966.8488982156673</v>
      </c>
      <c r="H538" s="2"/>
      <c r="I538" s="2" t="s">
        <v>643</v>
      </c>
      <c r="J538" s="2" t="s">
        <v>644</v>
      </c>
    </row>
    <row r="539">
      <c r="A539" s="2">
        <v>538.0</v>
      </c>
      <c r="B539" s="2" t="s">
        <v>400</v>
      </c>
      <c r="C539" s="2" t="s">
        <v>179</v>
      </c>
      <c r="D539" s="16" t="s">
        <v>535</v>
      </c>
      <c r="E539" s="10">
        <v>15.428684694166796</v>
      </c>
      <c r="F539" s="10">
        <v>1023.4905504688284</v>
      </c>
      <c r="G539" s="10">
        <v>1022.8696204116329</v>
      </c>
      <c r="H539" s="2"/>
      <c r="I539" s="2" t="s">
        <v>644</v>
      </c>
      <c r="J539" s="2" t="s">
        <v>643</v>
      </c>
    </row>
    <row r="540">
      <c r="A540" s="2">
        <v>539.0</v>
      </c>
      <c r="B540" s="2" t="s">
        <v>184</v>
      </c>
      <c r="C540" s="2" t="s">
        <v>400</v>
      </c>
      <c r="D540" s="16" t="s">
        <v>474</v>
      </c>
      <c r="E540" s="10">
        <v>17.823378926014527</v>
      </c>
      <c r="F540" s="26">
        <v>1026.5505053078641</v>
      </c>
      <c r="G540" s="10">
        <v>1038.9192351629952</v>
      </c>
      <c r="H540" s="2"/>
      <c r="I540" s="2" t="s">
        <v>643</v>
      </c>
      <c r="J540" s="2" t="s">
        <v>644</v>
      </c>
    </row>
    <row r="541">
      <c r="A541" s="2">
        <v>540.0</v>
      </c>
      <c r="B541" s="2" t="s">
        <v>355</v>
      </c>
      <c r="C541" s="2" t="s">
        <v>184</v>
      </c>
      <c r="D541" s="16" t="s">
        <v>496</v>
      </c>
      <c r="E541" s="10">
        <v>18.72183196832137</v>
      </c>
      <c r="F541" s="10">
        <v>1011.209455658089</v>
      </c>
      <c r="G541" s="10">
        <v>1044.3738842338785</v>
      </c>
      <c r="H541" s="2"/>
      <c r="I541" s="2" t="s">
        <v>644</v>
      </c>
      <c r="J541" s="2" t="s">
        <v>643</v>
      </c>
    </row>
    <row r="542">
      <c r="A542" s="2">
        <v>541.0</v>
      </c>
      <c r="B542" s="2" t="s">
        <v>385</v>
      </c>
      <c r="C542" s="2" t="s">
        <v>355</v>
      </c>
      <c r="D542" s="16" t="s">
        <v>538</v>
      </c>
      <c r="E542" s="10">
        <v>31.14341808698336</v>
      </c>
      <c r="F542" s="10">
        <v>913.9191975312742</v>
      </c>
      <c r="G542" s="10">
        <v>1029.9312876264105</v>
      </c>
      <c r="H542" s="2"/>
      <c r="I542" s="2" t="s">
        <v>643</v>
      </c>
      <c r="J542" s="2" t="s">
        <v>644</v>
      </c>
    </row>
    <row r="543">
      <c r="A543" s="2">
        <v>542.0</v>
      </c>
      <c r="B543" s="2" t="s">
        <v>215</v>
      </c>
      <c r="C543" s="2" t="s">
        <v>385</v>
      </c>
      <c r="D543" s="16" t="s">
        <v>485</v>
      </c>
      <c r="E543" s="10">
        <v>14.320805512060712</v>
      </c>
      <c r="F543" s="10">
        <v>955.4770295300859</v>
      </c>
      <c r="G543" s="10">
        <v>945.0626156182576</v>
      </c>
      <c r="H543" s="2"/>
      <c r="I543" s="2" t="s">
        <v>644</v>
      </c>
      <c r="J543" s="2" t="s">
        <v>643</v>
      </c>
    </row>
    <row r="544">
      <c r="A544" s="2">
        <v>543.0</v>
      </c>
      <c r="B544" s="2" t="s">
        <v>79</v>
      </c>
      <c r="C544" s="2" t="s">
        <v>215</v>
      </c>
      <c r="D544" s="16" t="s">
        <v>583</v>
      </c>
      <c r="E544" s="10">
        <v>11.410778394440554</v>
      </c>
      <c r="F544" s="10">
        <v>1010.779612917062</v>
      </c>
      <c r="G544" s="10">
        <v>969.7978350421466</v>
      </c>
      <c r="H544" s="2"/>
      <c r="I544" s="2" t="s">
        <v>643</v>
      </c>
      <c r="J544" s="2" t="s">
        <v>644</v>
      </c>
    </row>
    <row r="545">
      <c r="A545" s="2">
        <v>544.0</v>
      </c>
      <c r="B545" s="2" t="s">
        <v>47</v>
      </c>
      <c r="C545" s="2" t="s">
        <v>79</v>
      </c>
      <c r="D545" s="16" t="s">
        <v>429</v>
      </c>
      <c r="E545" s="10">
        <v>15.416486442984</v>
      </c>
      <c r="F545" s="26">
        <v>1022.4687365105613</v>
      </c>
      <c r="G545" s="10">
        <v>1022.1903913115025</v>
      </c>
      <c r="H545" s="2"/>
      <c r="I545" s="2" t="s">
        <v>644</v>
      </c>
      <c r="J545" s="2" t="s">
        <v>643</v>
      </c>
    </row>
    <row r="546">
      <c r="A546" s="2">
        <v>545.0</v>
      </c>
      <c r="B546" s="2" t="s">
        <v>177</v>
      </c>
      <c r="C546" s="2" t="s">
        <v>47</v>
      </c>
      <c r="D546" s="16" t="s">
        <v>429</v>
      </c>
      <c r="E546" s="10">
        <v>19.152117598742375</v>
      </c>
      <c r="F546" s="10">
        <v>1005.5651305112955</v>
      </c>
      <c r="G546" s="10">
        <v>1037.8852229535453</v>
      </c>
      <c r="H546" s="2"/>
      <c r="I546" s="2" t="s">
        <v>643</v>
      </c>
      <c r="J546" s="2" t="s">
        <v>644</v>
      </c>
    </row>
    <row r="547">
      <c r="A547" s="2">
        <v>546.0</v>
      </c>
      <c r="B547" s="2" t="s">
        <v>263</v>
      </c>
      <c r="C547" s="2" t="s">
        <v>177</v>
      </c>
      <c r="D547" s="16" t="s">
        <v>454</v>
      </c>
      <c r="E547" s="10">
        <v>18.230565043979368</v>
      </c>
      <c r="F547" s="26">
        <v>999.003969771959</v>
      </c>
      <c r="G547" s="10">
        <v>1024.7172481100379</v>
      </c>
      <c r="H547" s="2"/>
      <c r="I547" s="2" t="s">
        <v>644</v>
      </c>
      <c r="J547" s="2" t="s">
        <v>643</v>
      </c>
    </row>
    <row r="548">
      <c r="A548" s="2">
        <v>547.0</v>
      </c>
      <c r="B548" s="2" t="s">
        <v>330</v>
      </c>
      <c r="C548" s="2" t="s">
        <v>263</v>
      </c>
      <c r="D548" s="16" t="s">
        <v>450</v>
      </c>
      <c r="E548" s="10">
        <v>14.987816146358652</v>
      </c>
      <c r="F548" s="10">
        <v>1015.5507933454126</v>
      </c>
      <c r="G548" s="10">
        <v>1017.2345348159383</v>
      </c>
      <c r="H548" s="2"/>
      <c r="I548" s="2" t="s">
        <v>643</v>
      </c>
      <c r="J548" s="2" t="s">
        <v>644</v>
      </c>
    </row>
    <row r="549">
      <c r="A549" s="2">
        <v>548.0</v>
      </c>
      <c r="B549" s="2" t="s">
        <v>355</v>
      </c>
      <c r="C549" s="2" t="s">
        <v>330</v>
      </c>
      <c r="D549" s="16" t="s">
        <v>505</v>
      </c>
      <c r="E549" s="10">
        <v>19.342251860137885</v>
      </c>
      <c r="F549" s="10">
        <v>998.7878695394271</v>
      </c>
      <c r="G549" s="10">
        <v>1030.5386094917712</v>
      </c>
      <c r="H549" s="2"/>
      <c r="I549" s="2" t="s">
        <v>644</v>
      </c>
      <c r="J549" s="2" t="s">
        <v>643</v>
      </c>
    </row>
    <row r="550">
      <c r="A550" s="2">
        <v>549.0</v>
      </c>
      <c r="B550" s="2" t="s">
        <v>179</v>
      </c>
      <c r="C550" s="2" t="s">
        <v>355</v>
      </c>
      <c r="D550" s="16" t="s">
        <v>434</v>
      </c>
      <c r="E550" s="10">
        <v>16.829247950800514</v>
      </c>
      <c r="F550" s="10">
        <v>1007.4409357174661</v>
      </c>
      <c r="G550" s="10">
        <v>1018.1301213995649</v>
      </c>
      <c r="H550" s="2"/>
      <c r="I550" s="2" t="s">
        <v>643</v>
      </c>
      <c r="J550" s="2" t="s">
        <v>644</v>
      </c>
    </row>
    <row r="551">
      <c r="A551" s="2">
        <v>550.0</v>
      </c>
      <c r="B551" s="2" t="s">
        <v>400</v>
      </c>
      <c r="C551" s="2" t="s">
        <v>179</v>
      </c>
      <c r="D551" s="16" t="s">
        <v>433</v>
      </c>
      <c r="E551" s="10">
        <v>-47.85739078283973</v>
      </c>
      <c r="F551" s="10">
        <v>1021.0958562369806</v>
      </c>
      <c r="G551" s="10">
        <v>1024.2701836682666</v>
      </c>
      <c r="H551" s="2"/>
      <c r="I551" s="2" t="s">
        <v>644</v>
      </c>
      <c r="J551" s="2" t="s">
        <v>643</v>
      </c>
    </row>
    <row r="552">
      <c r="A552" s="2">
        <v>551.0</v>
      </c>
      <c r="B552" s="2" t="s">
        <v>47</v>
      </c>
      <c r="C552" s="2" t="s">
        <v>179</v>
      </c>
      <c r="D552" s="16" t="s">
        <v>499</v>
      </c>
      <c r="E552" s="10">
        <v>18.268472131876315</v>
      </c>
      <c r="F552" s="10">
        <v>1018.7331053548029</v>
      </c>
      <c r="G552" s="10">
        <v>1072.1275744511063</v>
      </c>
      <c r="H552" s="2"/>
      <c r="I552" s="2" t="s">
        <v>644</v>
      </c>
      <c r="J552" s="2" t="s">
        <v>643</v>
      </c>
    </row>
    <row r="553">
      <c r="A553" s="2">
        <v>552.0</v>
      </c>
      <c r="B553" s="2" t="s">
        <v>184</v>
      </c>
      <c r="C553" s="2" t="s">
        <v>47</v>
      </c>
      <c r="D553" s="16" t="s">
        <v>559</v>
      </c>
      <c r="E553" s="10">
        <v>16.792197541414588</v>
      </c>
      <c r="F553" s="10">
        <v>1025.6520522655571</v>
      </c>
      <c r="G553" s="10">
        <v>1037.0015774866793</v>
      </c>
      <c r="H553" s="2" t="s">
        <v>618</v>
      </c>
      <c r="I553" s="2" t="s">
        <v>643</v>
      </c>
      <c r="J553" s="2" t="s">
        <v>644</v>
      </c>
    </row>
    <row r="554">
      <c r="A554" s="2">
        <v>553.0</v>
      </c>
      <c r="B554" s="2" t="s">
        <v>413</v>
      </c>
      <c r="C554" s="2" t="s">
        <v>107</v>
      </c>
      <c r="D554" s="16" t="s">
        <v>433</v>
      </c>
      <c r="E554" s="10">
        <v>-45.02216882110423</v>
      </c>
      <c r="F554" s="26">
        <v>947.6203973710648</v>
      </c>
      <c r="G554" s="10">
        <v>975.5743600804277</v>
      </c>
      <c r="H554" s="2"/>
      <c r="I554" s="2" t="s">
        <v>645</v>
      </c>
      <c r="J554" s="2" t="s">
        <v>642</v>
      </c>
    </row>
    <row r="555">
      <c r="A555" s="2">
        <v>554.0</v>
      </c>
      <c r="B555" s="2" t="s">
        <v>106</v>
      </c>
      <c r="C555" s="2" t="s">
        <v>107</v>
      </c>
      <c r="D555" s="16" t="s">
        <v>535</v>
      </c>
      <c r="E555" s="10">
        <v>15.887613925375183</v>
      </c>
      <c r="F555" s="26">
        <v>986.4135297649831</v>
      </c>
      <c r="G555" s="10">
        <v>1020.5965289015319</v>
      </c>
      <c r="H555" s="2"/>
      <c r="I555" s="2" t="s">
        <v>645</v>
      </c>
      <c r="J555" s="2" t="s">
        <v>642</v>
      </c>
    </row>
    <row r="556">
      <c r="A556" s="2">
        <v>555.0</v>
      </c>
      <c r="B556" s="2" t="s">
        <v>81</v>
      </c>
      <c r="C556" s="2" t="s">
        <v>106</v>
      </c>
      <c r="D556" s="16" t="s">
        <v>529</v>
      </c>
      <c r="E556" s="10">
        <v>16.347723893934393</v>
      </c>
      <c r="F556" s="10">
        <v>993.1376200192818</v>
      </c>
      <c r="G556" s="10">
        <v>1002.3011436903582</v>
      </c>
      <c r="H556" s="2"/>
      <c r="I556" s="2" t="s">
        <v>642</v>
      </c>
      <c r="J556" s="2" t="s">
        <v>645</v>
      </c>
    </row>
    <row r="557">
      <c r="A557" s="2">
        <v>556.0</v>
      </c>
      <c r="B557" s="2" t="s">
        <v>117</v>
      </c>
      <c r="C557" s="2" t="s">
        <v>81</v>
      </c>
      <c r="D557" s="16" t="s">
        <v>433</v>
      </c>
      <c r="E557" s="10">
        <v>-43.78317506695449</v>
      </c>
      <c r="F557" s="10">
        <v>971.3974852711832</v>
      </c>
      <c r="G557" s="10">
        <v>1009.4853439132162</v>
      </c>
      <c r="H557" s="2"/>
      <c r="I557" s="2" t="s">
        <v>645</v>
      </c>
      <c r="J557" s="2" t="s">
        <v>642</v>
      </c>
    </row>
    <row r="558">
      <c r="A558" s="2">
        <v>557.0</v>
      </c>
      <c r="B558" s="2" t="s">
        <v>19</v>
      </c>
      <c r="C558" s="2" t="s">
        <v>81</v>
      </c>
      <c r="D558" s="16" t="s">
        <v>444</v>
      </c>
      <c r="E558" s="10">
        <v>4.993623915804825</v>
      </c>
      <c r="F558" s="10">
        <v>1131.2629535286287</v>
      </c>
      <c r="G558" s="10">
        <v>1053.2685189801707</v>
      </c>
      <c r="H558" s="2"/>
      <c r="I558" s="2" t="s">
        <v>645</v>
      </c>
      <c r="J558" s="2" t="s">
        <v>642</v>
      </c>
    </row>
    <row r="559">
      <c r="A559" s="2">
        <v>558.0</v>
      </c>
      <c r="B559" s="2" t="s">
        <v>403</v>
      </c>
      <c r="C559" s="2" t="s">
        <v>19</v>
      </c>
      <c r="D559" s="16" t="s">
        <v>433</v>
      </c>
      <c r="E559" s="10">
        <v>-33.84663578663548</v>
      </c>
      <c r="F559" s="10">
        <v>1025.1025895196537</v>
      </c>
      <c r="G559" s="10">
        <v>1136.2565774444336</v>
      </c>
      <c r="H559" s="2"/>
      <c r="I559" s="2" t="s">
        <v>642</v>
      </c>
      <c r="J559" s="2" t="s">
        <v>645</v>
      </c>
    </row>
    <row r="560">
      <c r="A560" s="2">
        <v>559.0</v>
      </c>
      <c r="B560" s="2" t="s">
        <v>110</v>
      </c>
      <c r="C560" s="2" t="s">
        <v>19</v>
      </c>
      <c r="D560" s="16" t="s">
        <v>554</v>
      </c>
      <c r="E560" s="10">
        <v>36.59521894692677</v>
      </c>
      <c r="F560" s="10">
        <v>1001.9919171234038</v>
      </c>
      <c r="G560" s="10">
        <v>1170.103213231069</v>
      </c>
      <c r="H560" s="2"/>
      <c r="I560" s="2" t="s">
        <v>642</v>
      </c>
      <c r="J560" s="2" t="s">
        <v>645</v>
      </c>
    </row>
    <row r="561">
      <c r="A561" s="2">
        <v>560.0</v>
      </c>
      <c r="B561" s="2" t="s">
        <v>361</v>
      </c>
      <c r="C561" s="2" t="s">
        <v>110</v>
      </c>
      <c r="D561" s="16" t="s">
        <v>433</v>
      </c>
      <c r="E561" s="10">
        <v>-43.19056782814064</v>
      </c>
      <c r="F561" s="10">
        <v>995.7720791785974</v>
      </c>
      <c r="G561" s="10">
        <v>1038.5871360703304</v>
      </c>
      <c r="H561" s="2"/>
      <c r="I561" s="2" t="s">
        <v>645</v>
      </c>
      <c r="J561" s="2" t="s">
        <v>642</v>
      </c>
    </row>
    <row r="562">
      <c r="A562" s="2">
        <v>561.0</v>
      </c>
      <c r="B562" s="2" t="s">
        <v>74</v>
      </c>
      <c r="C562" s="2" t="s">
        <v>110</v>
      </c>
      <c r="D562" s="16" t="s">
        <v>489</v>
      </c>
      <c r="E562" s="10">
        <v>18.336207131639814</v>
      </c>
      <c r="F562" s="10">
        <v>1035.2394426159403</v>
      </c>
      <c r="G562" s="10">
        <v>1081.7777038984711</v>
      </c>
      <c r="H562" s="2"/>
      <c r="I562" s="2" t="s">
        <v>645</v>
      </c>
      <c r="J562" s="2" t="s">
        <v>642</v>
      </c>
    </row>
    <row r="563">
      <c r="A563" s="2">
        <v>562.0</v>
      </c>
      <c r="B563" s="2" t="s">
        <v>218</v>
      </c>
      <c r="C563" s="2" t="s">
        <v>74</v>
      </c>
      <c r="D563" s="16" t="s">
        <v>462</v>
      </c>
      <c r="E563" s="10">
        <v>22.879290646951326</v>
      </c>
      <c r="F563" s="10">
        <v>990.9014834245387</v>
      </c>
      <c r="G563" s="10">
        <v>1053.5756497475802</v>
      </c>
      <c r="H563" s="2"/>
      <c r="I563" s="2" t="s">
        <v>642</v>
      </c>
      <c r="J563" s="2" t="s">
        <v>645</v>
      </c>
    </row>
    <row r="564">
      <c r="A564" s="2">
        <v>563.0</v>
      </c>
      <c r="B564" s="2" t="s">
        <v>413</v>
      </c>
      <c r="C564" s="2" t="s">
        <v>218</v>
      </c>
      <c r="D564" s="16" t="s">
        <v>433</v>
      </c>
      <c r="E564" s="10">
        <v>-33.84253967387079</v>
      </c>
      <c r="F564" s="10">
        <v>902.5982285499606</v>
      </c>
      <c r="G564" s="10">
        <v>1013.7807740714901</v>
      </c>
      <c r="H564" s="2"/>
      <c r="I564" s="2" t="s">
        <v>645</v>
      </c>
      <c r="J564" s="2" t="s">
        <v>642</v>
      </c>
    </row>
    <row r="565">
      <c r="A565" s="2">
        <v>564.0</v>
      </c>
      <c r="B565" s="2" t="s">
        <v>106</v>
      </c>
      <c r="C565" s="2" t="s">
        <v>218</v>
      </c>
      <c r="D565" s="16" t="s">
        <v>490</v>
      </c>
      <c r="E565" s="10">
        <v>19.6538010924751</v>
      </c>
      <c r="F565" s="10">
        <v>985.9534197964239</v>
      </c>
      <c r="G565" s="10">
        <v>1047.623313745361</v>
      </c>
      <c r="H565" s="2"/>
      <c r="I565" s="2" t="s">
        <v>645</v>
      </c>
      <c r="J565" s="2" t="s">
        <v>642</v>
      </c>
    </row>
    <row r="566">
      <c r="A566" s="2">
        <v>565.0</v>
      </c>
      <c r="B566" s="2" t="s">
        <v>249</v>
      </c>
      <c r="C566" s="2" t="s">
        <v>106</v>
      </c>
      <c r="D566" s="16" t="s">
        <v>433</v>
      </c>
      <c r="E566" s="10">
        <v>-40.462878928097474</v>
      </c>
      <c r="F566" s="10">
        <v>941.8449010743194</v>
      </c>
      <c r="G566" s="10">
        <v>1005.607220888899</v>
      </c>
      <c r="H566" s="2"/>
      <c r="I566" s="2" t="s">
        <v>642</v>
      </c>
      <c r="J566" s="2" t="s">
        <v>645</v>
      </c>
    </row>
    <row r="567">
      <c r="A567" s="2">
        <v>566.0</v>
      </c>
      <c r="B567" s="2" t="s">
        <v>107</v>
      </c>
      <c r="C567" s="2" t="s">
        <v>106</v>
      </c>
      <c r="D567" s="16" t="s">
        <v>467</v>
      </c>
      <c r="E567" s="10">
        <v>16.728730933446876</v>
      </c>
      <c r="F567" s="10">
        <v>1004.7089149761567</v>
      </c>
      <c r="G567" s="10">
        <v>1046.0700998169964</v>
      </c>
      <c r="H567" s="2" t="s">
        <v>618</v>
      </c>
      <c r="I567" s="2" t="s">
        <v>642</v>
      </c>
      <c r="J567" s="2" t="s">
        <v>645</v>
      </c>
    </row>
    <row r="568">
      <c r="A568" s="2">
        <v>567.0</v>
      </c>
      <c r="B568" s="2" t="s">
        <v>63</v>
      </c>
      <c r="C568" s="2" t="s">
        <v>73</v>
      </c>
      <c r="D568" s="16" t="s">
        <v>516</v>
      </c>
      <c r="E568" s="10">
        <v>14.160111075269981</v>
      </c>
      <c r="F568" s="10">
        <v>1012.0884968020712</v>
      </c>
      <c r="G568" s="10">
        <v>1000.0</v>
      </c>
      <c r="H568" s="2"/>
      <c r="I568" s="2" t="s">
        <v>646</v>
      </c>
      <c r="J568" s="2" t="s">
        <v>647</v>
      </c>
    </row>
    <row r="569">
      <c r="A569" s="2">
        <v>568.0</v>
      </c>
      <c r="B569" s="2" t="s">
        <v>67</v>
      </c>
      <c r="C569" s="2" t="s">
        <v>63</v>
      </c>
      <c r="D569" s="16" t="s">
        <v>536</v>
      </c>
      <c r="E569" s="10">
        <v>18.062868575047773</v>
      </c>
      <c r="F569" s="10">
        <v>1000.0</v>
      </c>
      <c r="G569" s="10">
        <v>1026.248607877341</v>
      </c>
      <c r="H569" s="2"/>
      <c r="I569" s="2" t="s">
        <v>647</v>
      </c>
      <c r="J569" s="2" t="s">
        <v>646</v>
      </c>
    </row>
    <row r="570">
      <c r="A570" s="2">
        <v>569.0</v>
      </c>
      <c r="B570" s="2" t="s">
        <v>24</v>
      </c>
      <c r="C570" s="2" t="s">
        <v>67</v>
      </c>
      <c r="D570" s="16" t="s">
        <v>482</v>
      </c>
      <c r="E570" s="10">
        <v>18.398224315269655</v>
      </c>
      <c r="F570" s="10">
        <v>1000.0</v>
      </c>
      <c r="G570" s="10">
        <v>1018.0628685750478</v>
      </c>
      <c r="H570" s="2"/>
      <c r="I570" s="2" t="s">
        <v>646</v>
      </c>
      <c r="J570" s="2" t="s">
        <v>647</v>
      </c>
    </row>
    <row r="571">
      <c r="A571" s="2">
        <v>570.0</v>
      </c>
      <c r="B571" s="2" t="s">
        <v>245</v>
      </c>
      <c r="C571" s="2" t="s">
        <v>24</v>
      </c>
      <c r="D571" s="16" t="s">
        <v>433</v>
      </c>
      <c r="E571" s="10">
        <v>-46.14921314651185</v>
      </c>
      <c r="F571" s="26">
        <v>1000.0</v>
      </c>
      <c r="G571" s="10">
        <v>1018.3982243152697</v>
      </c>
      <c r="H571" s="2"/>
      <c r="I571" s="2" t="s">
        <v>647</v>
      </c>
      <c r="J571" s="2" t="s">
        <v>646</v>
      </c>
    </row>
    <row r="572">
      <c r="A572" s="2">
        <v>571.0</v>
      </c>
      <c r="B572" s="2" t="s">
        <v>206</v>
      </c>
      <c r="C572" s="2" t="s">
        <v>24</v>
      </c>
      <c r="D572" s="16" t="s">
        <v>433</v>
      </c>
      <c r="E572" s="10">
        <v>-40.357696175569366</v>
      </c>
      <c r="F572" s="26">
        <v>1000.0</v>
      </c>
      <c r="G572" s="10">
        <v>1064.5474374617816</v>
      </c>
      <c r="H572" s="2"/>
      <c r="I572" s="2" t="s">
        <v>647</v>
      </c>
      <c r="J572" s="2" t="s">
        <v>646</v>
      </c>
    </row>
    <row r="573">
      <c r="A573" s="2">
        <v>572.0</v>
      </c>
      <c r="B573" s="2" t="s">
        <v>401</v>
      </c>
      <c r="C573" s="2" t="s">
        <v>24</v>
      </c>
      <c r="D573" s="16" t="s">
        <v>433</v>
      </c>
      <c r="E573" s="10">
        <v>-43.426546474645484</v>
      </c>
      <c r="F573" s="10">
        <v>1000.0</v>
      </c>
      <c r="G573" s="10">
        <v>1104.905133637351</v>
      </c>
      <c r="H573" s="2"/>
      <c r="I573" s="2" t="s">
        <v>647</v>
      </c>
      <c r="J573" s="2" t="s">
        <v>646</v>
      </c>
    </row>
    <row r="574">
      <c r="A574" s="2">
        <v>573.0</v>
      </c>
      <c r="B574" s="2" t="s">
        <v>312</v>
      </c>
      <c r="C574" s="2" t="s">
        <v>24</v>
      </c>
      <c r="D574" s="16" t="s">
        <v>583</v>
      </c>
      <c r="E574" s="10">
        <v>28.22605989363772</v>
      </c>
      <c r="F574" s="10">
        <v>1000.0</v>
      </c>
      <c r="G574" s="10">
        <v>1148.3316801119963</v>
      </c>
      <c r="H574" s="2"/>
      <c r="I574" s="2" t="s">
        <v>647</v>
      </c>
      <c r="J574" s="2" t="s">
        <v>646</v>
      </c>
    </row>
    <row r="575">
      <c r="A575" s="2">
        <v>574.0</v>
      </c>
      <c r="B575" s="2" t="s">
        <v>101</v>
      </c>
      <c r="C575" s="2" t="s">
        <v>312</v>
      </c>
      <c r="D575" s="16" t="s">
        <v>525</v>
      </c>
      <c r="E575" s="10">
        <v>18.810520725020456</v>
      </c>
      <c r="F575" s="26">
        <v>1000.0</v>
      </c>
      <c r="G575" s="10">
        <v>1028.2260598936377</v>
      </c>
      <c r="H575" s="2"/>
      <c r="I575" s="2" t="s">
        <v>646</v>
      </c>
      <c r="J575" s="2" t="s">
        <v>647</v>
      </c>
    </row>
    <row r="576">
      <c r="A576" s="2">
        <v>575.0</v>
      </c>
      <c r="B576" s="2" t="s">
        <v>73</v>
      </c>
      <c r="C576" s="2" t="s">
        <v>101</v>
      </c>
      <c r="D576" s="16" t="s">
        <v>442</v>
      </c>
      <c r="E576" s="10">
        <v>19.149319177076404</v>
      </c>
      <c r="F576" s="10">
        <v>985.83988892473</v>
      </c>
      <c r="G576" s="10">
        <v>1018.8105207250204</v>
      </c>
      <c r="H576" s="2"/>
      <c r="I576" s="2" t="s">
        <v>647</v>
      </c>
      <c r="J576" s="2" t="s">
        <v>646</v>
      </c>
    </row>
    <row r="577">
      <c r="A577" s="2">
        <v>576.0</v>
      </c>
      <c r="B577" s="2" t="s">
        <v>11</v>
      </c>
      <c r="C577" s="2" t="s">
        <v>73</v>
      </c>
      <c r="D577" s="16" t="s">
        <v>487</v>
      </c>
      <c r="E577" s="10">
        <v>16.151623837896015</v>
      </c>
      <c r="F577" s="10">
        <v>1000.0</v>
      </c>
      <c r="G577" s="10">
        <v>1004.9892081018063</v>
      </c>
      <c r="H577" s="2"/>
      <c r="I577" s="2" t="s">
        <v>646</v>
      </c>
      <c r="J577" s="2" t="s">
        <v>647</v>
      </c>
    </row>
    <row r="578">
      <c r="A578" s="2">
        <v>577.0</v>
      </c>
      <c r="B578" s="2" t="s">
        <v>245</v>
      </c>
      <c r="C578" s="2" t="s">
        <v>11</v>
      </c>
      <c r="D578" s="16" t="s">
        <v>433</v>
      </c>
      <c r="E578" s="10">
        <v>-40.658150533121486</v>
      </c>
      <c r="F578" s="10">
        <v>953.8507868534881</v>
      </c>
      <c r="G578" s="10">
        <v>1016.1516238378961</v>
      </c>
      <c r="H578" s="2"/>
      <c r="I578" s="2" t="s">
        <v>647</v>
      </c>
      <c r="J578" s="2" t="s">
        <v>646</v>
      </c>
    </row>
    <row r="579">
      <c r="A579" s="2">
        <v>578.0</v>
      </c>
      <c r="B579" s="2" t="s">
        <v>67</v>
      </c>
      <c r="C579" s="2" t="s">
        <v>11</v>
      </c>
      <c r="D579" s="16" t="s">
        <v>470</v>
      </c>
      <c r="E579" s="10">
        <v>19.23226694116329</v>
      </c>
      <c r="F579" s="10">
        <v>999.6646442597781</v>
      </c>
      <c r="G579" s="10">
        <v>1056.8097743710175</v>
      </c>
      <c r="H579" s="2"/>
      <c r="I579" s="2" t="s">
        <v>647</v>
      </c>
      <c r="J579" s="2" t="s">
        <v>646</v>
      </c>
    </row>
    <row r="580">
      <c r="A580" s="2">
        <v>579.0</v>
      </c>
      <c r="B580" s="2" t="s">
        <v>21</v>
      </c>
      <c r="C580" s="2" t="s">
        <v>67</v>
      </c>
      <c r="D580" s="16" t="s">
        <v>485</v>
      </c>
      <c r="E580" s="10">
        <v>17.517041677957668</v>
      </c>
      <c r="F580" s="10">
        <v>1000.0</v>
      </c>
      <c r="G580" s="10">
        <v>1018.8969112009415</v>
      </c>
      <c r="H580" s="2" t="s">
        <v>618</v>
      </c>
      <c r="I580" s="2" t="s">
        <v>646</v>
      </c>
      <c r="J580" s="2" t="s">
        <v>647</v>
      </c>
    </row>
    <row r="581">
      <c r="A581" s="2">
        <v>580.0</v>
      </c>
      <c r="B581" s="2" t="s">
        <v>374</v>
      </c>
      <c r="C581" s="2" t="s">
        <v>68</v>
      </c>
      <c r="D581" s="16" t="s">
        <v>433</v>
      </c>
      <c r="E581" s="10">
        <v>-48.19959034135156</v>
      </c>
      <c r="F581" s="10">
        <v>1000.0</v>
      </c>
      <c r="G581" s="10">
        <v>1000.0</v>
      </c>
      <c r="H581" s="2"/>
      <c r="I581" s="2" t="s">
        <v>648</v>
      </c>
      <c r="J581" s="2" t="s">
        <v>649</v>
      </c>
    </row>
    <row r="582">
      <c r="A582" s="2">
        <v>581.0</v>
      </c>
      <c r="B582" s="2" t="s">
        <v>171</v>
      </c>
      <c r="C582" s="2" t="s">
        <v>68</v>
      </c>
      <c r="D582" s="16" t="s">
        <v>468</v>
      </c>
      <c r="E582" s="10">
        <v>17.86206652245936</v>
      </c>
      <c r="F582" s="10">
        <v>1000.0</v>
      </c>
      <c r="G582" s="10">
        <v>1048.1995903413515</v>
      </c>
      <c r="H582" s="2"/>
      <c r="I582" s="2" t="s">
        <v>648</v>
      </c>
      <c r="J582" s="2" t="s">
        <v>649</v>
      </c>
    </row>
    <row r="583">
      <c r="A583" s="2">
        <v>582.0</v>
      </c>
      <c r="B583" s="2" t="s">
        <v>393</v>
      </c>
      <c r="C583" s="2" t="s">
        <v>171</v>
      </c>
      <c r="D583" s="16" t="s">
        <v>433</v>
      </c>
      <c r="E583" s="10">
        <v>-46.211220959964244</v>
      </c>
      <c r="F583" s="10">
        <v>1000.0</v>
      </c>
      <c r="G583" s="10">
        <v>1017.8620665224594</v>
      </c>
      <c r="H583" s="2"/>
      <c r="I583" s="2" t="s">
        <v>649</v>
      </c>
      <c r="J583" s="2" t="s">
        <v>648</v>
      </c>
    </row>
    <row r="584">
      <c r="A584" s="2">
        <v>583.0</v>
      </c>
      <c r="B584" s="2" t="s">
        <v>147</v>
      </c>
      <c r="C584" s="2" t="s">
        <v>171</v>
      </c>
      <c r="D584" s="16" t="s">
        <v>433</v>
      </c>
      <c r="E584" s="10">
        <v>-40.42124173175719</v>
      </c>
      <c r="F584" s="10">
        <v>1000.0</v>
      </c>
      <c r="G584" s="10">
        <v>1064.0732874824237</v>
      </c>
      <c r="H584" s="2"/>
      <c r="I584" s="2" t="s">
        <v>649</v>
      </c>
      <c r="J584" s="2" t="s">
        <v>648</v>
      </c>
    </row>
    <row r="585">
      <c r="A585" s="2">
        <v>584.0</v>
      </c>
      <c r="B585" s="2" t="s">
        <v>411</v>
      </c>
      <c r="C585" s="2" t="s">
        <v>171</v>
      </c>
      <c r="D585" s="16" t="s">
        <v>433</v>
      </c>
      <c r="E585" s="10">
        <v>-43.49985617381236</v>
      </c>
      <c r="F585" s="10">
        <v>1000.0</v>
      </c>
      <c r="G585" s="10">
        <v>1104.4945292141808</v>
      </c>
      <c r="H585" s="2"/>
      <c r="I585" s="2" t="s">
        <v>649</v>
      </c>
      <c r="J585" s="2" t="s">
        <v>648</v>
      </c>
    </row>
    <row r="586">
      <c r="A586" s="2">
        <v>585.0</v>
      </c>
      <c r="B586" s="2" t="s">
        <v>410</v>
      </c>
      <c r="C586" s="2" t="s">
        <v>171</v>
      </c>
      <c r="D586" s="16" t="s">
        <v>431</v>
      </c>
      <c r="E586" s="10">
        <v>27.720287641366927</v>
      </c>
      <c r="F586" s="10">
        <v>1000.0</v>
      </c>
      <c r="G586" s="10">
        <v>1147.9943853879931</v>
      </c>
      <c r="H586" s="2"/>
      <c r="I586" s="2" t="s">
        <v>649</v>
      </c>
      <c r="J586" s="2" t="s">
        <v>648</v>
      </c>
    </row>
    <row r="587">
      <c r="A587" s="2">
        <v>586.0</v>
      </c>
      <c r="B587" s="2" t="s">
        <v>17</v>
      </c>
      <c r="C587" s="2" t="s">
        <v>410</v>
      </c>
      <c r="D587" s="16" t="s">
        <v>572</v>
      </c>
      <c r="E587" s="10">
        <v>30.63096189825296</v>
      </c>
      <c r="F587" s="10">
        <v>911.0449827571105</v>
      </c>
      <c r="G587" s="10">
        <v>1027.720287641367</v>
      </c>
      <c r="H587" s="2"/>
      <c r="I587" s="2" t="s">
        <v>648</v>
      </c>
      <c r="J587" s="2" t="s">
        <v>649</v>
      </c>
    </row>
    <row r="588">
      <c r="A588" s="2">
        <v>587.0</v>
      </c>
      <c r="B588" s="2" t="s">
        <v>113</v>
      </c>
      <c r="C588" s="2" t="s">
        <v>17</v>
      </c>
      <c r="D588" s="16" t="s">
        <v>433</v>
      </c>
      <c r="E588" s="10">
        <v>-53.60144172647127</v>
      </c>
      <c r="F588" s="10">
        <v>1000.0</v>
      </c>
      <c r="G588" s="10">
        <v>941.6759446553634</v>
      </c>
      <c r="H588" s="2"/>
      <c r="I588" s="2" t="s">
        <v>649</v>
      </c>
      <c r="J588" s="2" t="s">
        <v>648</v>
      </c>
    </row>
    <row r="589">
      <c r="A589" s="2">
        <v>588.0</v>
      </c>
      <c r="B589" s="2" t="s">
        <v>68</v>
      </c>
      <c r="C589" s="2" t="s">
        <v>17</v>
      </c>
      <c r="D589" s="16" t="s">
        <v>475</v>
      </c>
      <c r="E589" s="10">
        <v>7.7156403548122015</v>
      </c>
      <c r="F589" s="10">
        <v>1030.3375238188921</v>
      </c>
      <c r="G589" s="10">
        <v>995.2773863818347</v>
      </c>
      <c r="H589" s="2"/>
      <c r="I589" s="2" t="s">
        <v>649</v>
      </c>
      <c r="J589" s="2" t="s">
        <v>648</v>
      </c>
    </row>
    <row r="590">
      <c r="A590" s="2">
        <v>589.0</v>
      </c>
      <c r="B590" s="2" t="s">
        <v>35</v>
      </c>
      <c r="C590" s="2" t="s">
        <v>68</v>
      </c>
      <c r="D590" s="16" t="s">
        <v>527</v>
      </c>
      <c r="E590" s="10">
        <v>20.641117892601628</v>
      </c>
      <c r="F590" s="10">
        <v>1000.0</v>
      </c>
      <c r="G590" s="10">
        <v>1038.0531641737043</v>
      </c>
      <c r="H590" s="2"/>
      <c r="I590" s="2" t="s">
        <v>648</v>
      </c>
      <c r="J590" s="2" t="s">
        <v>649</v>
      </c>
    </row>
    <row r="591">
      <c r="A591" s="2">
        <v>590.0</v>
      </c>
      <c r="B591" s="2" t="s">
        <v>393</v>
      </c>
      <c r="C591" s="2" t="s">
        <v>35</v>
      </c>
      <c r="D591" s="16" t="s">
        <v>496</v>
      </c>
      <c r="E591" s="10">
        <v>23.064630859026966</v>
      </c>
      <c r="F591" s="10">
        <v>953.7887790400357</v>
      </c>
      <c r="G591" s="10">
        <v>1020.6411178926016</v>
      </c>
      <c r="H591" s="2"/>
      <c r="I591" s="2" t="s">
        <v>649</v>
      </c>
      <c r="J591" s="2" t="s">
        <v>648</v>
      </c>
    </row>
    <row r="592">
      <c r="A592" s="2">
        <v>591.0</v>
      </c>
      <c r="B592" s="2" t="s">
        <v>405</v>
      </c>
      <c r="C592" s="2" t="s">
        <v>393</v>
      </c>
      <c r="D592" s="16" t="s">
        <v>559</v>
      </c>
      <c r="E592" s="10">
        <v>13.201009392911232</v>
      </c>
      <c r="F592" s="10">
        <v>1000.0</v>
      </c>
      <c r="G592" s="10">
        <v>976.8534098990627</v>
      </c>
      <c r="H592" s="2"/>
      <c r="I592" s="2" t="s">
        <v>648</v>
      </c>
      <c r="J592" s="2" t="s">
        <v>649</v>
      </c>
    </row>
    <row r="593">
      <c r="A593" s="2">
        <v>592.0</v>
      </c>
      <c r="B593" s="2" t="s">
        <v>147</v>
      </c>
      <c r="C593" s="2" t="s">
        <v>405</v>
      </c>
      <c r="D593" s="16" t="s">
        <v>551</v>
      </c>
      <c r="E593" s="10">
        <v>21.46637463769541</v>
      </c>
      <c r="F593" s="10">
        <v>959.5787582682428</v>
      </c>
      <c r="G593" s="10">
        <v>1013.2010093929113</v>
      </c>
      <c r="H593" s="2"/>
      <c r="I593" s="2" t="s">
        <v>649</v>
      </c>
      <c r="J593" s="2" t="s">
        <v>648</v>
      </c>
    </row>
    <row r="594">
      <c r="A594" s="2">
        <v>593.0</v>
      </c>
      <c r="B594" s="2" t="s">
        <v>314</v>
      </c>
      <c r="C594" s="2" t="s">
        <v>147</v>
      </c>
      <c r="D594" s="16" t="s">
        <v>433</v>
      </c>
      <c r="E594" s="10">
        <v>-50.13990874668636</v>
      </c>
      <c r="F594" s="10">
        <v>1000.0</v>
      </c>
      <c r="G594" s="10">
        <v>981.0451329059382</v>
      </c>
      <c r="H594" s="2"/>
      <c r="I594" s="2" t="s">
        <v>648</v>
      </c>
      <c r="J594" s="2" t="s">
        <v>649</v>
      </c>
    </row>
    <row r="595">
      <c r="A595" s="2">
        <v>594.0</v>
      </c>
      <c r="B595" s="2" t="s">
        <v>374</v>
      </c>
      <c r="C595" s="2" t="s">
        <v>147</v>
      </c>
      <c r="D595" s="16" t="s">
        <v>532</v>
      </c>
      <c r="E595" s="10">
        <v>22.692377293224123</v>
      </c>
      <c r="F595" s="10">
        <v>951.8004096586484</v>
      </c>
      <c r="G595" s="10">
        <v>1031.1850416526245</v>
      </c>
      <c r="H595" s="2" t="s">
        <v>618</v>
      </c>
      <c r="I595" s="2" t="s">
        <v>648</v>
      </c>
      <c r="J595" s="2" t="s">
        <v>649</v>
      </c>
    </row>
    <row r="596">
      <c r="A596" s="2">
        <v>595.0</v>
      </c>
      <c r="B596" s="2" t="s">
        <v>410</v>
      </c>
      <c r="C596" s="2" t="s">
        <v>73</v>
      </c>
      <c r="D596" s="16" t="s">
        <v>573</v>
      </c>
      <c r="E596" s="10">
        <v>14.013352146968721</v>
      </c>
      <c r="F596" s="10">
        <v>997.0893257431139</v>
      </c>
      <c r="G596" s="10">
        <v>988.8375842639102</v>
      </c>
      <c r="H596" s="2"/>
      <c r="I596" s="2" t="s">
        <v>649</v>
      </c>
      <c r="J596" s="2" t="s">
        <v>647</v>
      </c>
    </row>
    <row r="597">
      <c r="A597" s="2">
        <v>596.0</v>
      </c>
      <c r="B597" s="2" t="s">
        <v>312</v>
      </c>
      <c r="C597" s="2" t="s">
        <v>410</v>
      </c>
      <c r="D597" s="16" t="s">
        <v>570</v>
      </c>
      <c r="E597" s="10">
        <v>15.133992889157646</v>
      </c>
      <c r="F597" s="10">
        <v>1009.4155391686173</v>
      </c>
      <c r="G597" s="10">
        <v>1011.1026778900826</v>
      </c>
      <c r="H597" s="2"/>
      <c r="I597" s="2" t="s">
        <v>647</v>
      </c>
      <c r="J597" s="2" t="s">
        <v>649</v>
      </c>
    </row>
    <row r="598">
      <c r="A598" s="2">
        <v>597.0</v>
      </c>
      <c r="B598" s="2" t="s">
        <v>113</v>
      </c>
      <c r="C598" s="2" t="s">
        <v>312</v>
      </c>
      <c r="D598" s="16" t="s">
        <v>548</v>
      </c>
      <c r="E598" s="10">
        <v>24.973269092220146</v>
      </c>
      <c r="F598" s="10">
        <v>946.3985582735287</v>
      </c>
      <c r="G598" s="10">
        <v>1024.549532057775</v>
      </c>
      <c r="H598" s="2"/>
      <c r="I598" s="2" t="s">
        <v>649</v>
      </c>
      <c r="J598" s="2" t="s">
        <v>647</v>
      </c>
    </row>
    <row r="599">
      <c r="A599" s="2">
        <v>598.0</v>
      </c>
      <c r="B599" s="2" t="s">
        <v>206</v>
      </c>
      <c r="C599" s="2" t="s">
        <v>113</v>
      </c>
      <c r="D599" s="16" t="s">
        <v>433</v>
      </c>
      <c r="E599" s="10">
        <v>-46.910956954848096</v>
      </c>
      <c r="F599" s="10">
        <v>959.6423038244307</v>
      </c>
      <c r="G599" s="10">
        <v>971.3718273657488</v>
      </c>
      <c r="H599" s="2"/>
      <c r="I599" s="2" t="s">
        <v>647</v>
      </c>
      <c r="J599" s="2" t="s">
        <v>649</v>
      </c>
    </row>
    <row r="600">
      <c r="A600" s="2">
        <v>599.0</v>
      </c>
      <c r="B600" s="2" t="s">
        <v>67</v>
      </c>
      <c r="C600" s="2" t="s">
        <v>113</v>
      </c>
      <c r="D600" s="16" t="s">
        <v>449</v>
      </c>
      <c r="E600" s="10">
        <v>14.246894733199735</v>
      </c>
      <c r="F600" s="26">
        <v>1001.3798695229839</v>
      </c>
      <c r="G600" s="10">
        <v>1018.2827843205969</v>
      </c>
      <c r="H600" s="2"/>
      <c r="I600" s="2" t="s">
        <v>647</v>
      </c>
      <c r="J600" s="2" t="s">
        <v>649</v>
      </c>
    </row>
    <row r="601">
      <c r="A601" s="2">
        <v>600.0</v>
      </c>
      <c r="B601" s="2" t="s">
        <v>68</v>
      </c>
      <c r="C601" s="2" t="s">
        <v>67</v>
      </c>
      <c r="D601" s="16" t="s">
        <v>584</v>
      </c>
      <c r="E601" s="10">
        <v>14.791923508164817</v>
      </c>
      <c r="F601" s="26">
        <v>1017.4120462811027</v>
      </c>
      <c r="G601" s="10">
        <v>1015.6267642561836</v>
      </c>
      <c r="H601" s="2"/>
      <c r="I601" s="2" t="s">
        <v>649</v>
      </c>
      <c r="J601" s="2" t="s">
        <v>647</v>
      </c>
    </row>
    <row r="602">
      <c r="A602" s="2">
        <v>601.0</v>
      </c>
      <c r="B602" s="2" t="s">
        <v>245</v>
      </c>
      <c r="C602" s="2" t="s">
        <v>68</v>
      </c>
      <c r="D602" s="16" t="s">
        <v>433</v>
      </c>
      <c r="E602" s="10">
        <v>-32.71780639504935</v>
      </c>
      <c r="F602" s="26">
        <v>913.1926363203667</v>
      </c>
      <c r="G602" s="10">
        <v>1032.2039697892676</v>
      </c>
      <c r="H602" s="2"/>
      <c r="I602" s="2" t="s">
        <v>647</v>
      </c>
      <c r="J602" s="2" t="s">
        <v>649</v>
      </c>
    </row>
    <row r="603">
      <c r="A603" s="2">
        <v>602.0</v>
      </c>
      <c r="B603" s="2" t="s">
        <v>401</v>
      </c>
      <c r="C603" s="2" t="s">
        <v>68</v>
      </c>
      <c r="D603" s="16" t="s">
        <v>433</v>
      </c>
      <c r="E603" s="10">
        <v>-34.24874474253721</v>
      </c>
      <c r="F603" s="10">
        <v>956.5734535253545</v>
      </c>
      <c r="G603" s="10">
        <v>1064.921776184317</v>
      </c>
      <c r="H603" s="2"/>
      <c r="I603" s="2" t="s">
        <v>647</v>
      </c>
      <c r="J603" s="2" t="s">
        <v>649</v>
      </c>
    </row>
    <row r="604">
      <c r="A604" s="2">
        <v>603.0</v>
      </c>
      <c r="B604" s="2" t="s">
        <v>73</v>
      </c>
      <c r="C604" s="2" t="s">
        <v>68</v>
      </c>
      <c r="D604" s="16" t="s">
        <v>496</v>
      </c>
      <c r="E604" s="10">
        <v>26.050232377994096</v>
      </c>
      <c r="F604" s="10">
        <v>974.8242321169415</v>
      </c>
      <c r="G604" s="10">
        <v>1099.1705209268541</v>
      </c>
      <c r="H604" s="2"/>
      <c r="I604" s="2" t="s">
        <v>647</v>
      </c>
      <c r="J604" s="2" t="s">
        <v>649</v>
      </c>
    </row>
    <row r="605">
      <c r="A605" s="2">
        <v>604.0</v>
      </c>
      <c r="B605" s="2" t="s">
        <v>411</v>
      </c>
      <c r="C605" s="2" t="s">
        <v>73</v>
      </c>
      <c r="D605" s="16" t="s">
        <v>433</v>
      </c>
      <c r="E605" s="10">
        <v>-42.99313304811262</v>
      </c>
      <c r="F605" s="10">
        <v>956.5001438261877</v>
      </c>
      <c r="G605" s="10">
        <v>1000.8744644949356</v>
      </c>
      <c r="H605" s="2"/>
      <c r="I605" s="2" t="s">
        <v>649</v>
      </c>
      <c r="J605" s="2" t="s">
        <v>647</v>
      </c>
    </row>
    <row r="606">
      <c r="A606" s="2">
        <v>605.0</v>
      </c>
      <c r="B606" s="2" t="s">
        <v>393</v>
      </c>
      <c r="C606" s="2" t="s">
        <v>73</v>
      </c>
      <c r="D606" s="16" t="s">
        <v>433</v>
      </c>
      <c r="E606" s="10">
        <v>-38.22094354747355</v>
      </c>
      <c r="F606" s="10">
        <v>963.6524005061515</v>
      </c>
      <c r="G606" s="10">
        <v>1043.8675975430483</v>
      </c>
      <c r="H606" s="2"/>
      <c r="I606" s="2" t="s">
        <v>649</v>
      </c>
      <c r="J606" s="2" t="s">
        <v>647</v>
      </c>
    </row>
    <row r="607">
      <c r="A607" s="2">
        <v>606.0</v>
      </c>
      <c r="B607" s="2" t="s">
        <v>147</v>
      </c>
      <c r="C607" s="2" t="s">
        <v>73</v>
      </c>
      <c r="D607" s="16" t="s">
        <v>451</v>
      </c>
      <c r="E607" s="10">
        <v>18.575959564410063</v>
      </c>
      <c r="F607" s="10">
        <v>1008.4926643594004</v>
      </c>
      <c r="G607" s="10">
        <v>1082.0885410905219</v>
      </c>
      <c r="H607" s="2"/>
      <c r="I607" s="2" t="s">
        <v>649</v>
      </c>
      <c r="J607" s="2" t="s">
        <v>647</v>
      </c>
    </row>
    <row r="608">
      <c r="A608" s="2">
        <v>607.0</v>
      </c>
      <c r="B608" s="2" t="s">
        <v>312</v>
      </c>
      <c r="C608" s="2" t="s">
        <v>147</v>
      </c>
      <c r="D608" s="16" t="s">
        <v>433</v>
      </c>
      <c r="E608" s="10">
        <v>-45.0775508464405</v>
      </c>
      <c r="F608" s="10">
        <v>999.5762629655549</v>
      </c>
      <c r="G608" s="10">
        <v>1027.0686239238103</v>
      </c>
      <c r="H608" s="2"/>
      <c r="I608" s="2" t="s">
        <v>647</v>
      </c>
      <c r="J608" s="2" t="s">
        <v>649</v>
      </c>
    </row>
    <row r="609">
      <c r="A609" s="2">
        <v>608.0</v>
      </c>
      <c r="B609" s="2" t="s">
        <v>206</v>
      </c>
      <c r="C609" s="2" t="s">
        <v>147</v>
      </c>
      <c r="D609" s="16" t="s">
        <v>434</v>
      </c>
      <c r="E609" s="10">
        <v>34.75541555453333</v>
      </c>
      <c r="F609" s="10">
        <v>912.7313468695826</v>
      </c>
      <c r="G609" s="10">
        <v>1072.1461747702508</v>
      </c>
      <c r="H609" s="2"/>
      <c r="I609" s="2" t="s">
        <v>647</v>
      </c>
      <c r="J609" s="2" t="s">
        <v>649</v>
      </c>
    </row>
    <row r="610">
      <c r="A610" s="2">
        <v>609.0</v>
      </c>
      <c r="B610" s="2" t="s">
        <v>113</v>
      </c>
      <c r="C610" s="2" t="s">
        <v>206</v>
      </c>
      <c r="D610" s="16" t="s">
        <v>454</v>
      </c>
      <c r="E610" s="10">
        <v>10.05903034162882</v>
      </c>
      <c r="F610" s="10">
        <v>1004.0358895873972</v>
      </c>
      <c r="G610" s="10">
        <v>947.4867624241159</v>
      </c>
      <c r="H610" s="2" t="s">
        <v>618</v>
      </c>
      <c r="I610" s="2" t="s">
        <v>649</v>
      </c>
      <c r="J610" s="2" t="s">
        <v>647</v>
      </c>
    </row>
    <row r="611">
      <c r="A611" s="2">
        <v>610.0</v>
      </c>
      <c r="B611" s="2" t="s">
        <v>21</v>
      </c>
      <c r="C611" s="2" t="s">
        <v>314</v>
      </c>
      <c r="D611" s="16" t="s">
        <v>460</v>
      </c>
      <c r="E611" s="10">
        <v>8.937985900801127</v>
      </c>
      <c r="F611" s="10">
        <v>1017.5170416779576</v>
      </c>
      <c r="G611" s="10">
        <v>949.8600912533136</v>
      </c>
      <c r="H611" s="2"/>
      <c r="I611" s="2" t="s">
        <v>646</v>
      </c>
      <c r="J611" s="2" t="s">
        <v>648</v>
      </c>
    </row>
    <row r="612">
      <c r="A612" s="2">
        <v>611.0</v>
      </c>
      <c r="B612" s="2" t="s">
        <v>35</v>
      </c>
      <c r="C612" s="2" t="s">
        <v>21</v>
      </c>
      <c r="D612" s="16" t="s">
        <v>469</v>
      </c>
      <c r="E612" s="10">
        <v>19.699971742623706</v>
      </c>
      <c r="F612" s="10">
        <v>997.5764870335746</v>
      </c>
      <c r="G612" s="10">
        <v>1026.4550275787587</v>
      </c>
      <c r="H612" s="2"/>
      <c r="I612" s="2" t="s">
        <v>648</v>
      </c>
      <c r="J612" s="2" t="s">
        <v>646</v>
      </c>
    </row>
    <row r="613">
      <c r="A613" s="2">
        <v>612.0</v>
      </c>
      <c r="B613" s="2" t="s">
        <v>101</v>
      </c>
      <c r="C613" s="2" t="s">
        <v>35</v>
      </c>
      <c r="D613" s="16" t="s">
        <v>433</v>
      </c>
      <c r="E613" s="10">
        <v>-46.239720420506</v>
      </c>
      <c r="F613" s="10">
        <v>999.6612015479441</v>
      </c>
      <c r="G613" s="10">
        <v>1017.2764587761983</v>
      </c>
      <c r="H613" s="2"/>
      <c r="I613" s="2" t="s">
        <v>646</v>
      </c>
      <c r="J613" s="2" t="s">
        <v>648</v>
      </c>
    </row>
    <row r="614">
      <c r="A614" s="2">
        <v>613.0</v>
      </c>
      <c r="B614" s="2" t="s">
        <v>24</v>
      </c>
      <c r="C614" s="2" t="s">
        <v>35</v>
      </c>
      <c r="D614" s="16" t="s">
        <v>566</v>
      </c>
      <c r="E614" s="10">
        <v>5.637793485230224</v>
      </c>
      <c r="F614" s="10">
        <v>1120.1056202183586</v>
      </c>
      <c r="G614" s="10">
        <v>1063.5161791967043</v>
      </c>
      <c r="H614" s="2"/>
      <c r="I614" s="2" t="s">
        <v>646</v>
      </c>
      <c r="J614" s="2" t="s">
        <v>648</v>
      </c>
    </row>
    <row r="615">
      <c r="A615" s="2">
        <v>614.0</v>
      </c>
      <c r="B615" s="2" t="s">
        <v>405</v>
      </c>
      <c r="C615" s="2" t="s">
        <v>24</v>
      </c>
      <c r="D615" s="16" t="s">
        <v>433</v>
      </c>
      <c r="E615" s="10">
        <v>-30.560592904769045</v>
      </c>
      <c r="F615" s="10">
        <v>991.7346347552159</v>
      </c>
      <c r="G615" s="10">
        <v>1125.7434137035889</v>
      </c>
      <c r="H615" s="2"/>
      <c r="I615" s="2" t="s">
        <v>648</v>
      </c>
      <c r="J615" s="2" t="s">
        <v>646</v>
      </c>
    </row>
    <row r="616">
      <c r="A616" s="2">
        <v>615.0</v>
      </c>
      <c r="B616" s="2" t="s">
        <v>17</v>
      </c>
      <c r="C616" s="2" t="s">
        <v>24</v>
      </c>
      <c r="D616" s="16" t="s">
        <v>474</v>
      </c>
      <c r="E616" s="10">
        <v>36.96391018174462</v>
      </c>
      <c r="F616" s="10">
        <v>987.5617460270225</v>
      </c>
      <c r="G616" s="10">
        <v>1156.304006608358</v>
      </c>
      <c r="H616" s="2"/>
      <c r="I616" s="2" t="s">
        <v>648</v>
      </c>
      <c r="J616" s="2" t="s">
        <v>646</v>
      </c>
    </row>
    <row r="617">
      <c r="A617" s="2">
        <v>616.0</v>
      </c>
      <c r="B617" s="2" t="s">
        <v>63</v>
      </c>
      <c r="C617" s="2" t="s">
        <v>17</v>
      </c>
      <c r="D617" s="16" t="s">
        <v>519</v>
      </c>
      <c r="E617" s="10">
        <v>17.288299867252743</v>
      </c>
      <c r="F617" s="10">
        <v>1008.1857393022933</v>
      </c>
      <c r="G617" s="10">
        <v>1024.525656208767</v>
      </c>
      <c r="H617" s="2"/>
      <c r="I617" s="2" t="s">
        <v>646</v>
      </c>
      <c r="J617" s="2" t="s">
        <v>648</v>
      </c>
    </row>
    <row r="618">
      <c r="A618" s="2">
        <v>617.0</v>
      </c>
      <c r="B618" s="2" t="s">
        <v>171</v>
      </c>
      <c r="C618" s="2" t="s">
        <v>63</v>
      </c>
      <c r="D618" s="16" t="s">
        <v>515</v>
      </c>
      <c r="E618" s="10">
        <v>7.972130426741115</v>
      </c>
      <c r="F618" s="10">
        <v>1120.2740977466262</v>
      </c>
      <c r="G618" s="10">
        <v>1025.4740391695461</v>
      </c>
      <c r="H618" s="2"/>
      <c r="I618" s="2" t="s">
        <v>648</v>
      </c>
      <c r="J618" s="2" t="s">
        <v>646</v>
      </c>
    </row>
    <row r="619">
      <c r="A619" s="2">
        <v>618.0</v>
      </c>
      <c r="B619" s="2" t="s">
        <v>21</v>
      </c>
      <c r="C619" s="2" t="s">
        <v>171</v>
      </c>
      <c r="D619" s="16" t="s">
        <v>476</v>
      </c>
      <c r="E619" s="10">
        <v>31.81164128162382</v>
      </c>
      <c r="F619" s="10">
        <v>1006.755055836135</v>
      </c>
      <c r="G619" s="10">
        <v>1128.2462281733674</v>
      </c>
      <c r="H619" s="2"/>
      <c r="I619" s="2" t="s">
        <v>646</v>
      </c>
      <c r="J619" s="2" t="s">
        <v>648</v>
      </c>
    </row>
    <row r="620">
      <c r="A620" s="2">
        <v>619.0</v>
      </c>
      <c r="B620" s="2" t="s">
        <v>374</v>
      </c>
      <c r="C620" s="2" t="s">
        <v>21</v>
      </c>
      <c r="D620" s="16" t="s">
        <v>433</v>
      </c>
      <c r="E620" s="10">
        <v>-40.421158326393176</v>
      </c>
      <c r="F620" s="10">
        <v>974.4927869518725</v>
      </c>
      <c r="G620" s="10">
        <v>1038.5666971177588</v>
      </c>
      <c r="H620" s="2"/>
      <c r="I620" s="2" t="s">
        <v>648</v>
      </c>
      <c r="J620" s="2" t="s">
        <v>646</v>
      </c>
    </row>
    <row r="621">
      <c r="A621" s="2">
        <v>620.0</v>
      </c>
      <c r="B621" s="2" t="s">
        <v>35</v>
      </c>
      <c r="C621" s="2" t="s">
        <v>21</v>
      </c>
      <c r="D621" s="16" t="s">
        <v>433</v>
      </c>
      <c r="E621" s="10">
        <v>-45.83363103948703</v>
      </c>
      <c r="F621" s="10">
        <v>1057.878385711474</v>
      </c>
      <c r="G621" s="10">
        <v>1078.987855444152</v>
      </c>
      <c r="H621" s="2"/>
      <c r="I621" s="2" t="s">
        <v>648</v>
      </c>
      <c r="J621" s="2" t="s">
        <v>646</v>
      </c>
    </row>
    <row r="622">
      <c r="A622" s="2">
        <v>621.0</v>
      </c>
      <c r="B622" s="2" t="s">
        <v>314</v>
      </c>
      <c r="C622" s="2" t="s">
        <v>21</v>
      </c>
      <c r="D622" s="16" t="s">
        <v>433</v>
      </c>
      <c r="E622" s="10">
        <v>-29.47802410964879</v>
      </c>
      <c r="F622" s="10">
        <v>940.9221053525124</v>
      </c>
      <c r="G622" s="10">
        <v>1124.821486483639</v>
      </c>
      <c r="H622" s="2"/>
      <c r="I622" s="2" t="s">
        <v>648</v>
      </c>
      <c r="J622" s="2" t="s">
        <v>646</v>
      </c>
    </row>
    <row r="623">
      <c r="A623" s="2">
        <v>622.0</v>
      </c>
      <c r="B623" s="2" t="s">
        <v>17</v>
      </c>
      <c r="C623" s="2" t="s">
        <v>21</v>
      </c>
      <c r="D623" s="16" t="s">
        <v>437</v>
      </c>
      <c r="E623" s="10">
        <v>28.660122624543206</v>
      </c>
      <c r="F623" s="10">
        <v>1007.2373563415143</v>
      </c>
      <c r="G623" s="10">
        <v>1154.2995105932878</v>
      </c>
      <c r="H623" s="2"/>
      <c r="I623" s="2" t="s">
        <v>648</v>
      </c>
      <c r="J623" s="2" t="s">
        <v>646</v>
      </c>
    </row>
    <row r="624">
      <c r="A624" s="2">
        <v>623.0</v>
      </c>
      <c r="B624" s="2" t="s">
        <v>11</v>
      </c>
      <c r="C624" s="2" t="s">
        <v>17</v>
      </c>
      <c r="D624" s="16" t="s">
        <v>585</v>
      </c>
      <c r="E624" s="10">
        <v>16.337574690435012</v>
      </c>
      <c r="F624" s="10">
        <v>1037.5775074298542</v>
      </c>
      <c r="G624" s="10">
        <v>1035.8974789660576</v>
      </c>
      <c r="H624" s="2" t="s">
        <v>618</v>
      </c>
      <c r="I624" s="2" t="s">
        <v>646</v>
      </c>
      <c r="J624" s="2" t="s">
        <v>648</v>
      </c>
    </row>
    <row r="625">
      <c r="A625" s="2">
        <v>624.0</v>
      </c>
      <c r="B625" s="2" t="s">
        <v>312</v>
      </c>
      <c r="C625" s="2" t="s">
        <v>171</v>
      </c>
      <c r="D625" s="16" t="s">
        <v>433</v>
      </c>
      <c r="E625" s="10">
        <v>-29.424403610719153</v>
      </c>
      <c r="F625" s="10">
        <v>954.4987121191143</v>
      </c>
      <c r="G625" s="10">
        <v>1096.4345868917437</v>
      </c>
      <c r="H625" s="2"/>
      <c r="I625" s="2" t="s">
        <v>647</v>
      </c>
      <c r="J625" s="2" t="s">
        <v>648</v>
      </c>
    </row>
    <row r="626">
      <c r="A626" s="2">
        <v>625.0</v>
      </c>
      <c r="B626" s="2" t="s">
        <v>401</v>
      </c>
      <c r="C626" s="2" t="s">
        <v>171</v>
      </c>
      <c r="D626" s="16" t="s">
        <v>433</v>
      </c>
      <c r="E626" s="10">
        <v>-21.018469470681556</v>
      </c>
      <c r="F626" s="10">
        <v>922.3247087828172</v>
      </c>
      <c r="G626" s="10">
        <v>1125.8589905024628</v>
      </c>
      <c r="H626" s="2"/>
      <c r="I626" s="2" t="s">
        <v>647</v>
      </c>
      <c r="J626" s="2" t="s">
        <v>648</v>
      </c>
    </row>
    <row r="627">
      <c r="A627" s="2">
        <v>626.0</v>
      </c>
      <c r="B627" s="2" t="s">
        <v>245</v>
      </c>
      <c r="C627" s="2" t="s">
        <v>171</v>
      </c>
      <c r="D627" s="16" t="s">
        <v>433</v>
      </c>
      <c r="E627" s="10">
        <v>-17.39262776310793</v>
      </c>
      <c r="F627" s="10">
        <v>880.4748299253173</v>
      </c>
      <c r="G627" s="10">
        <v>1146.8774599731444</v>
      </c>
      <c r="H627" s="2"/>
      <c r="I627" s="2" t="s">
        <v>647</v>
      </c>
      <c r="J627" s="2" t="s">
        <v>648</v>
      </c>
    </row>
    <row r="628">
      <c r="A628" s="2">
        <v>627.0</v>
      </c>
      <c r="B628" s="2" t="s">
        <v>67</v>
      </c>
      <c r="C628" s="2" t="s">
        <v>171</v>
      </c>
      <c r="D628" s="16" t="s">
        <v>481</v>
      </c>
      <c r="E628" s="10">
        <v>31.307513096746522</v>
      </c>
      <c r="F628" s="10">
        <v>1000.8348407480188</v>
      </c>
      <c r="G628" s="10">
        <v>1164.2700877362522</v>
      </c>
      <c r="H628" s="2"/>
      <c r="I628" s="2" t="s">
        <v>647</v>
      </c>
      <c r="J628" s="2" t="s">
        <v>648</v>
      </c>
    </row>
    <row r="629">
      <c r="A629" s="2">
        <v>628.0</v>
      </c>
      <c r="B629" s="2" t="s">
        <v>405</v>
      </c>
      <c r="C629" s="2" t="s">
        <v>67</v>
      </c>
      <c r="D629" s="16" t="s">
        <v>529</v>
      </c>
      <c r="E629" s="10">
        <v>24.055829156808635</v>
      </c>
      <c r="F629" s="10">
        <v>961.1740418504469</v>
      </c>
      <c r="G629" s="10">
        <v>1032.1423538447652</v>
      </c>
      <c r="H629" s="2"/>
      <c r="I629" s="2" t="s">
        <v>648</v>
      </c>
      <c r="J629" s="2" t="s">
        <v>647</v>
      </c>
    </row>
    <row r="630">
      <c r="A630" s="2">
        <v>629.0</v>
      </c>
      <c r="B630" s="2" t="s">
        <v>206</v>
      </c>
      <c r="C630" s="2" t="s">
        <v>405</v>
      </c>
      <c r="D630" s="16" t="s">
        <v>479</v>
      </c>
      <c r="E630" s="10">
        <v>21.179694813929938</v>
      </c>
      <c r="F630" s="10">
        <v>937.4277320824871</v>
      </c>
      <c r="G630" s="10">
        <v>985.2298710072555</v>
      </c>
      <c r="H630" s="2"/>
      <c r="I630" s="2" t="s">
        <v>647</v>
      </c>
      <c r="J630" s="2" t="s">
        <v>648</v>
      </c>
    </row>
    <row r="631">
      <c r="A631" s="2">
        <v>630.0</v>
      </c>
      <c r="B631" s="2" t="s">
        <v>314</v>
      </c>
      <c r="C631" s="2" t="s">
        <v>206</v>
      </c>
      <c r="D631" s="16" t="s">
        <v>433</v>
      </c>
      <c r="E631" s="10">
        <v>-42.637615493749074</v>
      </c>
      <c r="F631" s="10">
        <v>911.4440812428636</v>
      </c>
      <c r="G631" s="10">
        <v>958.607426896417</v>
      </c>
      <c r="H631" s="2"/>
      <c r="I631" s="2" t="s">
        <v>648</v>
      </c>
      <c r="J631" s="2" t="s">
        <v>647</v>
      </c>
    </row>
    <row r="632">
      <c r="A632" s="2">
        <v>631.0</v>
      </c>
      <c r="B632" s="2" t="s">
        <v>35</v>
      </c>
      <c r="C632" s="2" t="s">
        <v>206</v>
      </c>
      <c r="D632" s="16" t="s">
        <v>550</v>
      </c>
      <c r="E632" s="10">
        <v>10.281841549205849</v>
      </c>
      <c r="F632" s="10">
        <v>1012.044754671987</v>
      </c>
      <c r="G632" s="10">
        <v>1001.2450423901661</v>
      </c>
      <c r="H632" s="2"/>
      <c r="I632" s="2" t="s">
        <v>648</v>
      </c>
      <c r="J632" s="2" t="s">
        <v>647</v>
      </c>
    </row>
    <row r="633">
      <c r="A633" s="2">
        <v>632.0</v>
      </c>
      <c r="B633" s="2" t="s">
        <v>73</v>
      </c>
      <c r="C633" s="2" t="s">
        <v>35</v>
      </c>
      <c r="D633" s="16" t="s">
        <v>559</v>
      </c>
      <c r="E633" s="10">
        <v>11.557699027555564</v>
      </c>
      <c r="F633" s="10">
        <v>1063.512581526112</v>
      </c>
      <c r="G633" s="10">
        <v>1022.3265962211929</v>
      </c>
      <c r="H633" s="2"/>
      <c r="I633" s="2" t="s">
        <v>647</v>
      </c>
      <c r="J633" s="2" t="s">
        <v>648</v>
      </c>
    </row>
    <row r="634">
      <c r="A634" s="2">
        <v>633.0</v>
      </c>
      <c r="B634" s="2" t="s">
        <v>17</v>
      </c>
      <c r="C634" s="2" t="s">
        <v>73</v>
      </c>
      <c r="D634" s="16" t="s">
        <v>433</v>
      </c>
      <c r="E634" s="10">
        <v>-41.55613808589005</v>
      </c>
      <c r="F634" s="10">
        <v>1019.5599042756226</v>
      </c>
      <c r="G634" s="10">
        <v>1075.0702805536673</v>
      </c>
      <c r="H634" s="2"/>
      <c r="I634" s="2" t="s">
        <v>648</v>
      </c>
      <c r="J634" s="2" t="s">
        <v>647</v>
      </c>
    </row>
    <row r="635">
      <c r="A635" s="2">
        <v>634.0</v>
      </c>
      <c r="B635" s="2" t="s">
        <v>171</v>
      </c>
      <c r="C635" s="2" t="s">
        <v>73</v>
      </c>
      <c r="D635" s="16" t="s">
        <v>548</v>
      </c>
      <c r="E635" s="10">
        <v>9.606491188888691</v>
      </c>
      <c r="F635" s="10">
        <v>1132.9625746395056</v>
      </c>
      <c r="G635" s="10">
        <v>1116.6264186395574</v>
      </c>
      <c r="H635" s="2"/>
      <c r="I635" s="2" t="s">
        <v>648</v>
      </c>
      <c r="J635" s="2" t="s">
        <v>647</v>
      </c>
    </row>
    <row r="636">
      <c r="A636" s="2">
        <v>635.0</v>
      </c>
      <c r="B636" s="2" t="s">
        <v>312</v>
      </c>
      <c r="C636" s="2" t="s">
        <v>171</v>
      </c>
      <c r="D636" s="16" t="s">
        <v>586</v>
      </c>
      <c r="E636" s="10">
        <v>44.17001151120668</v>
      </c>
      <c r="F636" s="10">
        <v>925.0743085083951</v>
      </c>
      <c r="G636" s="10">
        <v>1142.5690658283943</v>
      </c>
      <c r="H636" s="2"/>
      <c r="I636" s="2" t="s">
        <v>647</v>
      </c>
      <c r="J636" s="2" t="s">
        <v>648</v>
      </c>
    </row>
    <row r="637">
      <c r="A637" s="2">
        <v>636.0</v>
      </c>
      <c r="B637" s="2" t="s">
        <v>405</v>
      </c>
      <c r="C637" s="2" t="s">
        <v>312</v>
      </c>
      <c r="D637" s="16" t="s">
        <v>433</v>
      </c>
      <c r="E637" s="10">
        <v>-47.637109446029726</v>
      </c>
      <c r="F637" s="10">
        <v>964.0501761933255</v>
      </c>
      <c r="G637" s="10">
        <v>969.2443200196018</v>
      </c>
      <c r="H637" s="2"/>
      <c r="I637" s="2" t="s">
        <v>648</v>
      </c>
      <c r="J637" s="2" t="s">
        <v>647</v>
      </c>
    </row>
    <row r="638">
      <c r="A638" s="2">
        <v>637.0</v>
      </c>
      <c r="B638" s="2" t="s">
        <v>35</v>
      </c>
      <c r="C638" s="2" t="s">
        <v>312</v>
      </c>
      <c r="D638" s="16" t="s">
        <v>428</v>
      </c>
      <c r="E638" s="10">
        <v>13.199405878700867</v>
      </c>
      <c r="F638" s="10">
        <v>1010.7688971936373</v>
      </c>
      <c r="G638" s="10">
        <v>1016.8814294656315</v>
      </c>
      <c r="H638" s="2"/>
      <c r="I638" s="2" t="s">
        <v>648</v>
      </c>
      <c r="J638" s="2" t="s">
        <v>647</v>
      </c>
    </row>
    <row r="639">
      <c r="A639" s="2">
        <v>638.0</v>
      </c>
      <c r="B639" s="2" t="s">
        <v>67</v>
      </c>
      <c r="C639" s="2" t="s">
        <v>35</v>
      </c>
      <c r="D639" s="16" t="s">
        <v>550</v>
      </c>
      <c r="E639" s="10">
        <v>17.11578403825159</v>
      </c>
      <c r="F639" s="26">
        <v>1008.0865246879566</v>
      </c>
      <c r="G639" s="10">
        <v>1023.9683030723381</v>
      </c>
      <c r="H639" s="2"/>
      <c r="I639" s="2" t="s">
        <v>647</v>
      </c>
      <c r="J639" s="2" t="s">
        <v>648</v>
      </c>
    </row>
    <row r="640">
      <c r="A640" s="2">
        <v>639.0</v>
      </c>
      <c r="B640" s="2" t="s">
        <v>17</v>
      </c>
      <c r="C640" s="2" t="s">
        <v>67</v>
      </c>
      <c r="D640" s="16" t="s">
        <v>434</v>
      </c>
      <c r="E640" s="10">
        <v>21.22404865294481</v>
      </c>
      <c r="F640" s="10">
        <v>978.0037661897325</v>
      </c>
      <c r="G640" s="10">
        <v>1025.2023087262082</v>
      </c>
      <c r="H640" s="2" t="s">
        <v>618</v>
      </c>
      <c r="I640" s="2" t="s">
        <v>648</v>
      </c>
      <c r="J640" s="2" t="s">
        <v>647</v>
      </c>
    </row>
    <row r="641">
      <c r="A641" s="2">
        <v>640.0</v>
      </c>
      <c r="B641" s="2" t="s">
        <v>27</v>
      </c>
      <c r="C641" s="2" t="s">
        <v>410</v>
      </c>
      <c r="D641" s="16" t="s">
        <v>535</v>
      </c>
      <c r="E641" s="10">
        <v>15.067546039999945</v>
      </c>
      <c r="F641" s="10">
        <v>1000.0</v>
      </c>
      <c r="G641" s="10">
        <v>995.968685000925</v>
      </c>
      <c r="H641" s="2"/>
      <c r="I641" s="2" t="s">
        <v>646</v>
      </c>
      <c r="J641" s="2" t="s">
        <v>649</v>
      </c>
    </row>
    <row r="642">
      <c r="A642" s="2">
        <v>641.0</v>
      </c>
      <c r="B642" s="2" t="s">
        <v>411</v>
      </c>
      <c r="C642" s="2" t="s">
        <v>27</v>
      </c>
      <c r="D642" s="16" t="s">
        <v>546</v>
      </c>
      <c r="E642" s="10">
        <v>27.871942825263613</v>
      </c>
      <c r="F642" s="10">
        <v>913.507010778075</v>
      </c>
      <c r="G642" s="10">
        <v>1015.0675460399999</v>
      </c>
      <c r="H642" s="2"/>
      <c r="I642" s="2" t="s">
        <v>649</v>
      </c>
      <c r="J642" s="2" t="s">
        <v>646</v>
      </c>
    </row>
    <row r="643">
      <c r="A643" s="2">
        <v>642.0</v>
      </c>
      <c r="B643" s="2" t="s">
        <v>63</v>
      </c>
      <c r="C643" s="2" t="s">
        <v>411</v>
      </c>
      <c r="D643" s="16" t="s">
        <v>486</v>
      </c>
      <c r="E643" s="10">
        <v>8.856485191194345</v>
      </c>
      <c r="F643" s="10">
        <v>1017.501908742805</v>
      </c>
      <c r="G643" s="10">
        <v>941.3789536033387</v>
      </c>
      <c r="H643" s="2"/>
      <c r="I643" s="2" t="s">
        <v>646</v>
      </c>
      <c r="J643" s="2" t="s">
        <v>649</v>
      </c>
    </row>
    <row r="644">
      <c r="A644" s="2">
        <v>643.0</v>
      </c>
      <c r="B644" s="2" t="s">
        <v>393</v>
      </c>
      <c r="C644" s="2" t="s">
        <v>63</v>
      </c>
      <c r="D644" s="16" t="s">
        <v>448</v>
      </c>
      <c r="E644" s="10">
        <v>27.87920749635916</v>
      </c>
      <c r="F644" s="10">
        <v>925.4314569586779</v>
      </c>
      <c r="G644" s="10">
        <v>1026.3583939339994</v>
      </c>
      <c r="H644" s="2"/>
      <c r="I644" s="2" t="s">
        <v>649</v>
      </c>
      <c r="J644" s="2" t="s">
        <v>646</v>
      </c>
    </row>
    <row r="645">
      <c r="A645" s="2">
        <v>644.0</v>
      </c>
      <c r="B645" s="2" t="s">
        <v>101</v>
      </c>
      <c r="C645" s="2" t="s">
        <v>393</v>
      </c>
      <c r="D645" s="16" t="s">
        <v>468</v>
      </c>
      <c r="E645" s="10">
        <v>15.555762067604153</v>
      </c>
      <c r="F645" s="10">
        <v>953.421481127438</v>
      </c>
      <c r="G645" s="10">
        <v>953.3106644550371</v>
      </c>
      <c r="H645" s="2"/>
      <c r="I645" s="2" t="s">
        <v>646</v>
      </c>
      <c r="J645" s="2" t="s">
        <v>649</v>
      </c>
    </row>
    <row r="646">
      <c r="A646" s="2">
        <v>645.0</v>
      </c>
      <c r="B646" s="2" t="s">
        <v>410</v>
      </c>
      <c r="C646" s="2" t="s">
        <v>101</v>
      </c>
      <c r="D646" s="16" t="s">
        <v>433</v>
      </c>
      <c r="E646" s="10">
        <v>-49.4409227638741</v>
      </c>
      <c r="F646" s="10">
        <v>980.9011389609251</v>
      </c>
      <c r="G646" s="10">
        <v>968.9772431950422</v>
      </c>
      <c r="H646" s="2"/>
      <c r="I646" s="2" t="s">
        <v>649</v>
      </c>
      <c r="J646" s="2" t="s">
        <v>646</v>
      </c>
    </row>
    <row r="647">
      <c r="A647" s="2">
        <v>646.0</v>
      </c>
      <c r="B647" s="2" t="s">
        <v>113</v>
      </c>
      <c r="C647" s="2" t="s">
        <v>101</v>
      </c>
      <c r="D647" s="16" t="s">
        <v>537</v>
      </c>
      <c r="E647" s="10">
        <v>11.705466958666117</v>
      </c>
      <c r="F647" s="10">
        <v>1014.094919929026</v>
      </c>
      <c r="G647" s="10">
        <v>1018.4181659589163</v>
      </c>
      <c r="H647" s="2"/>
      <c r="I647" s="2" t="s">
        <v>649</v>
      </c>
      <c r="J647" s="2" t="s">
        <v>646</v>
      </c>
    </row>
    <row r="648">
      <c r="A648" s="2">
        <v>647.0</v>
      </c>
      <c r="B648" s="2" t="s">
        <v>24</v>
      </c>
      <c r="C648" s="2" t="s">
        <v>113</v>
      </c>
      <c r="D648" s="16" t="s">
        <v>466</v>
      </c>
      <c r="E648" s="10">
        <v>7.650186963716709</v>
      </c>
      <c r="F648" s="10">
        <v>1119.3400964266134</v>
      </c>
      <c r="G648" s="10">
        <v>1025.800386887692</v>
      </c>
      <c r="H648" s="2"/>
      <c r="I648" s="2" t="s">
        <v>646</v>
      </c>
      <c r="J648" s="2" t="s">
        <v>649</v>
      </c>
    </row>
    <row r="649">
      <c r="A649" s="2">
        <v>648.0</v>
      </c>
      <c r="B649" s="2" t="s">
        <v>147</v>
      </c>
      <c r="C649" s="2" t="s">
        <v>24</v>
      </c>
      <c r="D649" s="16" t="s">
        <v>506</v>
      </c>
      <c r="E649" s="10">
        <v>26.130809929483224</v>
      </c>
      <c r="F649" s="26">
        <v>1037.3907592157175</v>
      </c>
      <c r="G649" s="10">
        <v>1126.99028339033</v>
      </c>
      <c r="H649" s="2"/>
      <c r="I649" s="2" t="s">
        <v>649</v>
      </c>
      <c r="J649" s="2" t="s">
        <v>646</v>
      </c>
    </row>
    <row r="650">
      <c r="A650" s="2">
        <v>649.0</v>
      </c>
      <c r="B650" s="2" t="s">
        <v>21</v>
      </c>
      <c r="C650" s="2" t="s">
        <v>147</v>
      </c>
      <c r="D650" s="16" t="s">
        <v>488</v>
      </c>
      <c r="E650" s="10">
        <v>9.927265723381762</v>
      </c>
      <c r="F650" s="26">
        <v>1125.6393879687446</v>
      </c>
      <c r="G650" s="10">
        <v>1063.5215691452006</v>
      </c>
      <c r="H650" s="2"/>
      <c r="I650" s="2" t="s">
        <v>646</v>
      </c>
      <c r="J650" s="2" t="s">
        <v>649</v>
      </c>
    </row>
    <row r="651">
      <c r="A651" s="2">
        <v>650.0</v>
      </c>
      <c r="B651" s="2" t="s">
        <v>68</v>
      </c>
      <c r="C651" s="2" t="s">
        <v>21</v>
      </c>
      <c r="D651" s="16" t="s">
        <v>433</v>
      </c>
      <c r="E651" s="10">
        <v>-40.638737092258694</v>
      </c>
      <c r="F651" s="10">
        <v>1073.1202885488601</v>
      </c>
      <c r="G651" s="10">
        <v>1135.5666536921265</v>
      </c>
      <c r="H651" s="2"/>
      <c r="I651" s="2" t="s">
        <v>649</v>
      </c>
      <c r="J651" s="2" t="s">
        <v>646</v>
      </c>
    </row>
    <row r="652">
      <c r="A652" s="2">
        <v>651.0</v>
      </c>
      <c r="B652" s="2" t="s">
        <v>410</v>
      </c>
      <c r="C652" s="2" t="s">
        <v>21</v>
      </c>
      <c r="D652" s="16" t="s">
        <v>433</v>
      </c>
      <c r="E652" s="10">
        <v>-16.15135062510158</v>
      </c>
      <c r="F652" s="10">
        <v>931.460216197051</v>
      </c>
      <c r="G652" s="10">
        <v>1176.2053907843851</v>
      </c>
      <c r="H652" s="2"/>
      <c r="I652" s="2" t="s">
        <v>649</v>
      </c>
      <c r="J652" s="2" t="s">
        <v>646</v>
      </c>
    </row>
    <row r="653">
      <c r="A653" s="2">
        <v>652.0</v>
      </c>
      <c r="B653" s="2" t="s">
        <v>411</v>
      </c>
      <c r="C653" s="2" t="s">
        <v>21</v>
      </c>
      <c r="D653" s="16" t="s">
        <v>433</v>
      </c>
      <c r="E653" s="10">
        <v>-18.210182025471212</v>
      </c>
      <c r="F653" s="10">
        <v>932.5224684121443</v>
      </c>
      <c r="G653" s="10">
        <v>1192.3567414094866</v>
      </c>
      <c r="H653" s="2" t="s">
        <v>618</v>
      </c>
      <c r="I653" s="2" t="s">
        <v>649</v>
      </c>
      <c r="J653" s="2" t="s">
        <v>646</v>
      </c>
    </row>
    <row r="654">
      <c r="A654" s="2">
        <v>653.0</v>
      </c>
      <c r="B654" s="2" t="s">
        <v>41</v>
      </c>
      <c r="C654" s="2" t="s">
        <v>410</v>
      </c>
      <c r="D654" s="16" t="s">
        <v>493</v>
      </c>
      <c r="E654" s="10">
        <v>3.4534580462401356</v>
      </c>
      <c r="F654" s="26">
        <v>1098.823002688673</v>
      </c>
      <c r="G654" s="10">
        <v>915.3088655719494</v>
      </c>
      <c r="H654" s="2"/>
      <c r="I654" s="2" t="s">
        <v>637</v>
      </c>
      <c r="J654" s="2" t="s">
        <v>649</v>
      </c>
    </row>
    <row r="655">
      <c r="A655" s="2">
        <v>654.0</v>
      </c>
      <c r="B655" s="2" t="s">
        <v>113</v>
      </c>
      <c r="C655" s="2" t="s">
        <v>41</v>
      </c>
      <c r="D655" s="16" t="s">
        <v>433</v>
      </c>
      <c r="E655" s="10">
        <v>-37.677565995183585</v>
      </c>
      <c r="F655" s="10">
        <v>1018.1501999239752</v>
      </c>
      <c r="G655" s="10">
        <v>1102.276460734913</v>
      </c>
      <c r="H655" s="2"/>
      <c r="I655" s="2" t="s">
        <v>649</v>
      </c>
      <c r="J655" s="2" t="s">
        <v>637</v>
      </c>
    </row>
    <row r="656">
      <c r="A656" s="2">
        <v>655.0</v>
      </c>
      <c r="B656" s="2" t="s">
        <v>147</v>
      </c>
      <c r="C656" s="2" t="s">
        <v>41</v>
      </c>
      <c r="D656" s="16" t="s">
        <v>433</v>
      </c>
      <c r="E656" s="10">
        <v>-37.36571773725454</v>
      </c>
      <c r="F656" s="10">
        <v>1053.5943034218187</v>
      </c>
      <c r="G656" s="10">
        <v>1139.9540267300965</v>
      </c>
      <c r="H656" s="2"/>
      <c r="I656" s="2" t="s">
        <v>649</v>
      </c>
      <c r="J656" s="2" t="s">
        <v>637</v>
      </c>
    </row>
    <row r="657">
      <c r="A657" s="2">
        <v>656.0</v>
      </c>
      <c r="B657" s="2" t="s">
        <v>68</v>
      </c>
      <c r="C657" s="2" t="s">
        <v>41</v>
      </c>
      <c r="D657" s="16" t="s">
        <v>433</v>
      </c>
      <c r="E657" s="10">
        <v>-36.26236406599326</v>
      </c>
      <c r="F657" s="10">
        <v>1032.4815514566014</v>
      </c>
      <c r="G657" s="10">
        <v>1177.319744467351</v>
      </c>
      <c r="H657" s="2"/>
      <c r="I657" s="2" t="s">
        <v>649</v>
      </c>
      <c r="J657" s="2" t="s">
        <v>637</v>
      </c>
    </row>
    <row r="658">
      <c r="A658" s="2">
        <v>657.0</v>
      </c>
      <c r="B658" s="2" t="s">
        <v>411</v>
      </c>
      <c r="C658" s="2" t="s">
        <v>41</v>
      </c>
      <c r="D658" s="16" t="s">
        <v>433</v>
      </c>
      <c r="E658" s="10">
        <v>-16.444556283018095</v>
      </c>
      <c r="F658" s="10">
        <v>914.3122863866731</v>
      </c>
      <c r="G658" s="10">
        <v>1213.5821085333444</v>
      </c>
      <c r="H658" s="2"/>
      <c r="I658" s="2" t="s">
        <v>649</v>
      </c>
      <c r="J658" s="2" t="s">
        <v>637</v>
      </c>
    </row>
    <row r="659">
      <c r="A659" s="2">
        <v>658.0</v>
      </c>
      <c r="B659" s="2" t="s">
        <v>393</v>
      </c>
      <c r="C659" s="2" t="s">
        <v>41</v>
      </c>
      <c r="D659" s="16" t="s">
        <v>433</v>
      </c>
      <c r="E659" s="10">
        <v>-20.206853198959045</v>
      </c>
      <c r="F659" s="26">
        <v>937.7549023874329</v>
      </c>
      <c r="G659" s="10">
        <v>1230.0266648163624</v>
      </c>
      <c r="H659" s="2"/>
      <c r="I659" s="2" t="s">
        <v>649</v>
      </c>
      <c r="J659" s="2" t="s">
        <v>637</v>
      </c>
    </row>
    <row r="660">
      <c r="A660" s="2">
        <v>659.0</v>
      </c>
      <c r="B660" s="2" t="s">
        <v>410</v>
      </c>
      <c r="C660" s="2" t="s">
        <v>41</v>
      </c>
      <c r="D660" s="16" t="s">
        <v>433</v>
      </c>
      <c r="E660" s="10">
        <v>-16.24933597355813</v>
      </c>
      <c r="F660" s="10">
        <v>911.8554075257092</v>
      </c>
      <c r="G660" s="10">
        <v>1250.2335180153216</v>
      </c>
      <c r="H660" s="2"/>
      <c r="I660" s="2" t="s">
        <v>649</v>
      </c>
      <c r="J660" s="2" t="s">
        <v>637</v>
      </c>
    </row>
    <row r="661">
      <c r="A661" s="2">
        <v>660.0</v>
      </c>
      <c r="B661" s="2" t="s">
        <v>113</v>
      </c>
      <c r="C661" s="2" t="s">
        <v>41</v>
      </c>
      <c r="D661" s="16" t="s">
        <v>470</v>
      </c>
      <c r="E661" s="10">
        <v>45.98869451319331</v>
      </c>
      <c r="F661" s="10">
        <v>980.4726339287915</v>
      </c>
      <c r="G661" s="10">
        <v>1266.4828539888797</v>
      </c>
      <c r="H661" s="2"/>
      <c r="I661" s="2" t="s">
        <v>649</v>
      </c>
      <c r="J661" s="2" t="s">
        <v>637</v>
      </c>
    </row>
    <row r="662">
      <c r="A662" s="2">
        <v>661.0</v>
      </c>
      <c r="B662" s="2" t="s">
        <v>388</v>
      </c>
      <c r="C662" s="2" t="s">
        <v>113</v>
      </c>
      <c r="D662" s="16" t="s">
        <v>433</v>
      </c>
      <c r="E662" s="10">
        <v>-34.11089576659065</v>
      </c>
      <c r="F662" s="10">
        <v>917.1506659760489</v>
      </c>
      <c r="G662" s="10">
        <v>1026.461328441985</v>
      </c>
      <c r="H662" s="2"/>
      <c r="I662" s="2" t="s">
        <v>637</v>
      </c>
      <c r="J662" s="2" t="s">
        <v>649</v>
      </c>
    </row>
    <row r="663">
      <c r="A663" s="2">
        <v>662.0</v>
      </c>
      <c r="B663" s="2" t="s">
        <v>174</v>
      </c>
      <c r="C663" s="2" t="s">
        <v>113</v>
      </c>
      <c r="D663" s="16" t="s">
        <v>443</v>
      </c>
      <c r="E663" s="10">
        <v>7.592317192284319</v>
      </c>
      <c r="F663" s="10">
        <v>1095.0522381851683</v>
      </c>
      <c r="G663" s="10">
        <v>1060.5722242085756</v>
      </c>
      <c r="H663" s="2"/>
      <c r="I663" s="2" t="s">
        <v>637</v>
      </c>
      <c r="J663" s="2" t="s">
        <v>649</v>
      </c>
    </row>
    <row r="664">
      <c r="A664" s="2">
        <v>663.0</v>
      </c>
      <c r="B664" s="2" t="s">
        <v>68</v>
      </c>
      <c r="C664" s="2" t="s">
        <v>174</v>
      </c>
      <c r="D664" s="16" t="s">
        <v>537</v>
      </c>
      <c r="E664" s="10">
        <v>28.732445102093358</v>
      </c>
      <c r="F664" s="10">
        <v>996.2191873906082</v>
      </c>
      <c r="G664" s="10">
        <v>1102.6445553774527</v>
      </c>
      <c r="H664" s="2"/>
      <c r="I664" s="2" t="s">
        <v>649</v>
      </c>
      <c r="J664" s="2" t="s">
        <v>637</v>
      </c>
    </row>
    <row r="665">
      <c r="A665" s="2">
        <v>664.0</v>
      </c>
      <c r="B665" s="2" t="s">
        <v>316</v>
      </c>
      <c r="C665" s="2" t="s">
        <v>68</v>
      </c>
      <c r="D665" s="16" t="s">
        <v>433</v>
      </c>
      <c r="E665" s="10">
        <v>-41.16683854024842</v>
      </c>
      <c r="F665" s="10">
        <v>966.4828884004124</v>
      </c>
      <c r="G665" s="10">
        <v>1024.9516324927015</v>
      </c>
      <c r="H665" s="2"/>
      <c r="I665" s="2" t="s">
        <v>637</v>
      </c>
      <c r="J665" s="2" t="s">
        <v>649</v>
      </c>
    </row>
    <row r="666">
      <c r="A666" s="2">
        <v>665.0</v>
      </c>
      <c r="B666" s="2" t="s">
        <v>76</v>
      </c>
      <c r="C666" s="2" t="s">
        <v>68</v>
      </c>
      <c r="D666" s="16" t="s">
        <v>433</v>
      </c>
      <c r="E666" s="10">
        <v>-37.13017135065044</v>
      </c>
      <c r="F666" s="10">
        <v>978.0767575027165</v>
      </c>
      <c r="G666" s="10">
        <v>1066.1184710329499</v>
      </c>
      <c r="H666" s="2"/>
      <c r="I666" s="2" t="s">
        <v>637</v>
      </c>
      <c r="J666" s="2" t="s">
        <v>649</v>
      </c>
    </row>
    <row r="667">
      <c r="A667" s="2">
        <v>666.0</v>
      </c>
      <c r="B667" s="2" t="s">
        <v>103</v>
      </c>
      <c r="C667" s="2" t="s">
        <v>68</v>
      </c>
      <c r="D667" s="16" t="s">
        <v>533</v>
      </c>
      <c r="E667" s="10">
        <v>13.954435296518021</v>
      </c>
      <c r="F667" s="26">
        <v>1053.7673992400678</v>
      </c>
      <c r="G667" s="10">
        <v>1103.2486423836003</v>
      </c>
      <c r="H667" s="2" t="s">
        <v>618</v>
      </c>
      <c r="I667" s="2" t="s">
        <v>637</v>
      </c>
      <c r="J667" s="2" t="s">
        <v>649</v>
      </c>
    </row>
    <row r="668">
      <c r="A668" s="2">
        <v>667.0</v>
      </c>
      <c r="B668" s="2" t="s">
        <v>218</v>
      </c>
      <c r="C668" s="2" t="s">
        <v>60</v>
      </c>
      <c r="D668" s="16" t="s">
        <v>433</v>
      </c>
      <c r="E668" s="10">
        <v>-38.59414305265986</v>
      </c>
      <c r="F668" s="10">
        <v>1027.969512652886</v>
      </c>
      <c r="G668" s="10">
        <v>1105.48309885821</v>
      </c>
      <c r="H668" s="2"/>
      <c r="I668" s="2" t="s">
        <v>642</v>
      </c>
      <c r="J668" s="2" t="s">
        <v>641</v>
      </c>
    </row>
    <row r="669">
      <c r="A669" s="2">
        <v>668.0</v>
      </c>
      <c r="B669" s="2" t="s">
        <v>81</v>
      </c>
      <c r="C669" s="2" t="s">
        <v>60</v>
      </c>
      <c r="D669" s="16" t="s">
        <v>452</v>
      </c>
      <c r="E669" s="10">
        <v>24.144104066406403</v>
      </c>
      <c r="F669" s="10">
        <v>1048.2748950643659</v>
      </c>
      <c r="G669" s="10">
        <v>1144.0772419108698</v>
      </c>
      <c r="H669" s="2"/>
      <c r="I669" s="2" t="s">
        <v>642</v>
      </c>
      <c r="J669" s="2" t="s">
        <v>641</v>
      </c>
    </row>
    <row r="670">
      <c r="A670" s="2">
        <v>669.0</v>
      </c>
      <c r="B670" s="2" t="s">
        <v>277</v>
      </c>
      <c r="C670" s="2" t="s">
        <v>81</v>
      </c>
      <c r="D670" s="16" t="s">
        <v>586</v>
      </c>
      <c r="E670" s="10">
        <v>18.894614694285735</v>
      </c>
      <c r="F670" s="10">
        <v>1040.6510021347165</v>
      </c>
      <c r="G670" s="10">
        <v>1072.4189991307721</v>
      </c>
      <c r="H670" s="2"/>
      <c r="I670" s="2" t="s">
        <v>641</v>
      </c>
      <c r="J670" s="2" t="s">
        <v>642</v>
      </c>
    </row>
    <row r="671">
      <c r="A671" s="2">
        <v>670.0</v>
      </c>
      <c r="B671" s="2" t="s">
        <v>110</v>
      </c>
      <c r="C671" s="2" t="s">
        <v>277</v>
      </c>
      <c r="D671" s="16" t="s">
        <v>587</v>
      </c>
      <c r="E671" s="10">
        <v>14.551150858414996</v>
      </c>
      <c r="F671" s="26">
        <v>1063.4414967668313</v>
      </c>
      <c r="G671" s="10">
        <v>1059.5456168290023</v>
      </c>
      <c r="H671" s="2"/>
      <c r="I671" s="2" t="s">
        <v>642</v>
      </c>
      <c r="J671" s="2" t="s">
        <v>641</v>
      </c>
    </row>
    <row r="672">
      <c r="A672" s="2">
        <v>671.0</v>
      </c>
      <c r="B672" s="2" t="s">
        <v>22</v>
      </c>
      <c r="C672" s="2" t="s">
        <v>110</v>
      </c>
      <c r="D672" s="16" t="s">
        <v>543</v>
      </c>
      <c r="E672" s="10">
        <v>10.703108696476397</v>
      </c>
      <c r="F672" s="26">
        <v>1130.847576672101</v>
      </c>
      <c r="G672" s="10">
        <v>1077.9926476252463</v>
      </c>
      <c r="H672" s="2"/>
      <c r="I672" s="2" t="s">
        <v>641</v>
      </c>
      <c r="J672" s="2" t="s">
        <v>642</v>
      </c>
    </row>
    <row r="673">
      <c r="A673" s="2">
        <v>672.0</v>
      </c>
      <c r="B673" s="2" t="s">
        <v>403</v>
      </c>
      <c r="C673" s="2" t="s">
        <v>22</v>
      </c>
      <c r="D673" s="16" t="s">
        <v>433</v>
      </c>
      <c r="E673" s="10">
        <v>-28.23342474862617</v>
      </c>
      <c r="F673" s="10">
        <v>991.2559537330183</v>
      </c>
      <c r="G673" s="10">
        <v>1141.5506853685772</v>
      </c>
      <c r="H673" s="2"/>
      <c r="I673" s="2" t="s">
        <v>642</v>
      </c>
      <c r="J673" s="2" t="s">
        <v>641</v>
      </c>
    </row>
    <row r="674">
      <c r="A674" s="2">
        <v>673.0</v>
      </c>
      <c r="B674" s="2" t="s">
        <v>107</v>
      </c>
      <c r="C674" s="2" t="s">
        <v>22</v>
      </c>
      <c r="D674" s="16" t="s">
        <v>588</v>
      </c>
      <c r="E674" s="10">
        <v>32.240938963143705</v>
      </c>
      <c r="F674" s="10">
        <v>1021.4376459096036</v>
      </c>
      <c r="G674" s="10">
        <v>1169.7841101172035</v>
      </c>
      <c r="H674" s="2"/>
      <c r="I674" s="2" t="s">
        <v>642</v>
      </c>
      <c r="J674" s="2" t="s">
        <v>641</v>
      </c>
    </row>
    <row r="675">
      <c r="A675" s="2">
        <v>674.0</v>
      </c>
      <c r="B675" s="2" t="s">
        <v>302</v>
      </c>
      <c r="C675" s="2" t="s">
        <v>107</v>
      </c>
      <c r="D675" s="16" t="s">
        <v>489</v>
      </c>
      <c r="E675" s="10">
        <v>22.303506221092714</v>
      </c>
      <c r="F675" s="26">
        <v>1002.8636798811569</v>
      </c>
      <c r="G675" s="10">
        <v>1053.6785848727473</v>
      </c>
      <c r="H675" s="2"/>
      <c r="I675" s="2" t="s">
        <v>641</v>
      </c>
      <c r="J675" s="2" t="s">
        <v>642</v>
      </c>
    </row>
    <row r="676">
      <c r="A676" s="2">
        <v>675.0</v>
      </c>
      <c r="B676" s="2" t="s">
        <v>249</v>
      </c>
      <c r="C676" s="2" t="s">
        <v>302</v>
      </c>
      <c r="D676" s="16" t="s">
        <v>495</v>
      </c>
      <c r="E676" s="10">
        <v>31.175142087125735</v>
      </c>
      <c r="F676" s="10">
        <v>901.382022146222</v>
      </c>
      <c r="G676" s="10">
        <v>1025.1671861022496</v>
      </c>
      <c r="H676" s="2"/>
      <c r="I676" s="2" t="s">
        <v>642</v>
      </c>
      <c r="J676" s="2" t="s">
        <v>641</v>
      </c>
    </row>
    <row r="677">
      <c r="A677" s="2">
        <v>676.0</v>
      </c>
      <c r="B677" s="2" t="s">
        <v>390</v>
      </c>
      <c r="C677" s="2" t="s">
        <v>249</v>
      </c>
      <c r="D677" s="16" t="s">
        <v>433</v>
      </c>
      <c r="E677" s="10">
        <v>-53.029706815379626</v>
      </c>
      <c r="F677" s="26">
        <v>983.7382180976443</v>
      </c>
      <c r="G677" s="10">
        <v>932.5571642333477</v>
      </c>
      <c r="H677" s="2"/>
      <c r="I677" s="2" t="s">
        <v>641</v>
      </c>
      <c r="J677" s="2" t="s">
        <v>642</v>
      </c>
    </row>
    <row r="678">
      <c r="A678" s="2">
        <v>677.0</v>
      </c>
      <c r="B678" s="2" t="s">
        <v>60</v>
      </c>
      <c r="C678" s="2" t="s">
        <v>249</v>
      </c>
      <c r="D678" s="16" t="s">
        <v>476</v>
      </c>
      <c r="E678" s="10">
        <v>1.2167967004696938</v>
      </c>
      <c r="F678" s="10">
        <v>1119.9331378444635</v>
      </c>
      <c r="G678" s="10">
        <v>985.5868710487274</v>
      </c>
      <c r="H678" s="2"/>
      <c r="I678" s="2" t="s">
        <v>641</v>
      </c>
      <c r="J678" s="2" t="s">
        <v>642</v>
      </c>
    </row>
    <row r="679">
      <c r="A679" s="2">
        <v>678.0</v>
      </c>
      <c r="B679" s="2" t="s">
        <v>81</v>
      </c>
      <c r="C679" s="2" t="s">
        <v>60</v>
      </c>
      <c r="D679" s="16" t="s">
        <v>538</v>
      </c>
      <c r="E679" s="10">
        <v>24.349010368130884</v>
      </c>
      <c r="F679" s="10">
        <v>1053.5243844364863</v>
      </c>
      <c r="G679" s="10">
        <v>1121.149934544933</v>
      </c>
      <c r="H679" s="2"/>
      <c r="I679" s="2" t="s">
        <v>642</v>
      </c>
      <c r="J679" s="2" t="s">
        <v>641</v>
      </c>
    </row>
    <row r="680">
      <c r="A680" s="2">
        <v>679.0</v>
      </c>
      <c r="B680" s="2" t="s">
        <v>277</v>
      </c>
      <c r="C680" s="2" t="s">
        <v>81</v>
      </c>
      <c r="D680" s="16" t="s">
        <v>433</v>
      </c>
      <c r="E680" s="10">
        <v>-44.42550116820901</v>
      </c>
      <c r="F680" s="10">
        <v>1044.9944659705873</v>
      </c>
      <c r="G680" s="10">
        <v>1077.8733948046172</v>
      </c>
      <c r="H680" s="2"/>
      <c r="I680" s="2" t="s">
        <v>641</v>
      </c>
      <c r="J680" s="2" t="s">
        <v>642</v>
      </c>
    </row>
    <row r="681">
      <c r="A681" s="2">
        <v>680.0</v>
      </c>
      <c r="B681" s="2" t="s">
        <v>324</v>
      </c>
      <c r="C681" s="2" t="s">
        <v>81</v>
      </c>
      <c r="D681" s="16" t="s">
        <v>446</v>
      </c>
      <c r="E681" s="10">
        <v>44.666844611255435</v>
      </c>
      <c r="F681" s="10">
        <v>889.4120809867997</v>
      </c>
      <c r="G681" s="10">
        <v>1122.2988959728261</v>
      </c>
      <c r="H681" s="2"/>
      <c r="I681" s="2" t="s">
        <v>641</v>
      </c>
      <c r="J681" s="2" t="s">
        <v>642</v>
      </c>
    </row>
    <row r="682">
      <c r="A682" s="2">
        <v>681.0</v>
      </c>
      <c r="B682" s="2" t="s">
        <v>218</v>
      </c>
      <c r="C682" s="2" t="s">
        <v>324</v>
      </c>
      <c r="D682" s="16" t="s">
        <v>455</v>
      </c>
      <c r="E682" s="10">
        <v>10.593909854759595</v>
      </c>
      <c r="F682" s="26">
        <v>989.375369600226</v>
      </c>
      <c r="G682" s="10">
        <v>934.0789255980551</v>
      </c>
      <c r="H682" s="2"/>
      <c r="I682" s="2" t="s">
        <v>642</v>
      </c>
      <c r="J682" s="2" t="s">
        <v>641</v>
      </c>
    </row>
    <row r="683">
      <c r="A683" s="2">
        <v>682.0</v>
      </c>
      <c r="B683" s="2" t="s">
        <v>22</v>
      </c>
      <c r="C683" s="2" t="s">
        <v>218</v>
      </c>
      <c r="D683" s="16" t="s">
        <v>554</v>
      </c>
      <c r="E683" s="10">
        <v>5.9461783228483505</v>
      </c>
      <c r="F683" s="10">
        <v>1137.5431711540598</v>
      </c>
      <c r="G683" s="10">
        <v>999.9692794549856</v>
      </c>
      <c r="H683" s="2" t="s">
        <v>618</v>
      </c>
      <c r="I683" s="2" t="s">
        <v>641</v>
      </c>
      <c r="J683" s="2" t="s">
        <v>642</v>
      </c>
    </row>
    <row r="684">
      <c r="A684" s="2">
        <v>683.0</v>
      </c>
      <c r="B684" s="2" t="s">
        <v>361</v>
      </c>
      <c r="C684" s="2" t="s">
        <v>366</v>
      </c>
      <c r="D684" s="16" t="s">
        <v>433</v>
      </c>
      <c r="E684" s="10">
        <v>-48.5457908602847</v>
      </c>
      <c r="F684" s="26">
        <v>952.5815113504568</v>
      </c>
      <c r="G684" s="10">
        <v>949.3226837324773</v>
      </c>
      <c r="H684" s="2"/>
      <c r="I684" s="2" t="s">
        <v>645</v>
      </c>
      <c r="J684" s="2" t="s">
        <v>638</v>
      </c>
    </row>
    <row r="685">
      <c r="A685" s="2">
        <v>684.0</v>
      </c>
      <c r="B685" s="2" t="s">
        <v>117</v>
      </c>
      <c r="C685" s="2" t="s">
        <v>366</v>
      </c>
      <c r="D685" s="16" t="s">
        <v>458</v>
      </c>
      <c r="E685" s="10">
        <v>21.03449333804146</v>
      </c>
      <c r="F685" s="10">
        <v>927.6143102042287</v>
      </c>
      <c r="G685" s="10">
        <v>997.868474592762</v>
      </c>
      <c r="H685" s="2"/>
      <c r="I685" s="2" t="s">
        <v>645</v>
      </c>
      <c r="J685" s="2" t="s">
        <v>638</v>
      </c>
    </row>
    <row r="686">
      <c r="A686" s="2">
        <v>685.0</v>
      </c>
      <c r="B686" s="2" t="s">
        <v>59</v>
      </c>
      <c r="C686" s="2" t="s">
        <v>117</v>
      </c>
      <c r="D686" s="16" t="s">
        <v>532</v>
      </c>
      <c r="E686" s="10">
        <v>6.12250252380373</v>
      </c>
      <c r="F686" s="10">
        <v>1076.3208471054393</v>
      </c>
      <c r="G686" s="10">
        <v>948.6488035422701</v>
      </c>
      <c r="H686" s="2"/>
      <c r="I686" s="2" t="s">
        <v>638</v>
      </c>
      <c r="J686" s="2" t="s">
        <v>645</v>
      </c>
    </row>
    <row r="687">
      <c r="A687" s="2">
        <v>686.0</v>
      </c>
      <c r="B687" s="2" t="s">
        <v>413</v>
      </c>
      <c r="C687" s="2" t="s">
        <v>59</v>
      </c>
      <c r="D687" s="16" t="s">
        <v>524</v>
      </c>
      <c r="E687" s="10">
        <v>43.52581123218239</v>
      </c>
      <c r="F687" s="26">
        <v>868.7556888760898</v>
      </c>
      <c r="G687" s="10">
        <v>1082.443349629243</v>
      </c>
      <c r="H687" s="2"/>
      <c r="I687" s="2" t="s">
        <v>645</v>
      </c>
      <c r="J687" s="2" t="s">
        <v>638</v>
      </c>
    </row>
    <row r="688">
      <c r="A688" s="2">
        <v>687.0</v>
      </c>
      <c r="B688" s="2" t="s">
        <v>230</v>
      </c>
      <c r="C688" s="2" t="s">
        <v>413</v>
      </c>
      <c r="D688" s="16" t="s">
        <v>433</v>
      </c>
      <c r="E688" s="10">
        <v>-54.62747367711077</v>
      </c>
      <c r="F688" s="26">
        <v>984.2634386972562</v>
      </c>
      <c r="G688" s="10">
        <v>912.2815001082722</v>
      </c>
      <c r="H688" s="2"/>
      <c r="I688" s="2" t="s">
        <v>638</v>
      </c>
      <c r="J688" s="2" t="s">
        <v>645</v>
      </c>
    </row>
    <row r="689">
      <c r="A689" s="2">
        <v>688.0</v>
      </c>
      <c r="B689" s="2" t="s">
        <v>280</v>
      </c>
      <c r="C689" s="2" t="s">
        <v>413</v>
      </c>
      <c r="D689" s="16" t="s">
        <v>518</v>
      </c>
      <c r="E689" s="10">
        <v>8.417505225680651</v>
      </c>
      <c r="F689" s="10">
        <v>1000.464045053743</v>
      </c>
      <c r="G689" s="10">
        <v>966.908973785383</v>
      </c>
      <c r="H689" s="2"/>
      <c r="I689" s="2" t="s">
        <v>638</v>
      </c>
      <c r="J689" s="2" t="s">
        <v>645</v>
      </c>
    </row>
    <row r="690">
      <c r="A690" s="2">
        <v>689.0</v>
      </c>
      <c r="B690" s="2" t="s">
        <v>106</v>
      </c>
      <c r="C690" s="2" t="s">
        <v>280</v>
      </c>
      <c r="D690" s="16" t="s">
        <v>552</v>
      </c>
      <c r="E690" s="10">
        <v>13.115641857069058</v>
      </c>
      <c r="F690" s="10">
        <v>1029.3413688835494</v>
      </c>
      <c r="G690" s="10">
        <v>1008.8815502794237</v>
      </c>
      <c r="H690" s="2"/>
      <c r="I690" s="2" t="s">
        <v>645</v>
      </c>
      <c r="J690" s="2" t="s">
        <v>638</v>
      </c>
    </row>
    <row r="691">
      <c r="A691" s="2">
        <v>690.0</v>
      </c>
      <c r="B691" s="2" t="s">
        <v>237</v>
      </c>
      <c r="C691" s="2" t="s">
        <v>106</v>
      </c>
      <c r="D691" s="16" t="s">
        <v>441</v>
      </c>
      <c r="E691" s="10">
        <v>25.325494382973385</v>
      </c>
      <c r="F691" s="10">
        <v>969.6269053169372</v>
      </c>
      <c r="G691" s="10">
        <v>1042.4570107406184</v>
      </c>
      <c r="H691" s="2"/>
      <c r="I691" s="2" t="s">
        <v>638</v>
      </c>
      <c r="J691" s="2" t="s">
        <v>645</v>
      </c>
    </row>
    <row r="692">
      <c r="A692" s="2">
        <v>691.0</v>
      </c>
      <c r="B692" s="2" t="s">
        <v>74</v>
      </c>
      <c r="C692" s="2" t="s">
        <v>237</v>
      </c>
      <c r="D692" s="16" t="s">
        <v>505</v>
      </c>
      <c r="E692" s="10">
        <v>12.195882143343653</v>
      </c>
      <c r="F692" s="10">
        <v>1030.696359100629</v>
      </c>
      <c r="G692" s="10">
        <v>994.9523996999105</v>
      </c>
      <c r="H692" s="2"/>
      <c r="I692" s="2" t="s">
        <v>645</v>
      </c>
      <c r="J692" s="2" t="s">
        <v>638</v>
      </c>
    </row>
    <row r="693">
      <c r="A693" s="2">
        <v>692.0</v>
      </c>
      <c r="B693" s="2" t="s">
        <v>230</v>
      </c>
      <c r="C693" s="2" t="s">
        <v>74</v>
      </c>
      <c r="D693" s="16" t="s">
        <v>433</v>
      </c>
      <c r="E693" s="10">
        <v>-33.544944081169916</v>
      </c>
      <c r="F693" s="10">
        <v>929.6359650201455</v>
      </c>
      <c r="G693" s="10">
        <v>1042.8922412439726</v>
      </c>
      <c r="H693" s="2"/>
      <c r="I693" s="2" t="s">
        <v>638</v>
      </c>
      <c r="J693" s="2" t="s">
        <v>645</v>
      </c>
    </row>
    <row r="694">
      <c r="A694" s="2">
        <v>693.0</v>
      </c>
      <c r="B694" s="2" t="s">
        <v>59</v>
      </c>
      <c r="C694" s="2" t="s">
        <v>74</v>
      </c>
      <c r="D694" s="16" t="s">
        <v>518</v>
      </c>
      <c r="E694" s="10">
        <v>16.68921768449899</v>
      </c>
      <c r="F694" s="10">
        <v>1038.9175383970605</v>
      </c>
      <c r="G694" s="10">
        <v>1076.4371853251425</v>
      </c>
      <c r="H694" s="2"/>
      <c r="I694" s="2" t="s">
        <v>638</v>
      </c>
      <c r="J694" s="2" t="s">
        <v>645</v>
      </c>
    </row>
    <row r="695">
      <c r="A695" s="2">
        <v>694.0</v>
      </c>
      <c r="B695" s="2" t="s">
        <v>361</v>
      </c>
      <c r="C695" s="2" t="s">
        <v>59</v>
      </c>
      <c r="D695" s="16" t="s">
        <v>433</v>
      </c>
      <c r="E695" s="10">
        <v>-28.05241886050928</v>
      </c>
      <c r="F695" s="10">
        <v>904.0357204901721</v>
      </c>
      <c r="G695" s="10">
        <v>1055.6067560815595</v>
      </c>
      <c r="H695" s="2"/>
      <c r="I695" s="2" t="s">
        <v>645</v>
      </c>
      <c r="J695" s="2" t="s">
        <v>638</v>
      </c>
    </row>
    <row r="696">
      <c r="A696" s="2">
        <v>695.0</v>
      </c>
      <c r="B696" s="2" t="s">
        <v>19</v>
      </c>
      <c r="C696" s="2" t="s">
        <v>59</v>
      </c>
      <c r="D696" s="16" t="s">
        <v>532</v>
      </c>
      <c r="E696" s="10">
        <v>6.941132575636862</v>
      </c>
      <c r="F696" s="10">
        <v>1133.5079942841423</v>
      </c>
      <c r="G696" s="10">
        <v>1083.6591749420688</v>
      </c>
      <c r="H696" s="2"/>
      <c r="I696" s="2" t="s">
        <v>645</v>
      </c>
      <c r="J696" s="2" t="s">
        <v>638</v>
      </c>
    </row>
    <row r="697">
      <c r="A697" s="2">
        <v>696.0</v>
      </c>
      <c r="B697" s="2" t="s">
        <v>366</v>
      </c>
      <c r="C697" s="2" t="s">
        <v>19</v>
      </c>
      <c r="D697" s="16" t="s">
        <v>481</v>
      </c>
      <c r="E697" s="10">
        <v>37.664659004072455</v>
      </c>
      <c r="F697" s="10">
        <v>976.8339812547206</v>
      </c>
      <c r="G697" s="10">
        <v>1140.4491268597792</v>
      </c>
      <c r="H697" s="2"/>
      <c r="I697" s="2" t="s">
        <v>638</v>
      </c>
      <c r="J697" s="2" t="s">
        <v>645</v>
      </c>
    </row>
    <row r="698">
      <c r="A698" s="2">
        <v>697.0</v>
      </c>
      <c r="B698" s="2" t="s">
        <v>117</v>
      </c>
      <c r="C698" s="2" t="s">
        <v>366</v>
      </c>
      <c r="D698" s="16" t="s">
        <v>428</v>
      </c>
      <c r="E698" s="10">
        <v>25.18493713112988</v>
      </c>
      <c r="F698" s="10">
        <v>942.5263010184664</v>
      </c>
      <c r="G698" s="10">
        <v>1014.498640258793</v>
      </c>
      <c r="H698" s="2"/>
      <c r="I698" s="2" t="s">
        <v>645</v>
      </c>
      <c r="J698" s="2" t="s">
        <v>638</v>
      </c>
    </row>
    <row r="699">
      <c r="A699" s="2">
        <v>698.0</v>
      </c>
      <c r="B699" s="2" t="s">
        <v>59</v>
      </c>
      <c r="C699" s="2" t="s">
        <v>117</v>
      </c>
      <c r="D699" s="16" t="s">
        <v>486</v>
      </c>
      <c r="E699" s="10">
        <v>6.786552435071762</v>
      </c>
      <c r="F699" s="10">
        <v>1076.718042366432</v>
      </c>
      <c r="G699" s="10">
        <v>967.7112381495962</v>
      </c>
      <c r="H699" s="2" t="s">
        <v>618</v>
      </c>
      <c r="I699" s="2" t="s">
        <v>638</v>
      </c>
      <c r="J699" s="2" t="s">
        <v>645</v>
      </c>
    </row>
    <row r="700">
      <c r="A700" s="2">
        <v>699.0</v>
      </c>
      <c r="B700" s="2" t="s">
        <v>311</v>
      </c>
      <c r="C700" s="2" t="s">
        <v>171</v>
      </c>
      <c r="D700" s="16" t="s">
        <v>433</v>
      </c>
      <c r="E700" s="10">
        <v>-38.464051793194194</v>
      </c>
      <c r="F700" s="10">
        <v>1019.9422330600848</v>
      </c>
      <c r="G700" s="10">
        <v>1098.3990543171876</v>
      </c>
      <c r="H700" s="2"/>
      <c r="I700" s="2" t="s">
        <v>635</v>
      </c>
      <c r="J700" s="2" t="s">
        <v>648</v>
      </c>
    </row>
    <row r="701">
      <c r="A701" s="2">
        <v>700.0</v>
      </c>
      <c r="B701" s="2" t="s">
        <v>134</v>
      </c>
      <c r="C701" s="2" t="s">
        <v>171</v>
      </c>
      <c r="D701" s="16" t="s">
        <v>504</v>
      </c>
      <c r="E701" s="10">
        <v>25.416395519033102</v>
      </c>
      <c r="F701" s="10">
        <v>1043.0282582150244</v>
      </c>
      <c r="G701" s="10">
        <v>1136.8631061103818</v>
      </c>
      <c r="H701" s="2"/>
      <c r="I701" s="2" t="s">
        <v>635</v>
      </c>
      <c r="J701" s="2" t="s">
        <v>648</v>
      </c>
    </row>
    <row r="702">
      <c r="A702" s="2">
        <v>701.0</v>
      </c>
      <c r="B702" s="2" t="s">
        <v>35</v>
      </c>
      <c r="C702" s="2" t="s">
        <v>134</v>
      </c>
      <c r="D702" s="16" t="s">
        <v>500</v>
      </c>
      <c r="E702" s="10">
        <v>22.837686616841133</v>
      </c>
      <c r="F702" s="10">
        <v>1006.8525190340865</v>
      </c>
      <c r="G702" s="10">
        <v>1068.4446537340575</v>
      </c>
      <c r="H702" s="2"/>
      <c r="I702" s="2" t="s">
        <v>648</v>
      </c>
      <c r="J702" s="2" t="s">
        <v>635</v>
      </c>
    </row>
    <row r="703">
      <c r="A703" s="2">
        <v>702.0</v>
      </c>
      <c r="B703" s="2" t="s">
        <v>97</v>
      </c>
      <c r="C703" s="2" t="s">
        <v>35</v>
      </c>
      <c r="D703" s="16" t="s">
        <v>503</v>
      </c>
      <c r="E703" s="10">
        <v>20.59897608388642</v>
      </c>
      <c r="F703" s="10">
        <v>991.332487289193</v>
      </c>
      <c r="G703" s="10">
        <v>1029.6902056509277</v>
      </c>
      <c r="H703" s="2"/>
      <c r="I703" s="2" t="s">
        <v>635</v>
      </c>
      <c r="J703" s="2" t="s">
        <v>648</v>
      </c>
    </row>
    <row r="704">
      <c r="A704" s="2">
        <v>703.0</v>
      </c>
      <c r="B704" s="2" t="s">
        <v>17</v>
      </c>
      <c r="C704" s="2" t="s">
        <v>97</v>
      </c>
      <c r="D704" s="16" t="s">
        <v>433</v>
      </c>
      <c r="E704" s="10">
        <v>-46.80098368557327</v>
      </c>
      <c r="F704" s="10">
        <v>999.2278148426772</v>
      </c>
      <c r="G704" s="10">
        <v>1011.9314633730794</v>
      </c>
      <c r="H704" s="2"/>
      <c r="I704" s="2" t="s">
        <v>648</v>
      </c>
      <c r="J704" s="2" t="s">
        <v>635</v>
      </c>
    </row>
    <row r="705">
      <c r="A705" s="2">
        <v>704.0</v>
      </c>
      <c r="B705" s="2" t="s">
        <v>405</v>
      </c>
      <c r="C705" s="2" t="s">
        <v>97</v>
      </c>
      <c r="D705" s="16" t="s">
        <v>433</v>
      </c>
      <c r="E705" s="10">
        <v>-29.3695779309852</v>
      </c>
      <c r="F705" s="10">
        <v>916.4130667472957</v>
      </c>
      <c r="G705" s="10">
        <v>1058.7324470586527</v>
      </c>
      <c r="H705" s="2"/>
      <c r="I705" s="2" t="s">
        <v>648</v>
      </c>
      <c r="J705" s="2" t="s">
        <v>635</v>
      </c>
    </row>
    <row r="706">
      <c r="A706" s="2">
        <v>705.0</v>
      </c>
      <c r="B706" s="2" t="s">
        <v>17</v>
      </c>
      <c r="C706" s="2" t="s">
        <v>97</v>
      </c>
      <c r="D706" s="16" t="s">
        <v>527</v>
      </c>
      <c r="E706" s="10">
        <v>29.25584627491513</v>
      </c>
      <c r="F706" s="10">
        <v>952.4268311571038</v>
      </c>
      <c r="G706" s="10">
        <v>1088.1020249896378</v>
      </c>
      <c r="H706" s="2"/>
      <c r="I706" s="2" t="s">
        <v>648</v>
      </c>
      <c r="J706" s="2" t="s">
        <v>635</v>
      </c>
    </row>
    <row r="707">
      <c r="A707" s="2">
        <v>706.0</v>
      </c>
      <c r="B707" s="2" t="s">
        <v>130</v>
      </c>
      <c r="C707" s="2" t="s">
        <v>17</v>
      </c>
      <c r="D707" s="16" t="s">
        <v>514</v>
      </c>
      <c r="E707" s="10">
        <v>9.921634878536475</v>
      </c>
      <c r="F707" s="10">
        <v>1039.8694447863147</v>
      </c>
      <c r="G707" s="10">
        <v>981.682677432019</v>
      </c>
      <c r="H707" s="2"/>
      <c r="I707" s="2" t="s">
        <v>635</v>
      </c>
      <c r="J707" s="2" t="s">
        <v>648</v>
      </c>
    </row>
    <row r="708">
      <c r="A708" s="2">
        <v>707.0</v>
      </c>
      <c r="B708" s="2" t="s">
        <v>35</v>
      </c>
      <c r="C708" s="2" t="s">
        <v>130</v>
      </c>
      <c r="D708" s="16" t="s">
        <v>449</v>
      </c>
      <c r="E708" s="10">
        <v>20.81760782479442</v>
      </c>
      <c r="F708" s="10">
        <v>1009.0912295670413</v>
      </c>
      <c r="G708" s="10">
        <v>1049.7910796648512</v>
      </c>
      <c r="H708" s="2"/>
      <c r="I708" s="2" t="s">
        <v>648</v>
      </c>
      <c r="J708" s="2" t="s">
        <v>635</v>
      </c>
    </row>
    <row r="709">
      <c r="A709" s="2">
        <v>708.0</v>
      </c>
      <c r="B709" s="2" t="s">
        <v>242</v>
      </c>
      <c r="C709" s="2" t="s">
        <v>35</v>
      </c>
      <c r="D709" s="16" t="s">
        <v>455</v>
      </c>
      <c r="E709" s="10">
        <v>11.087169057768556</v>
      </c>
      <c r="F709" s="10">
        <v>1079.1335744406274</v>
      </c>
      <c r="G709" s="10">
        <v>1029.9088373918357</v>
      </c>
      <c r="H709" s="2"/>
      <c r="I709" s="2" t="s">
        <v>635</v>
      </c>
      <c r="J709" s="2" t="s">
        <v>648</v>
      </c>
    </row>
    <row r="710">
      <c r="A710" s="2">
        <v>709.0</v>
      </c>
      <c r="B710" s="2" t="s">
        <v>171</v>
      </c>
      <c r="C710" s="2" t="s">
        <v>242</v>
      </c>
      <c r="D710" s="16" t="s">
        <v>513</v>
      </c>
      <c r="E710" s="10">
        <v>12.815411160869438</v>
      </c>
      <c r="F710" s="10">
        <v>1111.4467105913486</v>
      </c>
      <c r="G710" s="10">
        <v>1090.220743498396</v>
      </c>
      <c r="H710" s="2"/>
      <c r="I710" s="2" t="s">
        <v>648</v>
      </c>
      <c r="J710" s="2" t="s">
        <v>635</v>
      </c>
    </row>
    <row r="711">
      <c r="A711" s="2">
        <v>710.0</v>
      </c>
      <c r="B711" s="2" t="s">
        <v>398</v>
      </c>
      <c r="C711" s="2" t="s">
        <v>171</v>
      </c>
      <c r="D711" s="16" t="s">
        <v>433</v>
      </c>
      <c r="E711" s="10">
        <v>-27.24658574483744</v>
      </c>
      <c r="F711" s="10">
        <v>966.9858079420836</v>
      </c>
      <c r="G711" s="10">
        <v>1124.262121752218</v>
      </c>
      <c r="H711" s="2"/>
      <c r="I711" s="2" t="s">
        <v>635</v>
      </c>
      <c r="J711" s="2" t="s">
        <v>648</v>
      </c>
    </row>
    <row r="712">
      <c r="A712" s="2">
        <v>711.0</v>
      </c>
      <c r="B712" s="2" t="s">
        <v>134</v>
      </c>
      <c r="C712" s="2" t="s">
        <v>171</v>
      </c>
      <c r="D712" s="16" t="s">
        <v>513</v>
      </c>
      <c r="E712" s="10">
        <v>25.80912798710567</v>
      </c>
      <c r="F712" s="10">
        <v>1045.6069671172163</v>
      </c>
      <c r="G712" s="10">
        <v>1151.5087074970554</v>
      </c>
      <c r="H712" s="2"/>
      <c r="I712" s="2" t="s">
        <v>635</v>
      </c>
      <c r="J712" s="2" t="s">
        <v>648</v>
      </c>
    </row>
    <row r="713">
      <c r="A713" s="2">
        <v>712.0</v>
      </c>
      <c r="B713" s="2" t="s">
        <v>314</v>
      </c>
      <c r="C713" s="2" t="s">
        <v>134</v>
      </c>
      <c r="D713" s="16" t="s">
        <v>589</v>
      </c>
      <c r="E713" s="10">
        <v>42.06390962643981</v>
      </c>
      <c r="F713" s="26">
        <v>868.8064657491145</v>
      </c>
      <c r="G713" s="10">
        <v>1071.4160951043218</v>
      </c>
      <c r="H713" s="2"/>
      <c r="I713" s="2" t="s">
        <v>648</v>
      </c>
      <c r="J713" s="2" t="s">
        <v>635</v>
      </c>
    </row>
    <row r="714">
      <c r="A714" s="2">
        <v>713.0</v>
      </c>
      <c r="B714" s="2" t="s">
        <v>311</v>
      </c>
      <c r="C714" s="2" t="s">
        <v>314</v>
      </c>
      <c r="D714" s="16" t="s">
        <v>435</v>
      </c>
      <c r="E714" s="10">
        <v>9.879824690734758</v>
      </c>
      <c r="F714" s="10">
        <v>981.4781812668906</v>
      </c>
      <c r="G714" s="10">
        <v>910.8703753755543</v>
      </c>
      <c r="H714" s="2"/>
      <c r="I714" s="2" t="s">
        <v>635</v>
      </c>
      <c r="J714" s="2" t="s">
        <v>648</v>
      </c>
    </row>
    <row r="715">
      <c r="A715" s="2">
        <v>714.0</v>
      </c>
      <c r="B715" s="2" t="s">
        <v>35</v>
      </c>
      <c r="C715" s="2" t="s">
        <v>311</v>
      </c>
      <c r="D715" s="16" t="s">
        <v>489</v>
      </c>
      <c r="E715" s="10">
        <v>13.51826791095329</v>
      </c>
      <c r="F715" s="10">
        <v>1018.8216683340672</v>
      </c>
      <c r="G715" s="10">
        <v>991.3580059576253</v>
      </c>
      <c r="H715" s="2" t="s">
        <v>618</v>
      </c>
      <c r="I715" s="2" t="s">
        <v>648</v>
      </c>
      <c r="J715" s="2" t="s">
        <v>635</v>
      </c>
    </row>
    <row r="716">
      <c r="A716" s="2">
        <v>715.0</v>
      </c>
      <c r="B716" s="2" t="s">
        <v>107</v>
      </c>
      <c r="C716" s="2" t="s">
        <v>52</v>
      </c>
      <c r="D716" s="16" t="s">
        <v>433</v>
      </c>
      <c r="E716" s="10">
        <v>-32.79810120508104</v>
      </c>
      <c r="F716" s="26">
        <v>1031.3750786516546</v>
      </c>
      <c r="G716" s="10">
        <v>1149.8281531406124</v>
      </c>
      <c r="H716" s="2"/>
      <c r="I716" s="2" t="s">
        <v>642</v>
      </c>
      <c r="J716" s="2" t="s">
        <v>631</v>
      </c>
    </row>
    <row r="717">
      <c r="A717" s="2">
        <v>716.0</v>
      </c>
      <c r="B717" s="2" t="s">
        <v>403</v>
      </c>
      <c r="C717" s="2" t="s">
        <v>52</v>
      </c>
      <c r="D717" s="16" t="s">
        <v>433</v>
      </c>
      <c r="E717" s="10">
        <v>-19.030986716663293</v>
      </c>
      <c r="F717" s="10">
        <v>963.0225289843921</v>
      </c>
      <c r="G717" s="10">
        <v>1182.6262543456935</v>
      </c>
      <c r="H717" s="2"/>
      <c r="I717" s="2" t="s">
        <v>642</v>
      </c>
      <c r="J717" s="2" t="s">
        <v>631</v>
      </c>
    </row>
    <row r="718">
      <c r="A718" s="2">
        <v>717.0</v>
      </c>
      <c r="B718" s="2" t="s">
        <v>81</v>
      </c>
      <c r="C718" s="2" t="s">
        <v>52</v>
      </c>
      <c r="D718" s="16" t="s">
        <v>495</v>
      </c>
      <c r="E718" s="10">
        <v>26.09026457314627</v>
      </c>
      <c r="F718" s="10">
        <v>1077.6320513615706</v>
      </c>
      <c r="G718" s="10">
        <v>1201.657241062357</v>
      </c>
      <c r="H718" s="2"/>
      <c r="I718" s="2" t="s">
        <v>642</v>
      </c>
      <c r="J718" s="2" t="s">
        <v>631</v>
      </c>
    </row>
    <row r="719">
      <c r="A719" s="2">
        <v>718.0</v>
      </c>
      <c r="B719" s="2" t="s">
        <v>75</v>
      </c>
      <c r="C719" s="2" t="s">
        <v>81</v>
      </c>
      <c r="D719" s="16" t="s">
        <v>453</v>
      </c>
      <c r="E719" s="10">
        <v>44.8484445144213</v>
      </c>
      <c r="F719" s="10">
        <v>886.2842477069491</v>
      </c>
      <c r="G719" s="10">
        <v>1103.7223159347168</v>
      </c>
      <c r="H719" s="2"/>
      <c r="I719" s="2" t="s">
        <v>631</v>
      </c>
      <c r="J719" s="2" t="s">
        <v>642</v>
      </c>
    </row>
    <row r="720">
      <c r="A720" s="2">
        <v>719.0</v>
      </c>
      <c r="B720" s="2" t="s">
        <v>218</v>
      </c>
      <c r="C720" s="2" t="s">
        <v>75</v>
      </c>
      <c r="D720" s="16" t="s">
        <v>551</v>
      </c>
      <c r="E720" s="10">
        <v>9.315173114758927</v>
      </c>
      <c r="F720" s="26">
        <v>994.0231011321372</v>
      </c>
      <c r="G720" s="10">
        <v>931.1326922213705</v>
      </c>
      <c r="H720" s="2"/>
      <c r="I720" s="2" t="s">
        <v>642</v>
      </c>
      <c r="J720" s="2" t="s">
        <v>631</v>
      </c>
    </row>
    <row r="721">
      <c r="A721" s="2">
        <v>720.0</v>
      </c>
      <c r="B721" s="2" t="s">
        <v>336</v>
      </c>
      <c r="C721" s="2" t="s">
        <v>218</v>
      </c>
      <c r="D721" s="16" t="s">
        <v>433</v>
      </c>
      <c r="E721" s="10">
        <v>-40.55885210160394</v>
      </c>
      <c r="F721" s="10">
        <v>940.2936099476657</v>
      </c>
      <c r="G721" s="10">
        <v>1003.3382742468962</v>
      </c>
      <c r="H721" s="2"/>
      <c r="I721" s="2" t="s">
        <v>631</v>
      </c>
      <c r="J721" s="2" t="s">
        <v>642</v>
      </c>
    </row>
    <row r="722">
      <c r="A722" s="2">
        <v>721.0</v>
      </c>
      <c r="B722" s="2" t="s">
        <v>125</v>
      </c>
      <c r="C722" s="2" t="s">
        <v>218</v>
      </c>
      <c r="D722" s="16" t="s">
        <v>455</v>
      </c>
      <c r="E722" s="10">
        <v>13.799290292041405</v>
      </c>
      <c r="F722" s="10">
        <v>1028.035489150873</v>
      </c>
      <c r="G722" s="10">
        <v>1043.8971263485</v>
      </c>
      <c r="H722" s="2"/>
      <c r="I722" s="2" t="s">
        <v>631</v>
      </c>
      <c r="J722" s="2" t="s">
        <v>642</v>
      </c>
    </row>
    <row r="723">
      <c r="A723" s="2">
        <v>722.0</v>
      </c>
      <c r="B723" s="2" t="s">
        <v>110</v>
      </c>
      <c r="C723" s="2" t="s">
        <v>125</v>
      </c>
      <c r="D723" s="16" t="s">
        <v>566</v>
      </c>
      <c r="E723" s="10">
        <v>12.615621398352785</v>
      </c>
      <c r="F723" s="10">
        <v>1067.28953892877</v>
      </c>
      <c r="G723" s="10">
        <v>1041.8347794429144</v>
      </c>
      <c r="H723" s="2"/>
      <c r="I723" s="2" t="s">
        <v>642</v>
      </c>
      <c r="J723" s="2" t="s">
        <v>631</v>
      </c>
    </row>
    <row r="724">
      <c r="A724" s="2">
        <v>723.0</v>
      </c>
      <c r="B724" s="2" t="s">
        <v>34</v>
      </c>
      <c r="C724" s="2" t="s">
        <v>110</v>
      </c>
      <c r="D724" s="16" t="s">
        <v>568</v>
      </c>
      <c r="E724" s="10">
        <v>18.56920553080442</v>
      </c>
      <c r="F724" s="26">
        <v>1058.0105819517426</v>
      </c>
      <c r="G724" s="10">
        <v>1079.905160327123</v>
      </c>
      <c r="H724" s="2"/>
      <c r="I724" s="2" t="s">
        <v>631</v>
      </c>
      <c r="J724" s="2" t="s">
        <v>642</v>
      </c>
    </row>
    <row r="725">
      <c r="A725" s="2">
        <v>724.0</v>
      </c>
      <c r="B725" s="2" t="s">
        <v>249</v>
      </c>
      <c r="C725" s="2" t="s">
        <v>34</v>
      </c>
      <c r="D725" s="16" t="s">
        <v>588</v>
      </c>
      <c r="E725" s="10">
        <v>26.48787960280286</v>
      </c>
      <c r="F725" s="10">
        <v>984.3700743482576</v>
      </c>
      <c r="G725" s="10">
        <v>1076.579787482547</v>
      </c>
      <c r="H725" s="2"/>
      <c r="I725" s="2" t="s">
        <v>642</v>
      </c>
      <c r="J725" s="2" t="s">
        <v>631</v>
      </c>
    </row>
    <row r="726">
      <c r="A726" s="2">
        <v>725.0</v>
      </c>
      <c r="B726" s="2" t="s">
        <v>75</v>
      </c>
      <c r="C726" s="2" t="s">
        <v>249</v>
      </c>
      <c r="D726" s="16" t="s">
        <v>524</v>
      </c>
      <c r="E726" s="10">
        <v>26.28589125354615</v>
      </c>
      <c r="F726" s="26">
        <v>921.8175191066115</v>
      </c>
      <c r="G726" s="10">
        <v>1010.8579539510605</v>
      </c>
      <c r="H726" s="2"/>
      <c r="I726" s="2" t="s">
        <v>631</v>
      </c>
      <c r="J726" s="2" t="s">
        <v>642</v>
      </c>
    </row>
    <row r="727">
      <c r="A727" s="2">
        <v>726.0</v>
      </c>
      <c r="B727" s="2" t="s">
        <v>107</v>
      </c>
      <c r="C727" s="2" t="s">
        <v>75</v>
      </c>
      <c r="D727" s="16" t="s">
        <v>513</v>
      </c>
      <c r="E727" s="10">
        <v>10.20410297800737</v>
      </c>
      <c r="F727" s="10">
        <v>998.5769774465736</v>
      </c>
      <c r="G727" s="10">
        <v>948.1034103601577</v>
      </c>
      <c r="H727" s="2"/>
      <c r="I727" s="2" t="s">
        <v>642</v>
      </c>
      <c r="J727" s="2" t="s">
        <v>631</v>
      </c>
    </row>
    <row r="728">
      <c r="A728" s="2">
        <v>727.0</v>
      </c>
      <c r="B728" s="2" t="s">
        <v>61</v>
      </c>
      <c r="C728" s="2" t="s">
        <v>107</v>
      </c>
      <c r="D728" s="16" t="s">
        <v>449</v>
      </c>
      <c r="E728" s="10">
        <v>8.837013166628967</v>
      </c>
      <c r="F728" s="26">
        <v>1092.4482346611346</v>
      </c>
      <c r="G728" s="10">
        <v>1008.7810804245809</v>
      </c>
      <c r="H728" s="2"/>
      <c r="I728" s="2" t="s">
        <v>631</v>
      </c>
      <c r="J728" s="2" t="s">
        <v>642</v>
      </c>
    </row>
    <row r="729">
      <c r="A729" s="2">
        <v>728.0</v>
      </c>
      <c r="B729" s="2" t="s">
        <v>403</v>
      </c>
      <c r="C729" s="2" t="s">
        <v>61</v>
      </c>
      <c r="D729" s="16" t="s">
        <v>433</v>
      </c>
      <c r="E729" s="10">
        <v>-27.244138126136882</v>
      </c>
      <c r="F729" s="26">
        <v>943.9915422677288</v>
      </c>
      <c r="G729" s="10">
        <v>1101.2852478277637</v>
      </c>
      <c r="H729" s="2" t="s">
        <v>618</v>
      </c>
      <c r="I729" s="2" t="s">
        <v>642</v>
      </c>
      <c r="J729" s="2" t="s">
        <v>631</v>
      </c>
    </row>
    <row r="730">
      <c r="A730" s="2">
        <v>729.0</v>
      </c>
      <c r="B730" s="2" t="s">
        <v>92</v>
      </c>
      <c r="C730" s="2" t="s">
        <v>41</v>
      </c>
      <c r="D730" s="16" t="s">
        <v>433</v>
      </c>
      <c r="E730" s="10">
        <v>-21.488630653220582</v>
      </c>
      <c r="F730" s="26">
        <v>1020.6422930819582</v>
      </c>
      <c r="G730" s="10">
        <v>1220.4941594756863</v>
      </c>
      <c r="H730" s="2"/>
      <c r="I730" s="2" t="s">
        <v>639</v>
      </c>
      <c r="J730" s="2" t="s">
        <v>637</v>
      </c>
    </row>
    <row r="731">
      <c r="A731" s="2">
        <v>730.0</v>
      </c>
      <c r="B731" s="2" t="s">
        <v>339</v>
      </c>
      <c r="C731" s="2" t="s">
        <v>41</v>
      </c>
      <c r="D731" s="16" t="s">
        <v>433</v>
      </c>
      <c r="E731" s="10">
        <v>-13.644079768274754</v>
      </c>
      <c r="F731" s="26">
        <v>972.8035806249148</v>
      </c>
      <c r="G731" s="10">
        <v>1241.9827901289068</v>
      </c>
      <c r="H731" s="2"/>
      <c r="I731" s="2" t="s">
        <v>639</v>
      </c>
      <c r="J731" s="2" t="s">
        <v>637</v>
      </c>
    </row>
    <row r="732">
      <c r="A732" s="2">
        <v>731.0</v>
      </c>
      <c r="B732" s="2" t="s">
        <v>38</v>
      </c>
      <c r="C732" s="2" t="s">
        <v>41</v>
      </c>
      <c r="D732" s="16" t="s">
        <v>483</v>
      </c>
      <c r="E732" s="10">
        <v>38.5490126318693</v>
      </c>
      <c r="F732" s="26">
        <v>1054.0420297268638</v>
      </c>
      <c r="G732" s="10">
        <v>1255.6268698971815</v>
      </c>
      <c r="H732" s="2"/>
      <c r="I732" s="2" t="s">
        <v>639</v>
      </c>
      <c r="J732" s="2" t="s">
        <v>637</v>
      </c>
    </row>
    <row r="733">
      <c r="A733" s="2">
        <v>732.0</v>
      </c>
      <c r="B733" s="2" t="s">
        <v>103</v>
      </c>
      <c r="C733" s="2" t="s">
        <v>38</v>
      </c>
      <c r="D733" s="16" t="s">
        <v>433</v>
      </c>
      <c r="E733" s="10">
        <v>-45.39048160959357</v>
      </c>
      <c r="F733" s="26">
        <v>1067.721834536586</v>
      </c>
      <c r="G733" s="10">
        <v>1092.5910423587331</v>
      </c>
      <c r="H733" s="2"/>
      <c r="I733" s="2" t="s">
        <v>637</v>
      </c>
      <c r="J733" s="2" t="s">
        <v>639</v>
      </c>
    </row>
    <row r="734">
      <c r="A734" s="2">
        <v>733.0</v>
      </c>
      <c r="B734" s="2" t="s">
        <v>388</v>
      </c>
      <c r="C734" s="2" t="s">
        <v>38</v>
      </c>
      <c r="D734" s="16" t="s">
        <v>442</v>
      </c>
      <c r="E734" s="10">
        <v>47.288849613316344</v>
      </c>
      <c r="F734" s="26">
        <v>883.0397702094583</v>
      </c>
      <c r="G734" s="10">
        <v>1137.9815239683267</v>
      </c>
      <c r="H734" s="2"/>
      <c r="I734" s="2" t="s">
        <v>637</v>
      </c>
      <c r="J734" s="2" t="s">
        <v>639</v>
      </c>
    </row>
    <row r="735">
      <c r="A735" s="2">
        <v>734.0</v>
      </c>
      <c r="B735" s="2" t="s">
        <v>138</v>
      </c>
      <c r="C735" s="2" t="s">
        <v>388</v>
      </c>
      <c r="D735" s="16" t="s">
        <v>577</v>
      </c>
      <c r="E735" s="10">
        <v>7.547604280768621</v>
      </c>
      <c r="F735" s="10">
        <v>1021.4698035408501</v>
      </c>
      <c r="G735" s="10">
        <v>930.3286198227746</v>
      </c>
      <c r="H735" s="2"/>
      <c r="I735" s="2" t="s">
        <v>639</v>
      </c>
      <c r="J735" s="2" t="s">
        <v>637</v>
      </c>
    </row>
    <row r="736">
      <c r="A736" s="2">
        <v>735.0</v>
      </c>
      <c r="B736" s="2" t="s">
        <v>174</v>
      </c>
      <c r="C736" s="2" t="s">
        <v>138</v>
      </c>
      <c r="D736" s="16" t="s">
        <v>440</v>
      </c>
      <c r="E736" s="10">
        <v>10.737407750067524</v>
      </c>
      <c r="F736" s="10">
        <v>1073.9121102753593</v>
      </c>
      <c r="G736" s="10">
        <v>1029.0174078216187</v>
      </c>
      <c r="H736" s="2"/>
      <c r="I736" s="2" t="s">
        <v>637</v>
      </c>
      <c r="J736" s="2" t="s">
        <v>639</v>
      </c>
    </row>
    <row r="737">
      <c r="A737" s="2">
        <v>736.0</v>
      </c>
      <c r="B737" s="2" t="s">
        <v>92</v>
      </c>
      <c r="C737" s="2" t="s">
        <v>174</v>
      </c>
      <c r="D737" s="16" t="s">
        <v>457</v>
      </c>
      <c r="E737" s="10">
        <v>25.750751022514496</v>
      </c>
      <c r="F737" s="10">
        <v>999.1536624287376</v>
      </c>
      <c r="G737" s="10">
        <v>1084.649518025427</v>
      </c>
      <c r="H737" s="2"/>
      <c r="I737" s="2" t="s">
        <v>639</v>
      </c>
      <c r="J737" s="2" t="s">
        <v>637</v>
      </c>
    </row>
    <row r="738">
      <c r="A738" s="2">
        <v>737.0</v>
      </c>
      <c r="B738" s="2" t="s">
        <v>316</v>
      </c>
      <c r="C738" s="2" t="s">
        <v>92</v>
      </c>
      <c r="D738" s="16" t="s">
        <v>433</v>
      </c>
      <c r="E738" s="10">
        <v>-35.49907038585913</v>
      </c>
      <c r="F738" s="26">
        <v>925.316049860164</v>
      </c>
      <c r="G738" s="10">
        <v>1024.9044134512521</v>
      </c>
      <c r="H738" s="2"/>
      <c r="I738" s="2" t="s">
        <v>637</v>
      </c>
      <c r="J738" s="2" t="s">
        <v>639</v>
      </c>
    </row>
    <row r="739">
      <c r="A739" s="2">
        <v>738.0</v>
      </c>
      <c r="B739" s="2" t="s">
        <v>76</v>
      </c>
      <c r="C739" s="2" t="s">
        <v>92</v>
      </c>
      <c r="D739" s="16" t="s">
        <v>440</v>
      </c>
      <c r="E739" s="10">
        <v>27.977552724414977</v>
      </c>
      <c r="F739" s="26">
        <v>940.9465861520661</v>
      </c>
      <c r="G739" s="10">
        <v>1060.4034838371113</v>
      </c>
      <c r="H739" s="2"/>
      <c r="I739" s="2" t="s">
        <v>637</v>
      </c>
      <c r="J739" s="2" t="s">
        <v>639</v>
      </c>
    </row>
    <row r="740">
      <c r="A740" s="2">
        <v>739.0</v>
      </c>
      <c r="B740" s="2" t="s">
        <v>241</v>
      </c>
      <c r="C740" s="2" t="s">
        <v>76</v>
      </c>
      <c r="D740" s="16" t="s">
        <v>433</v>
      </c>
      <c r="E740" s="10">
        <v>-56.05032215332564</v>
      </c>
      <c r="F740" s="26">
        <v>1062.070656238581</v>
      </c>
      <c r="G740" s="10">
        <v>968.924138876481</v>
      </c>
      <c r="H740" s="2"/>
      <c r="I740" s="2" t="s">
        <v>639</v>
      </c>
      <c r="J740" s="2" t="s">
        <v>637</v>
      </c>
    </row>
    <row r="741">
      <c r="A741" s="2">
        <v>740.0</v>
      </c>
      <c r="B741" s="2" t="s">
        <v>339</v>
      </c>
      <c r="C741" s="2" t="s">
        <v>76</v>
      </c>
      <c r="D741" s="16" t="s">
        <v>548</v>
      </c>
      <c r="E741" s="10">
        <v>20.07705359153655</v>
      </c>
      <c r="F741" s="10">
        <v>959.1595008566401</v>
      </c>
      <c r="G741" s="10">
        <v>1024.9744610298067</v>
      </c>
      <c r="H741" s="2"/>
      <c r="I741" s="2" t="s">
        <v>639</v>
      </c>
      <c r="J741" s="2" t="s">
        <v>637</v>
      </c>
    </row>
    <row r="742">
      <c r="A742" s="2">
        <v>741.0</v>
      </c>
      <c r="B742" s="2" t="s">
        <v>41</v>
      </c>
      <c r="C742" s="2" t="s">
        <v>339</v>
      </c>
      <c r="D742" s="16" t="s">
        <v>438</v>
      </c>
      <c r="E742" s="10">
        <v>2.3741735005974705</v>
      </c>
      <c r="F742" s="26">
        <v>1217.077857265312</v>
      </c>
      <c r="G742" s="10">
        <v>979.2365544481765</v>
      </c>
      <c r="H742" s="2"/>
      <c r="I742" s="2" t="s">
        <v>637</v>
      </c>
      <c r="J742" s="2" t="s">
        <v>639</v>
      </c>
    </row>
    <row r="743">
      <c r="A743" s="2">
        <v>742.0</v>
      </c>
      <c r="B743" s="2" t="s">
        <v>138</v>
      </c>
      <c r="C743" s="2" t="s">
        <v>41</v>
      </c>
      <c r="D743" s="16" t="s">
        <v>433</v>
      </c>
      <c r="E743" s="10">
        <v>-21.319475071533933</v>
      </c>
      <c r="F743" s="10">
        <v>1018.2800000715512</v>
      </c>
      <c r="G743" s="10">
        <v>1219.4520307659095</v>
      </c>
      <c r="H743" s="2" t="s">
        <v>618</v>
      </c>
      <c r="I743" s="2" t="s">
        <v>639</v>
      </c>
      <c r="J743" s="2" t="s">
        <v>637</v>
      </c>
    </row>
    <row r="744">
      <c r="A744" s="2">
        <v>743.0</v>
      </c>
      <c r="B744" s="2" t="s">
        <v>184</v>
      </c>
      <c r="C744" s="2" t="s">
        <v>171</v>
      </c>
      <c r="D744" s="16" t="s">
        <v>433</v>
      </c>
      <c r="E744" s="10">
        <v>-37.79887261960624</v>
      </c>
      <c r="F744" s="10">
        <v>1042.4442498069716</v>
      </c>
      <c r="G744" s="10">
        <v>1125.6995795099497</v>
      </c>
      <c r="H744" s="2"/>
      <c r="I744" s="2" t="s">
        <v>643</v>
      </c>
      <c r="J744" s="2" t="s">
        <v>648</v>
      </c>
    </row>
    <row r="745">
      <c r="A745" s="2">
        <v>744.0</v>
      </c>
      <c r="B745" s="2" t="s">
        <v>385</v>
      </c>
      <c r="C745" s="2" t="s">
        <v>171</v>
      </c>
      <c r="D745" s="16" t="s">
        <v>485</v>
      </c>
      <c r="E745" s="10">
        <v>44.72160393349718</v>
      </c>
      <c r="F745" s="10">
        <v>930.7418101061969</v>
      </c>
      <c r="G745" s="10">
        <v>1163.498452129556</v>
      </c>
      <c r="H745" s="2"/>
      <c r="I745" s="2" t="s">
        <v>643</v>
      </c>
      <c r="J745" s="2" t="s">
        <v>648</v>
      </c>
    </row>
    <row r="746">
      <c r="A746" s="2">
        <v>745.0</v>
      </c>
      <c r="B746" s="2" t="s">
        <v>17</v>
      </c>
      <c r="C746" s="2" t="s">
        <v>385</v>
      </c>
      <c r="D746" s="16" t="s">
        <v>487</v>
      </c>
      <c r="E746" s="10">
        <v>16.01118084190991</v>
      </c>
      <c r="F746" s="10">
        <v>971.7610425534825</v>
      </c>
      <c r="G746" s="10">
        <v>975.463414039694</v>
      </c>
      <c r="H746" s="2"/>
      <c r="I746" s="2" t="s">
        <v>648</v>
      </c>
      <c r="J746" s="2" t="s">
        <v>643</v>
      </c>
    </row>
    <row r="747">
      <c r="A747" s="2">
        <v>746.0</v>
      </c>
      <c r="B747" s="2" t="s">
        <v>330</v>
      </c>
      <c r="C747" s="2" t="s">
        <v>17</v>
      </c>
      <c r="D747" s="16" t="s">
        <v>433</v>
      </c>
      <c r="E747" s="10">
        <v>-50.57143140400989</v>
      </c>
      <c r="F747" s="26">
        <v>1011.1963576316334</v>
      </c>
      <c r="G747" s="10">
        <v>987.7722233953925</v>
      </c>
      <c r="H747" s="2"/>
      <c r="I747" s="2" t="s">
        <v>643</v>
      </c>
      <c r="J747" s="2" t="s">
        <v>648</v>
      </c>
    </row>
    <row r="748">
      <c r="A748" s="2">
        <v>747.0</v>
      </c>
      <c r="B748" s="2" t="s">
        <v>79</v>
      </c>
      <c r="C748" s="2" t="s">
        <v>17</v>
      </c>
      <c r="D748" s="16" t="s">
        <v>489</v>
      </c>
      <c r="E748" s="10">
        <v>16.31922404120576</v>
      </c>
      <c r="F748" s="10">
        <v>1006.7739048685185</v>
      </c>
      <c r="G748" s="10">
        <v>1038.3436547994024</v>
      </c>
      <c r="H748" s="2"/>
      <c r="I748" s="2" t="s">
        <v>643</v>
      </c>
      <c r="J748" s="2" t="s">
        <v>648</v>
      </c>
    </row>
    <row r="749">
      <c r="A749" s="2">
        <v>748.0</v>
      </c>
      <c r="B749" s="2" t="s">
        <v>35</v>
      </c>
      <c r="C749" s="2" t="s">
        <v>79</v>
      </c>
      <c r="D749" s="16" t="s">
        <v>433</v>
      </c>
      <c r="E749" s="10">
        <v>-49.16832835748113</v>
      </c>
      <c r="F749" s="10">
        <v>1032.3399362450205</v>
      </c>
      <c r="G749" s="10">
        <v>1023.0931289097242</v>
      </c>
      <c r="H749" s="2"/>
      <c r="I749" s="2" t="s">
        <v>648</v>
      </c>
      <c r="J749" s="2" t="s">
        <v>643</v>
      </c>
    </row>
    <row r="750">
      <c r="A750" s="2">
        <v>749.0</v>
      </c>
      <c r="B750" s="2" t="s">
        <v>374</v>
      </c>
      <c r="C750" s="2" t="s">
        <v>79</v>
      </c>
      <c r="D750" s="16" t="s">
        <v>433</v>
      </c>
      <c r="E750" s="10">
        <v>-29.960687024431397</v>
      </c>
      <c r="F750" s="26">
        <v>934.0716286254793</v>
      </c>
      <c r="G750" s="10">
        <v>1072.2614572672053</v>
      </c>
      <c r="H750" s="2"/>
      <c r="I750" s="2" t="s">
        <v>648</v>
      </c>
      <c r="J750" s="2" t="s">
        <v>643</v>
      </c>
    </row>
    <row r="751">
      <c r="A751" s="2">
        <v>750.0</v>
      </c>
      <c r="B751" s="2" t="s">
        <v>314</v>
      </c>
      <c r="C751" s="2" t="s">
        <v>79</v>
      </c>
      <c r="D751" s="16" t="s">
        <v>577</v>
      </c>
      <c r="E751" s="10">
        <v>38.749739657453304</v>
      </c>
      <c r="F751" s="26">
        <v>900.9905506848196</v>
      </c>
      <c r="G751" s="10">
        <v>1102.2221442916366</v>
      </c>
      <c r="H751" s="2"/>
      <c r="I751" s="2" t="s">
        <v>648</v>
      </c>
      <c r="J751" s="2" t="s">
        <v>643</v>
      </c>
    </row>
    <row r="752">
      <c r="A752" s="2">
        <v>751.0</v>
      </c>
      <c r="B752" s="2" t="s">
        <v>179</v>
      </c>
      <c r="C752" s="2" t="s">
        <v>314</v>
      </c>
      <c r="D752" s="16" t="s">
        <v>583</v>
      </c>
      <c r="E752" s="10">
        <v>6.307990543560257</v>
      </c>
      <c r="F752" s="10">
        <v>1053.8591023192298</v>
      </c>
      <c r="G752" s="10">
        <v>939.7402903422729</v>
      </c>
      <c r="H752" s="2"/>
      <c r="I752" s="2" t="s">
        <v>643</v>
      </c>
      <c r="J752" s="2" t="s">
        <v>648</v>
      </c>
    </row>
    <row r="753">
      <c r="A753" s="2">
        <v>752.0</v>
      </c>
      <c r="B753" s="2" t="s">
        <v>405</v>
      </c>
      <c r="C753" s="2" t="s">
        <v>179</v>
      </c>
      <c r="D753" s="16" t="s">
        <v>573</v>
      </c>
      <c r="E753" s="10">
        <v>38.036100262827574</v>
      </c>
      <c r="F753" s="10">
        <v>887.0434888163105</v>
      </c>
      <c r="G753" s="10">
        <v>1060.16709286279</v>
      </c>
      <c r="H753" s="2"/>
      <c r="I753" s="2" t="s">
        <v>648</v>
      </c>
      <c r="J753" s="2" t="s">
        <v>643</v>
      </c>
    </row>
    <row r="754">
      <c r="A754" s="2">
        <v>753.0</v>
      </c>
      <c r="B754" s="2" t="s">
        <v>184</v>
      </c>
      <c r="C754" s="2" t="s">
        <v>405</v>
      </c>
      <c r="D754" s="16" t="s">
        <v>560</v>
      </c>
      <c r="E754" s="10">
        <v>9.64318163406312</v>
      </c>
      <c r="F754" s="10">
        <v>1004.6453771873653</v>
      </c>
      <c r="G754" s="10">
        <v>925.079589079138</v>
      </c>
      <c r="H754" s="2"/>
      <c r="I754" s="2" t="s">
        <v>643</v>
      </c>
      <c r="J754" s="2" t="s">
        <v>648</v>
      </c>
    </row>
    <row r="755">
      <c r="A755" s="2">
        <v>754.0</v>
      </c>
      <c r="B755" s="2" t="s">
        <v>374</v>
      </c>
      <c r="C755" s="2" t="s">
        <v>184</v>
      </c>
      <c r="D755" s="16" t="s">
        <v>496</v>
      </c>
      <c r="E755" s="10">
        <v>29.12578133631059</v>
      </c>
      <c r="F755" s="26">
        <v>904.1109416010479</v>
      </c>
      <c r="G755" s="10">
        <v>1014.2885588214284</v>
      </c>
      <c r="H755" s="2"/>
      <c r="I755" s="2" t="s">
        <v>648</v>
      </c>
      <c r="J755" s="2" t="s">
        <v>643</v>
      </c>
    </row>
    <row r="756">
      <c r="A756" s="2">
        <v>755.0</v>
      </c>
      <c r="B756" s="2" t="s">
        <v>385</v>
      </c>
      <c r="C756" s="2" t="s">
        <v>374</v>
      </c>
      <c r="D756" s="16" t="s">
        <v>532</v>
      </c>
      <c r="E756" s="10">
        <v>13.259217220661837</v>
      </c>
      <c r="F756" s="10">
        <v>959.452233197784</v>
      </c>
      <c r="G756" s="10">
        <v>933.2367229373585</v>
      </c>
      <c r="H756" s="2"/>
      <c r="I756" s="2" t="s">
        <v>643</v>
      </c>
      <c r="J756" s="2" t="s">
        <v>648</v>
      </c>
    </row>
    <row r="757">
      <c r="A757" s="2">
        <v>756.0</v>
      </c>
      <c r="B757" s="2" t="s">
        <v>17</v>
      </c>
      <c r="C757" s="2" t="s">
        <v>385</v>
      </c>
      <c r="D757" s="16" t="s">
        <v>567</v>
      </c>
      <c r="E757" s="10">
        <v>10.197931460349038</v>
      </c>
      <c r="F757" s="10">
        <v>1022.0244307581967</v>
      </c>
      <c r="G757" s="10">
        <v>972.7114504184459</v>
      </c>
      <c r="H757" s="2"/>
      <c r="I757" s="2" t="s">
        <v>648</v>
      </c>
      <c r="J757" s="2" t="s">
        <v>643</v>
      </c>
    </row>
    <row r="758">
      <c r="A758" s="2">
        <v>757.0</v>
      </c>
      <c r="B758" s="2" t="s">
        <v>330</v>
      </c>
      <c r="C758" s="2" t="s">
        <v>17</v>
      </c>
      <c r="D758" s="16" t="s">
        <v>504</v>
      </c>
      <c r="E758" s="10">
        <v>25.23149173091273</v>
      </c>
      <c r="F758" s="26">
        <v>960.6249262276235</v>
      </c>
      <c r="G758" s="10">
        <v>1032.2223622185459</v>
      </c>
      <c r="H758" s="2"/>
      <c r="I758" s="2" t="s">
        <v>643</v>
      </c>
      <c r="J758" s="2" t="s">
        <v>648</v>
      </c>
    </row>
    <row r="759">
      <c r="A759" s="2">
        <v>758.0</v>
      </c>
      <c r="B759" s="2" t="s">
        <v>35</v>
      </c>
      <c r="C759" s="2" t="s">
        <v>330</v>
      </c>
      <c r="D759" s="16" t="s">
        <v>469</v>
      </c>
      <c r="E759" s="10">
        <v>16.700449476576605</v>
      </c>
      <c r="F759" s="26">
        <v>983.1716078875393</v>
      </c>
      <c r="G759" s="10">
        <v>985.8564179585363</v>
      </c>
      <c r="H759" s="2" t="s">
        <v>618</v>
      </c>
      <c r="I759" s="2" t="s">
        <v>648</v>
      </c>
      <c r="J759" s="2" t="s">
        <v>643</v>
      </c>
    </row>
    <row r="760">
      <c r="A760" s="2">
        <v>759.0</v>
      </c>
      <c r="B760" s="2" t="s">
        <v>101</v>
      </c>
      <c r="C760" s="2" t="s">
        <v>366</v>
      </c>
      <c r="D760" s="16" t="s">
        <v>513</v>
      </c>
      <c r="E760" s="10">
        <v>13.188495986298442</v>
      </c>
      <c r="F760" s="26">
        <v>1006.7126990002502</v>
      </c>
      <c r="G760" s="10">
        <v>989.3137031276632</v>
      </c>
      <c r="H760" s="2"/>
      <c r="I760" s="2" t="s">
        <v>646</v>
      </c>
      <c r="J760" s="2" t="s">
        <v>638</v>
      </c>
    </row>
    <row r="761">
      <c r="A761" s="2">
        <v>760.0</v>
      </c>
      <c r="B761" s="2" t="s">
        <v>230</v>
      </c>
      <c r="C761" s="2" t="s">
        <v>101</v>
      </c>
      <c r="D761" s="16" t="s">
        <v>442</v>
      </c>
      <c r="E761" s="10">
        <v>31.536293078052058</v>
      </c>
      <c r="F761" s="10">
        <v>896.0910209389756</v>
      </c>
      <c r="G761" s="10">
        <v>1019.9011949865486</v>
      </c>
      <c r="H761" s="2"/>
      <c r="I761" s="2" t="s">
        <v>638</v>
      </c>
      <c r="J761" s="2" t="s">
        <v>646</v>
      </c>
    </row>
    <row r="762">
      <c r="A762" s="2">
        <v>761.0</v>
      </c>
      <c r="B762" s="2" t="s">
        <v>63</v>
      </c>
      <c r="C762" s="2" t="s">
        <v>230</v>
      </c>
      <c r="D762" s="16" t="s">
        <v>554</v>
      </c>
      <c r="E762" s="10">
        <v>9.841919941893952</v>
      </c>
      <c r="F762" s="10">
        <v>998.4791864376402</v>
      </c>
      <c r="G762" s="10">
        <v>927.6273140170276</v>
      </c>
      <c r="H762" s="2"/>
      <c r="I762" s="2" t="s">
        <v>646</v>
      </c>
      <c r="J762" s="2" t="s">
        <v>638</v>
      </c>
    </row>
    <row r="763">
      <c r="A763" s="2">
        <v>762.0</v>
      </c>
      <c r="B763" s="2" t="s">
        <v>59</v>
      </c>
      <c r="C763" s="2" t="s">
        <v>63</v>
      </c>
      <c r="D763" s="16" t="s">
        <v>433</v>
      </c>
      <c r="E763" s="10">
        <v>-54.855505196830336</v>
      </c>
      <c r="F763" s="26">
        <v>1083.5045948015038</v>
      </c>
      <c r="G763" s="10">
        <v>1008.3211063795342</v>
      </c>
      <c r="H763" s="2"/>
      <c r="I763" s="2" t="s">
        <v>638</v>
      </c>
      <c r="J763" s="2" t="s">
        <v>646</v>
      </c>
    </row>
    <row r="764">
      <c r="A764" s="2">
        <v>763.0</v>
      </c>
      <c r="B764" s="2" t="s">
        <v>363</v>
      </c>
      <c r="C764" s="2" t="s">
        <v>63</v>
      </c>
      <c r="D764" s="16" t="s">
        <v>433</v>
      </c>
      <c r="E764" s="10">
        <v>-34.5370821766146</v>
      </c>
      <c r="F764" s="10">
        <v>956.843143285887</v>
      </c>
      <c r="G764" s="10">
        <v>1063.1766115763644</v>
      </c>
      <c r="H764" s="2"/>
      <c r="I764" s="2" t="s">
        <v>638</v>
      </c>
      <c r="J764" s="2" t="s">
        <v>646</v>
      </c>
    </row>
    <row r="765">
      <c r="A765" s="2">
        <v>764.0</v>
      </c>
      <c r="B765" s="2" t="s">
        <v>280</v>
      </c>
      <c r="C765" s="2" t="s">
        <v>63</v>
      </c>
      <c r="D765" s="16" t="s">
        <v>581</v>
      </c>
      <c r="E765" s="10">
        <v>22.40454635329472</v>
      </c>
      <c r="F765" s="10">
        <v>995.7659084223545</v>
      </c>
      <c r="G765" s="10">
        <v>1097.713693752979</v>
      </c>
      <c r="H765" s="2"/>
      <c r="I765" s="2" t="s">
        <v>638</v>
      </c>
      <c r="J765" s="2" t="s">
        <v>646</v>
      </c>
    </row>
    <row r="766">
      <c r="A766" s="2">
        <v>765.0</v>
      </c>
      <c r="B766" s="2" t="s">
        <v>24</v>
      </c>
      <c r="C766" s="2" t="s">
        <v>280</v>
      </c>
      <c r="D766" s="16" t="s">
        <v>534</v>
      </c>
      <c r="E766" s="10">
        <v>8.332708633888252</v>
      </c>
      <c r="F766" s="26">
        <v>1100.8594734608469</v>
      </c>
      <c r="G766" s="10">
        <v>1018.1704547756492</v>
      </c>
      <c r="H766" s="2"/>
      <c r="I766" s="2" t="s">
        <v>646</v>
      </c>
      <c r="J766" s="2" t="s">
        <v>638</v>
      </c>
    </row>
    <row r="767">
      <c r="A767" s="2">
        <v>766.0</v>
      </c>
      <c r="B767" s="2" t="s">
        <v>237</v>
      </c>
      <c r="C767" s="2" t="s">
        <v>24</v>
      </c>
      <c r="D767" s="16" t="s">
        <v>438</v>
      </c>
      <c r="E767" s="10">
        <v>32.346250862327246</v>
      </c>
      <c r="F767" s="10">
        <v>982.7565175565669</v>
      </c>
      <c r="G767" s="10">
        <v>1109.192182094735</v>
      </c>
      <c r="H767" s="2"/>
      <c r="I767" s="2" t="s">
        <v>638</v>
      </c>
      <c r="J767" s="2" t="s">
        <v>646</v>
      </c>
    </row>
    <row r="768">
      <c r="A768" s="2">
        <v>767.0</v>
      </c>
      <c r="B768" s="2" t="s">
        <v>21</v>
      </c>
      <c r="C768" s="2" t="s">
        <v>237</v>
      </c>
      <c r="D768" s="16" t="s">
        <v>557</v>
      </c>
      <c r="E768" s="10">
        <v>3.460085084372802</v>
      </c>
      <c r="F768" s="26">
        <v>1210.5669234349577</v>
      </c>
      <c r="G768" s="10">
        <v>1015.1027684188941</v>
      </c>
      <c r="H768" s="2"/>
      <c r="I768" s="2" t="s">
        <v>646</v>
      </c>
      <c r="J768" s="2" t="s">
        <v>638</v>
      </c>
    </row>
    <row r="769">
      <c r="A769" s="2">
        <v>768.0</v>
      </c>
      <c r="B769" s="2" t="s">
        <v>366</v>
      </c>
      <c r="C769" s="2" t="s">
        <v>21</v>
      </c>
      <c r="D769" s="16" t="s">
        <v>433</v>
      </c>
      <c r="E769" s="10">
        <v>-16.905879784629963</v>
      </c>
      <c r="F769" s="10">
        <v>976.1252071413647</v>
      </c>
      <c r="G769" s="10">
        <v>1214.0270085193304</v>
      </c>
      <c r="H769" s="2"/>
      <c r="I769" s="2" t="s">
        <v>638</v>
      </c>
      <c r="J769" s="2" t="s">
        <v>646</v>
      </c>
    </row>
    <row r="770">
      <c r="A770" s="2">
        <v>769.0</v>
      </c>
      <c r="B770" s="2" t="s">
        <v>59</v>
      </c>
      <c r="C770" s="2" t="s">
        <v>21</v>
      </c>
      <c r="D770" s="16" t="s">
        <v>454</v>
      </c>
      <c r="E770" s="10">
        <v>40.64894251938391</v>
      </c>
      <c r="F770" s="10">
        <v>1028.6490896046735</v>
      </c>
      <c r="G770" s="10">
        <v>1230.9328883039602</v>
      </c>
      <c r="H770" s="2"/>
      <c r="I770" s="2" t="s">
        <v>638</v>
      </c>
      <c r="J770" s="2" t="s">
        <v>646</v>
      </c>
    </row>
    <row r="771">
      <c r="A771" s="2">
        <v>770.0</v>
      </c>
      <c r="B771" s="2" t="s">
        <v>11</v>
      </c>
      <c r="C771" s="2" t="s">
        <v>59</v>
      </c>
      <c r="D771" s="16" t="s">
        <v>538</v>
      </c>
      <c r="E771" s="10">
        <v>17.79626965579098</v>
      </c>
      <c r="F771" s="10">
        <v>1053.915082120289</v>
      </c>
      <c r="G771" s="10">
        <v>1069.2980321240573</v>
      </c>
      <c r="H771" s="2"/>
      <c r="I771" s="2" t="s">
        <v>646</v>
      </c>
      <c r="J771" s="2" t="s">
        <v>638</v>
      </c>
    </row>
    <row r="772">
      <c r="A772" s="2">
        <v>771.0</v>
      </c>
      <c r="B772" s="2" t="s">
        <v>280</v>
      </c>
      <c r="C772" s="2" t="s">
        <v>11</v>
      </c>
      <c r="D772" s="16" t="s">
        <v>433</v>
      </c>
      <c r="E772" s="10">
        <v>-40.71510338812661</v>
      </c>
      <c r="F772" s="10">
        <v>1009.8377461417609</v>
      </c>
      <c r="G772" s="10">
        <v>1071.71135177608</v>
      </c>
      <c r="H772" s="2" t="s">
        <v>618</v>
      </c>
      <c r="I772" s="2" t="s">
        <v>638</v>
      </c>
      <c r="J772" s="2" t="s">
        <v>646</v>
      </c>
    </row>
    <row r="773">
      <c r="A773" s="2">
        <v>772.0</v>
      </c>
      <c r="B773" s="2" t="s">
        <v>41</v>
      </c>
      <c r="C773" s="2" t="s">
        <v>52</v>
      </c>
      <c r="D773" s="16" t="s">
        <v>429</v>
      </c>
      <c r="E773" s="10">
        <v>9.516631314446014</v>
      </c>
      <c r="F773" s="10">
        <v>1240.7715058374433</v>
      </c>
      <c r="G773" s="10">
        <v>1175.5669764892107</v>
      </c>
      <c r="H773" s="2"/>
      <c r="I773" s="2" t="s">
        <v>637</v>
      </c>
      <c r="J773" s="2" t="s">
        <v>631</v>
      </c>
    </row>
    <row r="774">
      <c r="A774" s="2">
        <v>773.0</v>
      </c>
      <c r="B774" s="2" t="s">
        <v>61</v>
      </c>
      <c r="C774" s="2" t="s">
        <v>41</v>
      </c>
      <c r="D774" s="16" t="s">
        <v>433</v>
      </c>
      <c r="E774" s="10">
        <v>-32.32253070766523</v>
      </c>
      <c r="F774" s="10">
        <v>1128.5293859539006</v>
      </c>
      <c r="G774" s="10">
        <v>1250.2881371518895</v>
      </c>
      <c r="H774" s="2"/>
      <c r="I774" s="2" t="s">
        <v>631</v>
      </c>
      <c r="J774" s="2" t="s">
        <v>637</v>
      </c>
    </row>
    <row r="775">
      <c r="A775" s="2">
        <v>774.0</v>
      </c>
      <c r="B775" s="2" t="s">
        <v>52</v>
      </c>
      <c r="C775" s="2" t="s">
        <v>41</v>
      </c>
      <c r="D775" s="16" t="s">
        <v>550</v>
      </c>
      <c r="E775" s="10">
        <v>27.839000739617063</v>
      </c>
      <c r="F775" s="26">
        <v>1166.0503451747645</v>
      </c>
      <c r="G775" s="10">
        <v>1282.6106678595547</v>
      </c>
      <c r="H775" s="2"/>
      <c r="I775" s="2" t="s">
        <v>631</v>
      </c>
      <c r="J775" s="2" t="s">
        <v>637</v>
      </c>
    </row>
    <row r="776">
      <c r="A776" s="2">
        <v>775.0</v>
      </c>
      <c r="B776" s="2" t="s">
        <v>103</v>
      </c>
      <c r="C776" s="2" t="s">
        <v>52</v>
      </c>
      <c r="D776" s="16" t="s">
        <v>463</v>
      </c>
      <c r="E776" s="10">
        <v>38.06473556360671</v>
      </c>
      <c r="F776" s="26">
        <v>1022.3313529269923</v>
      </c>
      <c r="G776" s="10">
        <v>1193.8893459143815</v>
      </c>
      <c r="H776" s="2"/>
      <c r="I776" s="2" t="s">
        <v>637</v>
      </c>
      <c r="J776" s="2" t="s">
        <v>631</v>
      </c>
    </row>
    <row r="777">
      <c r="A777" s="2">
        <v>776.0</v>
      </c>
      <c r="B777" s="2" t="s">
        <v>125</v>
      </c>
      <c r="C777" s="2" t="s">
        <v>103</v>
      </c>
      <c r="D777" s="16" t="s">
        <v>433</v>
      </c>
      <c r="E777" s="10">
        <v>-44.632887703789294</v>
      </c>
      <c r="F777" s="10">
        <v>1029.2191580445615</v>
      </c>
      <c r="G777" s="10">
        <v>1060.396088490599</v>
      </c>
      <c r="H777" s="2"/>
      <c r="I777" s="2" t="s">
        <v>631</v>
      </c>
      <c r="J777" s="2" t="s">
        <v>637</v>
      </c>
    </row>
    <row r="778">
      <c r="A778" s="2">
        <v>777.0</v>
      </c>
      <c r="B778" s="2" t="s">
        <v>75</v>
      </c>
      <c r="C778" s="2" t="s">
        <v>103</v>
      </c>
      <c r="D778" s="16" t="s">
        <v>433</v>
      </c>
      <c r="E778" s="10">
        <v>-25.869826377384452</v>
      </c>
      <c r="F778" s="10">
        <v>937.8993073821504</v>
      </c>
      <c r="G778" s="10">
        <v>1105.0289761943882</v>
      </c>
      <c r="H778" s="2"/>
      <c r="I778" s="2" t="s">
        <v>631</v>
      </c>
      <c r="J778" s="2" t="s">
        <v>637</v>
      </c>
    </row>
    <row r="779">
      <c r="A779" s="2">
        <v>778.0</v>
      </c>
      <c r="B779" s="2" t="s">
        <v>34</v>
      </c>
      <c r="C779" s="2" t="s">
        <v>103</v>
      </c>
      <c r="D779" s="16" t="s">
        <v>455</v>
      </c>
      <c r="E779" s="10">
        <v>19.714802111052776</v>
      </c>
      <c r="F779" s="10">
        <v>1050.0919078797442</v>
      </c>
      <c r="G779" s="10">
        <v>1130.8988025717726</v>
      </c>
      <c r="H779" s="2"/>
      <c r="I779" s="2" t="s">
        <v>631</v>
      </c>
      <c r="J779" s="2" t="s">
        <v>637</v>
      </c>
    </row>
    <row r="780">
      <c r="A780" s="2">
        <v>779.0</v>
      </c>
      <c r="B780" s="2" t="s">
        <v>41</v>
      </c>
      <c r="C780" s="2" t="s">
        <v>34</v>
      </c>
      <c r="D780" s="16" t="s">
        <v>504</v>
      </c>
      <c r="E780" s="10">
        <v>4.378382419010727</v>
      </c>
      <c r="F780" s="10">
        <v>1254.7716671199378</v>
      </c>
      <c r="G780" s="10">
        <v>1069.806709990797</v>
      </c>
      <c r="H780" s="2"/>
      <c r="I780" s="2" t="s">
        <v>637</v>
      </c>
      <c r="J780" s="2" t="s">
        <v>631</v>
      </c>
    </row>
    <row r="781">
      <c r="A781" s="2">
        <v>780.0</v>
      </c>
      <c r="B781" s="2" t="s">
        <v>52</v>
      </c>
      <c r="C781" s="2" t="s">
        <v>41</v>
      </c>
      <c r="D781" s="16" t="s">
        <v>489</v>
      </c>
      <c r="E781" s="10">
        <v>29.50440408674726</v>
      </c>
      <c r="F781" s="10">
        <v>1155.8246103507747</v>
      </c>
      <c r="G781" s="10">
        <v>1259.1500495389485</v>
      </c>
      <c r="H781" s="2"/>
      <c r="I781" s="2" t="s">
        <v>631</v>
      </c>
      <c r="J781" s="2" t="s">
        <v>637</v>
      </c>
    </row>
    <row r="782">
      <c r="A782" s="2">
        <v>781.0</v>
      </c>
      <c r="B782" s="2" t="s">
        <v>174</v>
      </c>
      <c r="C782" s="2" t="s">
        <v>52</v>
      </c>
      <c r="D782" s="16" t="s">
        <v>433</v>
      </c>
      <c r="E782" s="10">
        <v>-31.65027320534475</v>
      </c>
      <c r="F782" s="26">
        <v>1058.8987670029123</v>
      </c>
      <c r="G782" s="10">
        <v>1185.329014437522</v>
      </c>
      <c r="H782" s="2"/>
      <c r="I782" s="2" t="s">
        <v>637</v>
      </c>
      <c r="J782" s="2" t="s">
        <v>631</v>
      </c>
    </row>
    <row r="783">
      <c r="A783" s="2">
        <v>782.0</v>
      </c>
      <c r="B783" s="2" t="s">
        <v>388</v>
      </c>
      <c r="C783" s="2" t="s">
        <v>52</v>
      </c>
      <c r="D783" s="16" t="s">
        <v>433</v>
      </c>
      <c r="E783" s="10">
        <v>-11.383697039112867</v>
      </c>
      <c r="F783" s="26">
        <v>922.781015542006</v>
      </c>
      <c r="G783" s="10">
        <v>1216.9792876428667</v>
      </c>
      <c r="H783" s="2"/>
      <c r="I783" s="2" t="s">
        <v>637</v>
      </c>
      <c r="J783" s="2" t="s">
        <v>631</v>
      </c>
    </row>
    <row r="784">
      <c r="A784" s="2">
        <v>783.0</v>
      </c>
      <c r="B784" s="2" t="s">
        <v>316</v>
      </c>
      <c r="C784" s="2" t="s">
        <v>52</v>
      </c>
      <c r="D784" s="16" t="s">
        <v>437</v>
      </c>
      <c r="E784" s="10">
        <v>54.82717037216289</v>
      </c>
      <c r="F784" s="10">
        <v>889.8169794743048</v>
      </c>
      <c r="G784" s="10">
        <v>1228.3629846819795</v>
      </c>
      <c r="H784" s="2"/>
      <c r="I784" s="2" t="s">
        <v>637</v>
      </c>
      <c r="J784" s="2" t="s">
        <v>631</v>
      </c>
    </row>
    <row r="785">
      <c r="A785" s="2">
        <v>784.0</v>
      </c>
      <c r="B785" s="2" t="s">
        <v>61</v>
      </c>
      <c r="C785" s="2" t="s">
        <v>316</v>
      </c>
      <c r="D785" s="16" t="s">
        <v>538</v>
      </c>
      <c r="E785" s="10">
        <v>5.244557894127624</v>
      </c>
      <c r="F785" s="26">
        <v>1096.2068552462354</v>
      </c>
      <c r="G785" s="10">
        <v>944.6441498464677</v>
      </c>
      <c r="H785" s="2"/>
      <c r="I785" s="2" t="s">
        <v>631</v>
      </c>
      <c r="J785" s="2" t="s">
        <v>637</v>
      </c>
    </row>
    <row r="786">
      <c r="A786" s="2">
        <v>785.0</v>
      </c>
      <c r="B786" s="2" t="s">
        <v>41</v>
      </c>
      <c r="C786" s="2" t="s">
        <v>61</v>
      </c>
      <c r="D786" s="16" t="s">
        <v>449</v>
      </c>
      <c r="E786" s="10">
        <v>6.276248913615941</v>
      </c>
      <c r="F786" s="26">
        <v>1229.6456454522013</v>
      </c>
      <c r="G786" s="10">
        <v>1101.451413140363</v>
      </c>
      <c r="H786" s="2"/>
      <c r="I786" s="2" t="s">
        <v>637</v>
      </c>
      <c r="J786" s="2" t="s">
        <v>631</v>
      </c>
    </row>
    <row r="787">
      <c r="A787" s="2">
        <v>786.0</v>
      </c>
      <c r="B787" s="2" t="s">
        <v>125</v>
      </c>
      <c r="C787" s="2" t="s">
        <v>41</v>
      </c>
      <c r="D787" s="16" t="s">
        <v>433</v>
      </c>
      <c r="E787" s="10">
        <v>-15.446113382938957</v>
      </c>
      <c r="F787" s="26">
        <v>984.5862703407722</v>
      </c>
      <c r="G787" s="10">
        <v>1235.9218943658173</v>
      </c>
      <c r="H787" s="2" t="s">
        <v>618</v>
      </c>
      <c r="I787" s="2" t="s">
        <v>631</v>
      </c>
      <c r="J787" s="2" t="s">
        <v>637</v>
      </c>
    </row>
    <row r="788">
      <c r="A788" s="2">
        <v>787.0</v>
      </c>
      <c r="B788" s="2" t="s">
        <v>21</v>
      </c>
      <c r="C788" s="2" t="s">
        <v>171</v>
      </c>
      <c r="D788" s="16" t="s">
        <v>433</v>
      </c>
      <c r="E788" s="10">
        <v>-54.593254672697064</v>
      </c>
      <c r="F788" s="26">
        <v>1190.2839457845764</v>
      </c>
      <c r="G788" s="10">
        <v>1118.7768481960588</v>
      </c>
      <c r="H788" s="2"/>
      <c r="I788" s="2" t="s">
        <v>646</v>
      </c>
      <c r="J788" s="2" t="s">
        <v>648</v>
      </c>
    </row>
    <row r="789">
      <c r="A789" s="2">
        <v>788.0</v>
      </c>
      <c r="B789" s="2" t="s">
        <v>24</v>
      </c>
      <c r="C789" s="2" t="s">
        <v>171</v>
      </c>
      <c r="D789" s="16" t="s">
        <v>504</v>
      </c>
      <c r="E789" s="10">
        <v>25.827433506311117</v>
      </c>
      <c r="F789" s="10">
        <v>1076.8459312324078</v>
      </c>
      <c r="G789" s="10">
        <v>1173.3701028687558</v>
      </c>
      <c r="H789" s="2"/>
      <c r="I789" s="2" t="s">
        <v>646</v>
      </c>
      <c r="J789" s="2" t="s">
        <v>648</v>
      </c>
    </row>
    <row r="790">
      <c r="A790" s="2">
        <v>789.0</v>
      </c>
      <c r="B790" s="2" t="s">
        <v>405</v>
      </c>
      <c r="C790" s="2" t="s">
        <v>24</v>
      </c>
      <c r="D790" s="16" t="s">
        <v>433</v>
      </c>
      <c r="E790" s="10">
        <v>-23.13713050429322</v>
      </c>
      <c r="F790" s="10">
        <v>915.4364074450749</v>
      </c>
      <c r="G790" s="10">
        <v>1102.6733647387189</v>
      </c>
      <c r="H790" s="2"/>
      <c r="I790" s="2" t="s">
        <v>648</v>
      </c>
      <c r="J790" s="2" t="s">
        <v>646</v>
      </c>
    </row>
    <row r="791">
      <c r="A791" s="2">
        <v>790.0</v>
      </c>
      <c r="B791" s="2" t="s">
        <v>35</v>
      </c>
      <c r="C791" s="2" t="s">
        <v>24</v>
      </c>
      <c r="D791" s="16" t="s">
        <v>440</v>
      </c>
      <c r="E791" s="10">
        <v>28.984836959137397</v>
      </c>
      <c r="F791" s="26">
        <v>999.8720573641158</v>
      </c>
      <c r="G791" s="10">
        <v>1125.8104952430122</v>
      </c>
      <c r="H791" s="2"/>
      <c r="I791" s="2" t="s">
        <v>648</v>
      </c>
      <c r="J791" s="2" t="s">
        <v>646</v>
      </c>
    </row>
    <row r="792">
      <c r="A792" s="2">
        <v>791.0</v>
      </c>
      <c r="B792" s="2" t="s">
        <v>101</v>
      </c>
      <c r="C792" s="2" t="s">
        <v>35</v>
      </c>
      <c r="D792" s="16" t="s">
        <v>548</v>
      </c>
      <c r="E792" s="10">
        <v>19.996607912237412</v>
      </c>
      <c r="F792" s="10">
        <v>988.3649019084966</v>
      </c>
      <c r="G792" s="10">
        <v>1028.8568943232533</v>
      </c>
      <c r="H792" s="2"/>
      <c r="I792" s="2" t="s">
        <v>646</v>
      </c>
      <c r="J792" s="2" t="s">
        <v>648</v>
      </c>
    </row>
    <row r="793">
      <c r="A793" s="2">
        <v>792.0</v>
      </c>
      <c r="B793" s="2" t="s">
        <v>17</v>
      </c>
      <c r="C793" s="2" t="s">
        <v>101</v>
      </c>
      <c r="D793" s="16" t="s">
        <v>493</v>
      </c>
      <c r="E793" s="10">
        <v>15.612647856454032</v>
      </c>
      <c r="F793" s="10">
        <v>1006.9908704876331</v>
      </c>
      <c r="G793" s="10">
        <v>1008.361509820734</v>
      </c>
      <c r="H793" s="2"/>
      <c r="I793" s="2" t="s">
        <v>648</v>
      </c>
      <c r="J793" s="2" t="s">
        <v>646</v>
      </c>
    </row>
    <row r="794">
      <c r="A794" s="2">
        <v>793.0</v>
      </c>
      <c r="B794" s="2" t="s">
        <v>11</v>
      </c>
      <c r="C794" s="2" t="s">
        <v>17</v>
      </c>
      <c r="D794" s="16" t="s">
        <v>473</v>
      </c>
      <c r="E794" s="10">
        <v>7.490150534815141</v>
      </c>
      <c r="F794" s="10">
        <v>1112.4264551642066</v>
      </c>
      <c r="G794" s="10">
        <v>1022.6035183440871</v>
      </c>
      <c r="H794" s="2"/>
      <c r="I794" s="2" t="s">
        <v>646</v>
      </c>
      <c r="J794" s="2" t="s">
        <v>648</v>
      </c>
    </row>
    <row r="795">
      <c r="A795" s="2">
        <v>794.0</v>
      </c>
      <c r="B795" s="2" t="s">
        <v>171</v>
      </c>
      <c r="C795" s="2" t="s">
        <v>11</v>
      </c>
      <c r="D795" s="16" t="s">
        <v>483</v>
      </c>
      <c r="E795" s="10">
        <v>12.250338622851364</v>
      </c>
      <c r="F795" s="10">
        <v>1147.5426693624447</v>
      </c>
      <c r="G795" s="10">
        <v>1119.9166056990218</v>
      </c>
      <c r="H795" s="2"/>
      <c r="I795" s="2" t="s">
        <v>648</v>
      </c>
      <c r="J795" s="2" t="s">
        <v>646</v>
      </c>
    </row>
    <row r="796">
      <c r="A796" s="2">
        <v>795.0</v>
      </c>
      <c r="B796" s="2" t="s">
        <v>21</v>
      </c>
      <c r="C796" s="2" t="s">
        <v>171</v>
      </c>
      <c r="D796" s="16" t="s">
        <v>466</v>
      </c>
      <c r="E796" s="10">
        <v>18.24370926167639</v>
      </c>
      <c r="F796" s="10">
        <v>1135.6906911118795</v>
      </c>
      <c r="G796" s="10">
        <v>1159.793007985296</v>
      </c>
      <c r="H796" s="2"/>
      <c r="I796" s="2" t="s">
        <v>646</v>
      </c>
      <c r="J796" s="2" t="s">
        <v>648</v>
      </c>
    </row>
    <row r="797">
      <c r="A797" s="2">
        <v>796.0</v>
      </c>
      <c r="B797" s="2" t="s">
        <v>314</v>
      </c>
      <c r="C797" s="2" t="s">
        <v>21</v>
      </c>
      <c r="D797" s="16" t="s">
        <v>433</v>
      </c>
      <c r="E797" s="10">
        <v>-18.923113091357276</v>
      </c>
      <c r="F797" s="26">
        <v>933.4322997987127</v>
      </c>
      <c r="G797" s="10">
        <v>1153.9344003735557</v>
      </c>
      <c r="H797" s="2"/>
      <c r="I797" s="2" t="s">
        <v>648</v>
      </c>
      <c r="J797" s="2" t="s">
        <v>646</v>
      </c>
    </row>
    <row r="798">
      <c r="A798" s="2">
        <v>797.0</v>
      </c>
      <c r="B798" s="2" t="s">
        <v>35</v>
      </c>
      <c r="C798" s="2" t="s">
        <v>21</v>
      </c>
      <c r="D798" s="16" t="s">
        <v>507</v>
      </c>
      <c r="E798" s="10">
        <v>36.08350547835243</v>
      </c>
      <c r="F798" s="10">
        <v>1008.8602864110159</v>
      </c>
      <c r="G798" s="10">
        <v>1172.857513464913</v>
      </c>
      <c r="H798" s="2"/>
      <c r="I798" s="2" t="s">
        <v>648</v>
      </c>
      <c r="J798" s="2" t="s">
        <v>646</v>
      </c>
    </row>
    <row r="799">
      <c r="A799" s="2">
        <v>798.0</v>
      </c>
      <c r="B799" s="2" t="s">
        <v>101</v>
      </c>
      <c r="C799" s="2" t="s">
        <v>35</v>
      </c>
      <c r="D799" s="16" t="s">
        <v>433</v>
      </c>
      <c r="E799" s="10">
        <v>-41.98876049118072</v>
      </c>
      <c r="F799" s="26">
        <v>992.74886196428</v>
      </c>
      <c r="G799" s="10">
        <v>1044.9437918893682</v>
      </c>
      <c r="H799" s="2"/>
      <c r="I799" s="2" t="s">
        <v>646</v>
      </c>
      <c r="J799" s="2" t="s">
        <v>648</v>
      </c>
    </row>
    <row r="800">
      <c r="A800" s="2">
        <v>799.0</v>
      </c>
      <c r="B800" s="2" t="s">
        <v>63</v>
      </c>
      <c r="C800" s="2" t="s">
        <v>35</v>
      </c>
      <c r="D800" s="16" t="s">
        <v>525</v>
      </c>
      <c r="E800" s="10">
        <v>13.123257081829582</v>
      </c>
      <c r="F800" s="10">
        <v>1075.3091473996842</v>
      </c>
      <c r="G800" s="10">
        <v>1086.932552380549</v>
      </c>
      <c r="H800" s="2"/>
      <c r="I800" s="2" t="s">
        <v>646</v>
      </c>
      <c r="J800" s="2" t="s">
        <v>648</v>
      </c>
    </row>
    <row r="801">
      <c r="A801" s="2">
        <v>800.0</v>
      </c>
      <c r="B801" s="2" t="s">
        <v>17</v>
      </c>
      <c r="C801" s="2" t="s">
        <v>63</v>
      </c>
      <c r="D801" s="16" t="s">
        <v>519</v>
      </c>
      <c r="E801" s="10">
        <v>24.50498868633773</v>
      </c>
      <c r="F801" s="26">
        <v>1015.113367809272</v>
      </c>
      <c r="G801" s="10">
        <v>1088.4324044815137</v>
      </c>
      <c r="H801" s="2"/>
      <c r="I801" s="2" t="s">
        <v>648</v>
      </c>
      <c r="J801" s="2" t="s">
        <v>646</v>
      </c>
    </row>
    <row r="802">
      <c r="A802" s="2">
        <v>801.0</v>
      </c>
      <c r="B802" s="2" t="s">
        <v>24</v>
      </c>
      <c r="C802" s="2" t="s">
        <v>17</v>
      </c>
      <c r="D802" s="16" t="s">
        <v>532</v>
      </c>
      <c r="E802" s="10">
        <v>10.581450945955018</v>
      </c>
      <c r="F802" s="26">
        <v>1096.8256582838746</v>
      </c>
      <c r="G802" s="10">
        <v>1039.6183564956098</v>
      </c>
      <c r="H802" s="2"/>
      <c r="I802" s="2" t="s">
        <v>646</v>
      </c>
      <c r="J802" s="2" t="s">
        <v>648</v>
      </c>
    </row>
    <row r="803">
      <c r="A803" s="2">
        <v>802.0</v>
      </c>
      <c r="B803" s="2" t="s">
        <v>171</v>
      </c>
      <c r="C803" s="2" t="s">
        <v>24</v>
      </c>
      <c r="D803" s="16" t="s">
        <v>433</v>
      </c>
      <c r="E803" s="10">
        <v>-51.56577731071702</v>
      </c>
      <c r="F803" s="10">
        <v>1141.5492987236198</v>
      </c>
      <c r="G803" s="10">
        <v>1107.4071092298295</v>
      </c>
      <c r="H803" s="2" t="s">
        <v>618</v>
      </c>
      <c r="I803" s="2" t="s">
        <v>648</v>
      </c>
      <c r="J803" s="2" t="s">
        <v>646</v>
      </c>
    </row>
    <row r="804">
      <c r="A804" s="2">
        <v>803.0</v>
      </c>
      <c r="B804" s="2" t="s">
        <v>75</v>
      </c>
      <c r="C804" s="2" t="s">
        <v>171</v>
      </c>
      <c r="D804" s="16" t="s">
        <v>514</v>
      </c>
      <c r="E804" s="10">
        <v>39.128050212912726</v>
      </c>
      <c r="F804" s="10">
        <v>912.0294810047659</v>
      </c>
      <c r="G804" s="10">
        <v>1089.9835214129027</v>
      </c>
      <c r="H804" s="2"/>
      <c r="I804" s="2" t="s">
        <v>631</v>
      </c>
      <c r="J804" s="2" t="s">
        <v>648</v>
      </c>
    </row>
    <row r="805">
      <c r="A805" s="2">
        <v>804.0</v>
      </c>
      <c r="B805" s="2" t="s">
        <v>405</v>
      </c>
      <c r="C805" s="2" t="s">
        <v>75</v>
      </c>
      <c r="D805" s="16" t="s">
        <v>473</v>
      </c>
      <c r="E805" s="10">
        <v>22.214638676118078</v>
      </c>
      <c r="F805" s="10">
        <v>892.2992769407817</v>
      </c>
      <c r="G805" s="10">
        <v>951.1575312176786</v>
      </c>
      <c r="H805" s="2"/>
      <c r="I805" s="2" t="s">
        <v>648</v>
      </c>
      <c r="J805" s="2" t="s">
        <v>631</v>
      </c>
    </row>
    <row r="806">
      <c r="A806" s="2">
        <v>805.0</v>
      </c>
      <c r="B806" s="2" t="s">
        <v>34</v>
      </c>
      <c r="C806" s="2" t="s">
        <v>405</v>
      </c>
      <c r="D806" s="16" t="s">
        <v>441</v>
      </c>
      <c r="E806" s="10">
        <v>5.540928767357099</v>
      </c>
      <c r="F806" s="10">
        <v>1065.4283275717862</v>
      </c>
      <c r="G806" s="10">
        <v>914.5139156168999</v>
      </c>
      <c r="H806" s="2"/>
      <c r="I806" s="2" t="s">
        <v>631</v>
      </c>
      <c r="J806" s="2" t="s">
        <v>648</v>
      </c>
    </row>
    <row r="807">
      <c r="A807" s="2">
        <v>806.0</v>
      </c>
      <c r="B807" s="2" t="s">
        <v>314</v>
      </c>
      <c r="C807" s="2" t="s">
        <v>34</v>
      </c>
      <c r="D807" s="16" t="s">
        <v>557</v>
      </c>
      <c r="E807" s="10">
        <v>36.67560686496844</v>
      </c>
      <c r="F807" s="10">
        <v>914.5091867073554</v>
      </c>
      <c r="G807" s="10">
        <v>1070.9692563391434</v>
      </c>
      <c r="H807" s="2"/>
      <c r="I807" s="2" t="s">
        <v>648</v>
      </c>
      <c r="J807" s="2" t="s">
        <v>631</v>
      </c>
    </row>
    <row r="808">
      <c r="A808" s="2">
        <v>807.0</v>
      </c>
      <c r="B808" s="2" t="s">
        <v>336</v>
      </c>
      <c r="C808" s="2" t="s">
        <v>314</v>
      </c>
      <c r="D808" s="16" t="s">
        <v>572</v>
      </c>
      <c r="E808" s="10">
        <v>21.599276322210994</v>
      </c>
      <c r="F808" s="10">
        <v>899.7347578460617</v>
      </c>
      <c r="G808" s="10">
        <v>951.1847935723239</v>
      </c>
      <c r="H808" s="2"/>
      <c r="I808" s="2" t="s">
        <v>631</v>
      </c>
      <c r="J808" s="2" t="s">
        <v>648</v>
      </c>
    </row>
    <row r="809">
      <c r="A809" s="2">
        <v>808.0</v>
      </c>
      <c r="B809" s="2" t="s">
        <v>374</v>
      </c>
      <c r="C809" s="2" t="s">
        <v>336</v>
      </c>
      <c r="D809" s="16" t="s">
        <v>468</v>
      </c>
      <c r="E809" s="10">
        <v>15.71325769342894</v>
      </c>
      <c r="F809" s="10">
        <v>919.9775057166967</v>
      </c>
      <c r="G809" s="10">
        <v>921.3340341682726</v>
      </c>
      <c r="H809" s="2"/>
      <c r="I809" s="2" t="s">
        <v>648</v>
      </c>
      <c r="J809" s="2" t="s">
        <v>631</v>
      </c>
    </row>
    <row r="810">
      <c r="A810" s="2">
        <v>809.0</v>
      </c>
      <c r="B810" s="2" t="s">
        <v>34</v>
      </c>
      <c r="C810" s="2" t="s">
        <v>374</v>
      </c>
      <c r="D810" s="16" t="s">
        <v>461</v>
      </c>
      <c r="E810" s="10">
        <v>7.724400383819241</v>
      </c>
      <c r="F810" s="10">
        <v>1034.293649474175</v>
      </c>
      <c r="G810" s="10">
        <v>935.6907634101257</v>
      </c>
      <c r="H810" s="2"/>
      <c r="I810" s="2" t="s">
        <v>631</v>
      </c>
      <c r="J810" s="2" t="s">
        <v>648</v>
      </c>
    </row>
    <row r="811">
      <c r="A811" s="2">
        <v>810.0</v>
      </c>
      <c r="B811" s="2" t="s">
        <v>35</v>
      </c>
      <c r="C811" s="2" t="s">
        <v>34</v>
      </c>
      <c r="D811" s="16" t="s">
        <v>444</v>
      </c>
      <c r="E811" s="10">
        <v>13.097100162108205</v>
      </c>
      <c r="F811" s="10">
        <v>1073.8092952987195</v>
      </c>
      <c r="G811" s="10">
        <v>1042.0180498579944</v>
      </c>
      <c r="H811" s="2"/>
      <c r="I811" s="2" t="s">
        <v>648</v>
      </c>
      <c r="J811" s="2" t="s">
        <v>631</v>
      </c>
    </row>
    <row r="812">
      <c r="A812" s="2">
        <v>811.0</v>
      </c>
      <c r="B812" s="2" t="s">
        <v>61</v>
      </c>
      <c r="C812" s="2" t="s">
        <v>35</v>
      </c>
      <c r="D812" s="16" t="s">
        <v>436</v>
      </c>
      <c r="E812" s="10">
        <v>14.777607287083196</v>
      </c>
      <c r="F812" s="26">
        <v>1095.175164226747</v>
      </c>
      <c r="G812" s="10">
        <v>1086.9063954608278</v>
      </c>
      <c r="H812" s="2"/>
      <c r="I812" s="2" t="s">
        <v>631</v>
      </c>
      <c r="J812" s="2" t="s">
        <v>648</v>
      </c>
    </row>
    <row r="813">
      <c r="A813" s="2">
        <v>812.0</v>
      </c>
      <c r="B813" s="2" t="s">
        <v>17</v>
      </c>
      <c r="C813" s="2" t="s">
        <v>61</v>
      </c>
      <c r="D813" s="16" t="s">
        <v>458</v>
      </c>
      <c r="E813" s="10">
        <v>25.665089286770975</v>
      </c>
      <c r="F813" s="26">
        <v>1029.0369055496549</v>
      </c>
      <c r="G813" s="10">
        <v>1109.9527715138302</v>
      </c>
      <c r="H813" s="2"/>
      <c r="I813" s="2" t="s">
        <v>648</v>
      </c>
      <c r="J813" s="2" t="s">
        <v>631</v>
      </c>
    </row>
    <row r="814">
      <c r="A814" s="2">
        <v>813.0</v>
      </c>
      <c r="B814" s="2" t="s">
        <v>52</v>
      </c>
      <c r="C814" s="2" t="s">
        <v>17</v>
      </c>
      <c r="D814" s="16" t="s">
        <v>435</v>
      </c>
      <c r="E814" s="10">
        <v>6.883622552925849</v>
      </c>
      <c r="F814" s="26">
        <v>1173.5358143098165</v>
      </c>
      <c r="G814" s="10">
        <v>1054.701994836426</v>
      </c>
      <c r="H814" s="2"/>
      <c r="I814" s="2" t="s">
        <v>631</v>
      </c>
      <c r="J814" s="2" t="s">
        <v>648</v>
      </c>
    </row>
    <row r="815">
      <c r="A815" s="2">
        <v>814.0</v>
      </c>
      <c r="B815" s="2" t="s">
        <v>171</v>
      </c>
      <c r="C815" s="2" t="s">
        <v>52</v>
      </c>
      <c r="D815" s="16" t="s">
        <v>557</v>
      </c>
      <c r="E815" s="10">
        <v>32.83768174323301</v>
      </c>
      <c r="F815" s="26">
        <v>1050.8554711999902</v>
      </c>
      <c r="G815" s="10">
        <v>1180.4194368627423</v>
      </c>
      <c r="H815" s="2"/>
      <c r="I815" s="2" t="s">
        <v>648</v>
      </c>
      <c r="J815" s="2" t="s">
        <v>631</v>
      </c>
    </row>
    <row r="816">
      <c r="A816" s="2">
        <v>815.0</v>
      </c>
      <c r="B816" s="2" t="s">
        <v>75</v>
      </c>
      <c r="C816" s="2" t="s">
        <v>171</v>
      </c>
      <c r="D816" s="16" t="s">
        <v>582</v>
      </c>
      <c r="E816" s="10">
        <v>36.02430258501</v>
      </c>
      <c r="F816" s="10">
        <v>928.9428925415605</v>
      </c>
      <c r="G816" s="10">
        <v>1083.6931529432231</v>
      </c>
      <c r="H816" s="2"/>
      <c r="I816" s="2" t="s">
        <v>631</v>
      </c>
      <c r="J816" s="2" t="s">
        <v>648</v>
      </c>
    </row>
    <row r="817">
      <c r="A817" s="2">
        <v>816.0</v>
      </c>
      <c r="B817" s="2" t="s">
        <v>314</v>
      </c>
      <c r="C817" s="2" t="s">
        <v>75</v>
      </c>
      <c r="D817" s="16" t="s">
        <v>433</v>
      </c>
      <c r="E817" s="10">
        <v>-44.118302133392476</v>
      </c>
      <c r="F817" s="26">
        <v>929.585517250113</v>
      </c>
      <c r="G817" s="10">
        <v>964.9671951265705</v>
      </c>
      <c r="H817" s="2"/>
      <c r="I817" s="2" t="s">
        <v>648</v>
      </c>
      <c r="J817" s="2" t="s">
        <v>631</v>
      </c>
    </row>
    <row r="818">
      <c r="A818" s="2">
        <v>817.0</v>
      </c>
      <c r="B818" s="2" t="s">
        <v>35</v>
      </c>
      <c r="C818" s="2" t="s">
        <v>75</v>
      </c>
      <c r="D818" s="16" t="s">
        <v>527</v>
      </c>
      <c r="E818" s="10">
        <v>6.145502816184952</v>
      </c>
      <c r="F818" s="26">
        <v>1072.1287881737446</v>
      </c>
      <c r="G818" s="10">
        <v>1009.085497259963</v>
      </c>
      <c r="H818" s="2"/>
      <c r="I818" s="2" t="s">
        <v>648</v>
      </c>
      <c r="J818" s="2" t="s">
        <v>631</v>
      </c>
    </row>
    <row r="819">
      <c r="A819" s="2">
        <v>818.0</v>
      </c>
      <c r="B819" s="2" t="s">
        <v>52</v>
      </c>
      <c r="C819" s="2" t="s">
        <v>35</v>
      </c>
      <c r="D819" s="16" t="s">
        <v>433</v>
      </c>
      <c r="E819" s="10">
        <v>-54.43338942214967</v>
      </c>
      <c r="F819" s="26">
        <v>1147.5817551195094</v>
      </c>
      <c r="G819" s="10">
        <v>1078.2742909899298</v>
      </c>
      <c r="H819" s="2" t="s">
        <v>618</v>
      </c>
      <c r="I819" s="2" t="s">
        <v>631</v>
      </c>
      <c r="J819" s="2" t="s">
        <v>648</v>
      </c>
    </row>
    <row r="820">
      <c r="A820" s="2">
        <v>819.0</v>
      </c>
      <c r="B820" s="2" t="s">
        <v>41</v>
      </c>
      <c r="C820" s="2" t="s">
        <v>24</v>
      </c>
      <c r="D820" s="16" t="s">
        <v>561</v>
      </c>
      <c r="E820" s="10">
        <v>7.166761975332664</v>
      </c>
      <c r="F820" s="10">
        <v>1251.368007748756</v>
      </c>
      <c r="G820" s="10">
        <v>1158.9728865405466</v>
      </c>
      <c r="H820" s="2"/>
      <c r="I820" s="2" t="s">
        <v>637</v>
      </c>
      <c r="J820" s="2" t="s">
        <v>646</v>
      </c>
    </row>
    <row r="821">
      <c r="A821" s="2">
        <v>820.0</v>
      </c>
      <c r="B821" s="2" t="s">
        <v>63</v>
      </c>
      <c r="C821" s="2" t="s">
        <v>41</v>
      </c>
      <c r="D821" s="16" t="s">
        <v>433</v>
      </c>
      <c r="E821" s="10">
        <v>-22.16707049573083</v>
      </c>
      <c r="F821" s="10">
        <v>1063.9274157951759</v>
      </c>
      <c r="G821" s="10">
        <v>1258.5347697240888</v>
      </c>
      <c r="H821" s="2"/>
      <c r="I821" s="2" t="s">
        <v>646</v>
      </c>
      <c r="J821" s="2" t="s">
        <v>637</v>
      </c>
    </row>
    <row r="822">
      <c r="A822" s="2">
        <v>821.0</v>
      </c>
      <c r="B822" s="2" t="s">
        <v>11</v>
      </c>
      <c r="C822" s="2" t="s">
        <v>41</v>
      </c>
      <c r="D822" s="16" t="s">
        <v>457</v>
      </c>
      <c r="E822" s="10">
        <v>36.177356116468744</v>
      </c>
      <c r="F822" s="26">
        <v>1107.6662670761705</v>
      </c>
      <c r="G822" s="10">
        <v>1280.7018402198196</v>
      </c>
      <c r="H822" s="2"/>
      <c r="I822" s="2" t="s">
        <v>646</v>
      </c>
      <c r="J822" s="2" t="s">
        <v>637</v>
      </c>
    </row>
    <row r="823">
      <c r="A823" s="2">
        <v>822.0</v>
      </c>
      <c r="B823" s="2" t="s">
        <v>388</v>
      </c>
      <c r="C823" s="2" t="s">
        <v>11</v>
      </c>
      <c r="D823" s="16" t="s">
        <v>522</v>
      </c>
      <c r="E823" s="10">
        <v>45.51378987945752</v>
      </c>
      <c r="F823" s="26">
        <v>911.3973185028931</v>
      </c>
      <c r="G823" s="10">
        <v>1143.8436231926394</v>
      </c>
      <c r="H823" s="2"/>
      <c r="I823" s="2" t="s">
        <v>637</v>
      </c>
      <c r="J823" s="2" t="s">
        <v>646</v>
      </c>
    </row>
    <row r="824">
      <c r="A824" s="2">
        <v>823.0</v>
      </c>
      <c r="B824" s="2" t="s">
        <v>21</v>
      </c>
      <c r="C824" s="2" t="s">
        <v>388</v>
      </c>
      <c r="D824" s="16" t="s">
        <v>512</v>
      </c>
      <c r="E824" s="10">
        <v>3.4111544722617846</v>
      </c>
      <c r="F824" s="26">
        <v>1136.7740079865605</v>
      </c>
      <c r="G824" s="10">
        <v>956.9111083823507</v>
      </c>
      <c r="H824" s="2"/>
      <c r="I824" s="2" t="s">
        <v>646</v>
      </c>
      <c r="J824" s="2" t="s">
        <v>637</v>
      </c>
    </row>
    <row r="825">
      <c r="A825" s="2">
        <v>824.0</v>
      </c>
      <c r="B825" s="2" t="s">
        <v>174</v>
      </c>
      <c r="C825" s="2" t="s">
        <v>21</v>
      </c>
      <c r="D825" s="16" t="s">
        <v>433</v>
      </c>
      <c r="E825" s="10">
        <v>-33.59082888024068</v>
      </c>
      <c r="F825" s="26">
        <v>1027.2484937975676</v>
      </c>
      <c r="G825" s="10">
        <v>1140.1851624588223</v>
      </c>
      <c r="H825" s="2"/>
      <c r="I825" s="2" t="s">
        <v>637</v>
      </c>
      <c r="J825" s="2" t="s">
        <v>646</v>
      </c>
    </row>
    <row r="826">
      <c r="A826" s="2">
        <v>825.0</v>
      </c>
      <c r="B826" s="2" t="s">
        <v>76</v>
      </c>
      <c r="C826" s="2" t="s">
        <v>21</v>
      </c>
      <c r="D826" s="16" t="s">
        <v>433</v>
      </c>
      <c r="E826" s="10">
        <v>-25.627743566122273</v>
      </c>
      <c r="F826" s="10">
        <v>1004.8974074382702</v>
      </c>
      <c r="G826" s="10">
        <v>1173.775991339063</v>
      </c>
      <c r="H826" s="2"/>
      <c r="I826" s="2" t="s">
        <v>637</v>
      </c>
      <c r="J826" s="2" t="s">
        <v>646</v>
      </c>
    </row>
    <row r="827">
      <c r="A827" s="2">
        <v>826.0</v>
      </c>
      <c r="B827" s="2" t="s">
        <v>316</v>
      </c>
      <c r="C827" s="2" t="s">
        <v>21</v>
      </c>
      <c r="D827" s="16" t="s">
        <v>590</v>
      </c>
      <c r="E827" s="10">
        <v>46.2166883506515</v>
      </c>
      <c r="F827" s="26">
        <v>939.3995919523401</v>
      </c>
      <c r="G827" s="10">
        <v>1199.4037349051853</v>
      </c>
      <c r="H827" s="2"/>
      <c r="I827" s="2" t="s">
        <v>637</v>
      </c>
      <c r="J827" s="2" t="s">
        <v>646</v>
      </c>
    </row>
    <row r="828">
      <c r="A828" s="2">
        <v>827.0</v>
      </c>
      <c r="B828" s="2" t="s">
        <v>101</v>
      </c>
      <c r="C828" s="2" t="s">
        <v>316</v>
      </c>
      <c r="D828" s="16" t="s">
        <v>503</v>
      </c>
      <c r="E828" s="10">
        <v>20.165542012456797</v>
      </c>
      <c r="F828" s="10">
        <v>950.7601014730992</v>
      </c>
      <c r="G828" s="10">
        <v>985.6162803029916</v>
      </c>
      <c r="H828" s="2"/>
      <c r="I828" s="2" t="s">
        <v>646</v>
      </c>
      <c r="J828" s="2" t="s">
        <v>637</v>
      </c>
    </row>
    <row r="829">
      <c r="A829" s="2">
        <v>828.0</v>
      </c>
      <c r="B829" s="2" t="s">
        <v>103</v>
      </c>
      <c r="C829" s="2" t="s">
        <v>101</v>
      </c>
      <c r="D829" s="16" t="s">
        <v>535</v>
      </c>
      <c r="E829" s="10">
        <v>5.131694199321094</v>
      </c>
      <c r="F829" s="10">
        <v>1111.18400046072</v>
      </c>
      <c r="G829" s="10">
        <v>970.925643485556</v>
      </c>
      <c r="H829" s="2"/>
      <c r="I829" s="2" t="s">
        <v>637</v>
      </c>
      <c r="J829" s="2" t="s">
        <v>646</v>
      </c>
    </row>
    <row r="830">
      <c r="A830" s="2">
        <v>829.0</v>
      </c>
      <c r="B830" s="2" t="s">
        <v>24</v>
      </c>
      <c r="C830" s="2" t="s">
        <v>103</v>
      </c>
      <c r="D830" s="16" t="s">
        <v>429</v>
      </c>
      <c r="E830" s="10">
        <v>11.959031454800927</v>
      </c>
      <c r="F830" s="26">
        <v>1151.8061245652138</v>
      </c>
      <c r="G830" s="10">
        <v>1116.3156946600411</v>
      </c>
      <c r="H830" s="2"/>
      <c r="I830" s="2" t="s">
        <v>646</v>
      </c>
      <c r="J830" s="2" t="s">
        <v>637</v>
      </c>
    </row>
    <row r="831">
      <c r="A831" s="2">
        <v>830.0</v>
      </c>
      <c r="B831" s="2" t="s">
        <v>41</v>
      </c>
      <c r="C831" s="2" t="s">
        <v>24</v>
      </c>
      <c r="D831" s="16" t="s">
        <v>433</v>
      </c>
      <c r="E831" s="10">
        <v>-55.24159394581485</v>
      </c>
      <c r="F831" s="10">
        <v>1244.5244841033507</v>
      </c>
      <c r="G831" s="10">
        <v>1163.765156020015</v>
      </c>
      <c r="H831" s="2"/>
      <c r="I831" s="2" t="s">
        <v>637</v>
      </c>
      <c r="J831" s="2" t="s">
        <v>646</v>
      </c>
    </row>
    <row r="832">
      <c r="A832" s="2">
        <v>831.0</v>
      </c>
      <c r="B832" s="2" t="s">
        <v>388</v>
      </c>
      <c r="C832" s="2" t="s">
        <v>24</v>
      </c>
      <c r="D832" s="16" t="s">
        <v>532</v>
      </c>
      <c r="E832" s="10">
        <v>48.97291252650398</v>
      </c>
      <c r="F832" s="10">
        <v>953.4999539100888</v>
      </c>
      <c r="G832" s="10">
        <v>1219.0067499658298</v>
      </c>
      <c r="H832" s="2"/>
      <c r="I832" s="2" t="s">
        <v>637</v>
      </c>
      <c r="J832" s="2" t="s">
        <v>646</v>
      </c>
    </row>
    <row r="833">
      <c r="A833" s="2">
        <v>832.0</v>
      </c>
      <c r="B833" s="2" t="s">
        <v>27</v>
      </c>
      <c r="C833" s="2" t="s">
        <v>388</v>
      </c>
      <c r="D833" s="16" t="s">
        <v>591</v>
      </c>
      <c r="E833" s="10">
        <v>16.90116799111454</v>
      </c>
      <c r="F833" s="10">
        <v>987.1956032147363</v>
      </c>
      <c r="G833" s="10">
        <v>1002.4728664365928</v>
      </c>
      <c r="H833" s="2" t="s">
        <v>618</v>
      </c>
      <c r="I833" s="2" t="s">
        <v>646</v>
      </c>
      <c r="J833" s="2" t="s">
        <v>637</v>
      </c>
    </row>
    <row r="834">
      <c r="A834" s="2">
        <v>833.0</v>
      </c>
      <c r="B834" s="2" t="s">
        <v>110</v>
      </c>
      <c r="C834" s="2" t="s">
        <v>67</v>
      </c>
      <c r="D834" s="16" t="s">
        <v>455</v>
      </c>
      <c r="E834" s="10">
        <v>10.430482801968743</v>
      </c>
      <c r="F834" s="10">
        <v>1061.3359547963184</v>
      </c>
      <c r="G834" s="10">
        <v>1003.9782600732635</v>
      </c>
      <c r="H834" s="14" t="s">
        <v>650</v>
      </c>
      <c r="I834" s="2" t="s">
        <v>642</v>
      </c>
      <c r="J834" s="2" t="s">
        <v>647</v>
      </c>
    </row>
    <row r="835">
      <c r="A835" s="2">
        <v>834.0</v>
      </c>
      <c r="B835" s="2" t="s">
        <v>145</v>
      </c>
      <c r="C835" s="2" t="s">
        <v>110</v>
      </c>
      <c r="D835" s="16" t="s">
        <v>554</v>
      </c>
      <c r="E835" s="10">
        <v>25.00605341140523</v>
      </c>
      <c r="F835" s="10">
        <v>1000.0</v>
      </c>
      <c r="G835" s="10">
        <v>1071.7664375982872</v>
      </c>
      <c r="H835" s="2"/>
      <c r="I835" s="2" t="s">
        <v>647</v>
      </c>
      <c r="J835" s="2" t="s">
        <v>642</v>
      </c>
    </row>
    <row r="836">
      <c r="A836" s="2">
        <v>835.0</v>
      </c>
      <c r="B836" s="2" t="s">
        <v>107</v>
      </c>
      <c r="C836" s="2" t="s">
        <v>145</v>
      </c>
      <c r="D836" s="16" t="s">
        <v>535</v>
      </c>
      <c r="E836" s="10">
        <v>18.327051331143995</v>
      </c>
      <c r="F836" s="26">
        <v>999.9440672579519</v>
      </c>
      <c r="G836" s="10">
        <v>1025.0060534114052</v>
      </c>
      <c r="H836" s="2"/>
      <c r="I836" s="2" t="s">
        <v>642</v>
      </c>
      <c r="J836" s="2" t="s">
        <v>647</v>
      </c>
    </row>
    <row r="837">
      <c r="A837" s="2">
        <v>836.0</v>
      </c>
      <c r="B837" s="2" t="s">
        <v>312</v>
      </c>
      <c r="C837" s="2" t="s">
        <v>107</v>
      </c>
      <c r="D837" s="16" t="s">
        <v>433</v>
      </c>
      <c r="E837" s="10">
        <v>-46.586859994392164</v>
      </c>
      <c r="F837" s="10">
        <v>1003.6820235869307</v>
      </c>
      <c r="G837" s="10">
        <v>1018.2711185890959</v>
      </c>
      <c r="H837" s="2"/>
      <c r="I837" s="2" t="s">
        <v>647</v>
      </c>
      <c r="J837" s="2" t="s">
        <v>642</v>
      </c>
    </row>
    <row r="838">
      <c r="A838" s="2">
        <v>837.0</v>
      </c>
      <c r="B838" s="2" t="s">
        <v>73</v>
      </c>
      <c r="C838" s="2" t="s">
        <v>107</v>
      </c>
      <c r="D838" s="16" t="s">
        <v>498</v>
      </c>
      <c r="E838" s="10">
        <v>7.302160505366006</v>
      </c>
      <c r="F838" s="10">
        <v>1107.0199274506688</v>
      </c>
      <c r="G838" s="10">
        <v>1064.857978583488</v>
      </c>
      <c r="H838" s="2"/>
      <c r="I838" s="2" t="s">
        <v>647</v>
      </c>
      <c r="J838" s="2" t="s">
        <v>642</v>
      </c>
    </row>
    <row r="839">
      <c r="A839" s="2">
        <v>838.0</v>
      </c>
      <c r="B839" s="2" t="s">
        <v>392</v>
      </c>
      <c r="C839" s="2" t="s">
        <v>73</v>
      </c>
      <c r="D839" s="16" t="s">
        <v>433</v>
      </c>
      <c r="E839" s="10">
        <v>-33.39188471658316</v>
      </c>
      <c r="F839" s="10">
        <v>1000.0</v>
      </c>
      <c r="G839" s="10">
        <v>1114.322087956035</v>
      </c>
      <c r="H839" s="2"/>
      <c r="I839" s="2" t="s">
        <v>642</v>
      </c>
      <c r="J839" s="2" t="s">
        <v>647</v>
      </c>
    </row>
    <row r="840">
      <c r="A840" s="2">
        <v>839.0</v>
      </c>
      <c r="B840" s="2" t="s">
        <v>81</v>
      </c>
      <c r="C840" s="2" t="s">
        <v>73</v>
      </c>
      <c r="D840" s="16" t="s">
        <v>444</v>
      </c>
      <c r="E840" s="10">
        <v>24.470045817924053</v>
      </c>
      <c r="F840" s="10">
        <v>1058.8738714202955</v>
      </c>
      <c r="G840" s="10">
        <v>1147.7139726726182</v>
      </c>
      <c r="H840" s="2"/>
      <c r="I840" s="2" t="s">
        <v>642</v>
      </c>
      <c r="J840" s="2" t="s">
        <v>647</v>
      </c>
    </row>
    <row r="841">
      <c r="A841" s="2">
        <v>840.0</v>
      </c>
      <c r="B841" s="2" t="s">
        <v>206</v>
      </c>
      <c r="C841" s="2" t="s">
        <v>81</v>
      </c>
      <c r="D841" s="16" t="s">
        <v>489</v>
      </c>
      <c r="E841" s="10">
        <v>27.951212103365872</v>
      </c>
      <c r="F841" s="10">
        <v>990.9632008409602</v>
      </c>
      <c r="G841" s="10">
        <v>1083.3439172382195</v>
      </c>
      <c r="H841" s="2"/>
      <c r="I841" s="2" t="s">
        <v>647</v>
      </c>
      <c r="J841" s="2" t="s">
        <v>642</v>
      </c>
    </row>
    <row r="842">
      <c r="A842" s="2">
        <v>841.0</v>
      </c>
      <c r="B842" s="2" t="s">
        <v>218</v>
      </c>
      <c r="C842" s="2" t="s">
        <v>206</v>
      </c>
      <c r="D842" s="16" t="s">
        <v>535</v>
      </c>
      <c r="E842" s="10">
        <v>14.32876012688065</v>
      </c>
      <c r="F842" s="10">
        <v>1030.0978360564586</v>
      </c>
      <c r="G842" s="10">
        <v>1018.914412944326</v>
      </c>
      <c r="H842" s="2"/>
      <c r="I842" s="2" t="s">
        <v>642</v>
      </c>
      <c r="J842" s="2" t="s">
        <v>647</v>
      </c>
    </row>
    <row r="843">
      <c r="A843" s="2">
        <v>842.0</v>
      </c>
      <c r="B843" s="2" t="s">
        <v>67</v>
      </c>
      <c r="C843" s="2" t="s">
        <v>218</v>
      </c>
      <c r="D843" s="16" t="s">
        <v>433</v>
      </c>
      <c r="E843" s="10">
        <v>-42.159391955262386</v>
      </c>
      <c r="F843" s="10">
        <v>993.5477772712948</v>
      </c>
      <c r="G843" s="10">
        <v>1044.4265961833391</v>
      </c>
      <c r="H843" s="2"/>
      <c r="I843" s="2" t="s">
        <v>647</v>
      </c>
      <c r="J843" s="2" t="s">
        <v>642</v>
      </c>
    </row>
    <row r="844">
      <c r="A844" s="2">
        <v>843.0</v>
      </c>
      <c r="B844" s="2" t="s">
        <v>145</v>
      </c>
      <c r="C844" s="2" t="s">
        <v>218</v>
      </c>
      <c r="D844" s="16" t="s">
        <v>554</v>
      </c>
      <c r="E844" s="10">
        <v>23.06308696818336</v>
      </c>
      <c r="F844" s="26">
        <v>1006.6790020802613</v>
      </c>
      <c r="G844" s="10">
        <v>1086.5859881386016</v>
      </c>
      <c r="H844" s="2"/>
      <c r="I844" s="2" t="s">
        <v>647</v>
      </c>
      <c r="J844" s="2" t="s">
        <v>642</v>
      </c>
    </row>
    <row r="845">
      <c r="A845" s="2">
        <v>844.0</v>
      </c>
      <c r="B845" s="2" t="s">
        <v>403</v>
      </c>
      <c r="C845" s="2" t="s">
        <v>145</v>
      </c>
      <c r="D845" s="16" t="s">
        <v>486</v>
      </c>
      <c r="E845" s="10">
        <v>30.195520895351528</v>
      </c>
      <c r="F845" s="10">
        <v>916.7474041415919</v>
      </c>
      <c r="G845" s="10">
        <v>1029.7420890484445</v>
      </c>
      <c r="H845" s="2"/>
      <c r="I845" s="2" t="s">
        <v>642</v>
      </c>
      <c r="J845" s="2" t="s">
        <v>647</v>
      </c>
    </row>
    <row r="846">
      <c r="A846" s="2">
        <v>845.0</v>
      </c>
      <c r="B846" s="2" t="s">
        <v>73</v>
      </c>
      <c r="C846" s="2" t="s">
        <v>403</v>
      </c>
      <c r="D846" s="16" t="s">
        <v>455</v>
      </c>
      <c r="E846" s="10">
        <v>3.9823383343684706</v>
      </c>
      <c r="F846" s="10">
        <v>1123.243926854694</v>
      </c>
      <c r="G846" s="10">
        <v>946.9429250369435</v>
      </c>
      <c r="H846" s="2"/>
      <c r="I846" s="2" t="s">
        <v>647</v>
      </c>
      <c r="J846" s="2" t="s">
        <v>642</v>
      </c>
    </row>
    <row r="847">
      <c r="A847" s="2">
        <v>846.0</v>
      </c>
      <c r="B847" s="2" t="s">
        <v>392</v>
      </c>
      <c r="C847" s="2" t="s">
        <v>73</v>
      </c>
      <c r="D847" s="16" t="s">
        <v>433</v>
      </c>
      <c r="E847" s="10">
        <v>-26.77735163036617</v>
      </c>
      <c r="F847" s="26">
        <v>966.6081152834169</v>
      </c>
      <c r="G847" s="10">
        <v>1127.2262651890626</v>
      </c>
      <c r="H847" s="2"/>
      <c r="I847" s="2" t="s">
        <v>642</v>
      </c>
      <c r="J847" s="2" t="s">
        <v>647</v>
      </c>
    </row>
    <row r="848">
      <c r="A848" s="2">
        <v>847.0</v>
      </c>
      <c r="B848" s="2" t="s">
        <v>110</v>
      </c>
      <c r="C848" s="2" t="s">
        <v>73</v>
      </c>
      <c r="D848" s="16" t="s">
        <v>537</v>
      </c>
      <c r="E848" s="10">
        <v>26.096891447176723</v>
      </c>
      <c r="F848" s="26">
        <v>1046.760384186882</v>
      </c>
      <c r="G848" s="10">
        <v>1154.0036168194288</v>
      </c>
      <c r="H848" s="2"/>
      <c r="I848" s="2" t="s">
        <v>642</v>
      </c>
      <c r="J848" s="2" t="s">
        <v>647</v>
      </c>
    </row>
    <row r="849">
      <c r="A849" s="2">
        <v>848.0</v>
      </c>
      <c r="B849" s="2" t="s">
        <v>145</v>
      </c>
      <c r="C849" s="2" t="s">
        <v>110</v>
      </c>
      <c r="D849" s="16" t="s">
        <v>492</v>
      </c>
      <c r="E849" s="10">
        <v>24.543855538860875</v>
      </c>
      <c r="F849" s="26">
        <v>999.546568153093</v>
      </c>
      <c r="G849" s="10">
        <v>1072.8572756340586</v>
      </c>
      <c r="H849" s="2" t="s">
        <v>618</v>
      </c>
      <c r="I849" s="2" t="s">
        <v>647</v>
      </c>
      <c r="J849" s="2" t="s">
        <v>642</v>
      </c>
    </row>
    <row r="850">
      <c r="A850" s="2">
        <v>849.0</v>
      </c>
      <c r="B850" s="2" t="s">
        <v>377</v>
      </c>
      <c r="C850" s="2" t="s">
        <v>60</v>
      </c>
      <c r="D850" s="16" t="s">
        <v>433</v>
      </c>
      <c r="E850" s="10">
        <v>-41.0290400909384</v>
      </c>
      <c r="F850" s="10">
        <v>1037.290450590636</v>
      </c>
      <c r="G850" s="10">
        <v>1096.8009241768023</v>
      </c>
      <c r="H850" s="2"/>
      <c r="I850" s="2" t="s">
        <v>640</v>
      </c>
      <c r="J850" s="2" t="s">
        <v>641</v>
      </c>
    </row>
    <row r="851">
      <c r="A851" s="2">
        <v>850.0</v>
      </c>
      <c r="B851" s="2" t="s">
        <v>141</v>
      </c>
      <c r="C851" s="2" t="s">
        <v>60</v>
      </c>
      <c r="D851" s="16" t="s">
        <v>517</v>
      </c>
      <c r="E851" s="10">
        <v>30.973902519848185</v>
      </c>
      <c r="F851" s="10">
        <v>1000.0</v>
      </c>
      <c r="G851" s="10">
        <v>1137.8299642677407</v>
      </c>
      <c r="H851" s="2"/>
      <c r="I851" s="2" t="s">
        <v>640</v>
      </c>
      <c r="J851" s="2" t="s">
        <v>641</v>
      </c>
    </row>
    <row r="852">
      <c r="A852" s="2">
        <v>851.0</v>
      </c>
      <c r="B852" s="2" t="s">
        <v>302</v>
      </c>
      <c r="C852" s="2" t="s">
        <v>141</v>
      </c>
      <c r="D852" s="16" t="s">
        <v>433</v>
      </c>
      <c r="E852" s="10">
        <v>-43.92050742079481</v>
      </c>
      <c r="F852" s="26">
        <v>993.9920440151238</v>
      </c>
      <c r="G852" s="10">
        <v>1030.9739025198483</v>
      </c>
      <c r="H852" s="2"/>
      <c r="I852" s="2" t="s">
        <v>641</v>
      </c>
      <c r="J852" s="2" t="s">
        <v>640</v>
      </c>
    </row>
    <row r="853">
      <c r="A853" s="2">
        <v>852.0</v>
      </c>
      <c r="B853" s="2" t="s">
        <v>173</v>
      </c>
      <c r="C853" s="2" t="s">
        <v>141</v>
      </c>
      <c r="D853" s="16" t="s">
        <v>475</v>
      </c>
      <c r="E853" s="10">
        <v>21.425278035285572</v>
      </c>
      <c r="F853" s="26">
        <v>1000.0</v>
      </c>
      <c r="G853" s="10">
        <v>1074.894409940643</v>
      </c>
      <c r="H853" s="2"/>
      <c r="I853" s="2" t="s">
        <v>641</v>
      </c>
      <c r="J853" s="2" t="s">
        <v>640</v>
      </c>
    </row>
    <row r="854">
      <c r="A854" s="2">
        <v>853.0</v>
      </c>
      <c r="B854" s="2" t="s">
        <v>89</v>
      </c>
      <c r="C854" s="2" t="s">
        <v>173</v>
      </c>
      <c r="D854" s="16" t="s">
        <v>547</v>
      </c>
      <c r="E854" s="10">
        <v>19.847229547527306</v>
      </c>
      <c r="F854" s="26">
        <v>979.2907159995193</v>
      </c>
      <c r="G854" s="10">
        <v>1021.4252780352856</v>
      </c>
      <c r="H854" s="2"/>
      <c r="I854" s="2" t="s">
        <v>640</v>
      </c>
      <c r="J854" s="2" t="s">
        <v>641</v>
      </c>
    </row>
    <row r="855">
      <c r="A855" s="2">
        <v>854.0</v>
      </c>
      <c r="B855" s="2" t="s">
        <v>277</v>
      </c>
      <c r="C855" s="2" t="s">
        <v>89</v>
      </c>
      <c r="D855" s="16" t="s">
        <v>433</v>
      </c>
      <c r="E855" s="10">
        <v>-48.35225353109128</v>
      </c>
      <c r="F855" s="26">
        <v>1000.5689648023782</v>
      </c>
      <c r="G855" s="10">
        <v>999.1379455470466</v>
      </c>
      <c r="H855" s="2"/>
      <c r="I855" s="2" t="s">
        <v>641</v>
      </c>
      <c r="J855" s="2" t="s">
        <v>640</v>
      </c>
    </row>
    <row r="856">
      <c r="A856" s="2">
        <v>855.0</v>
      </c>
      <c r="B856" s="2" t="s">
        <v>282</v>
      </c>
      <c r="C856" s="2" t="s">
        <v>89</v>
      </c>
      <c r="D856" s="16" t="s">
        <v>433</v>
      </c>
      <c r="E856" s="10">
        <v>-42.59575509315244</v>
      </c>
      <c r="F856" s="26">
        <v>1000.0</v>
      </c>
      <c r="G856" s="10">
        <v>1047.490199078138</v>
      </c>
      <c r="H856" s="2"/>
      <c r="I856" s="2" t="s">
        <v>641</v>
      </c>
      <c r="J856" s="2" t="s">
        <v>640</v>
      </c>
    </row>
    <row r="857">
      <c r="A857" s="2">
        <v>856.0</v>
      </c>
      <c r="B857" s="2" t="s">
        <v>60</v>
      </c>
      <c r="C857" s="2" t="s">
        <v>89</v>
      </c>
      <c r="D857" s="16" t="s">
        <v>456</v>
      </c>
      <c r="E857" s="10">
        <v>6.775494014641499</v>
      </c>
      <c r="F857" s="26">
        <v>1106.8560617478925</v>
      </c>
      <c r="G857" s="10">
        <v>1090.0859541712905</v>
      </c>
      <c r="H857" s="2"/>
      <c r="I857" s="2" t="s">
        <v>641</v>
      </c>
      <c r="J857" s="2" t="s">
        <v>640</v>
      </c>
    </row>
    <row r="858">
      <c r="A858" s="2">
        <v>857.0</v>
      </c>
      <c r="B858" s="2" t="s">
        <v>72</v>
      </c>
      <c r="C858" s="2" t="s">
        <v>60</v>
      </c>
      <c r="D858" s="16" t="s">
        <v>487</v>
      </c>
      <c r="E858" s="10">
        <v>30.680241971942703</v>
      </c>
      <c r="F858" s="10">
        <v>997.4933458218047</v>
      </c>
      <c r="G858" s="10">
        <v>1113.631555762534</v>
      </c>
      <c r="H858" s="2"/>
      <c r="I858" s="2" t="s">
        <v>640</v>
      </c>
      <c r="J858" s="2" t="s">
        <v>641</v>
      </c>
    </row>
    <row r="859">
      <c r="A859" s="2">
        <v>858.0</v>
      </c>
      <c r="B859" s="2" t="s">
        <v>390</v>
      </c>
      <c r="C859" s="2" t="s">
        <v>72</v>
      </c>
      <c r="D859" s="16" t="s">
        <v>433</v>
      </c>
      <c r="E859" s="10">
        <v>-35.800658388121384</v>
      </c>
      <c r="F859" s="26">
        <v>930.7085112822647</v>
      </c>
      <c r="G859" s="10">
        <v>1028.1735877937474</v>
      </c>
      <c r="H859" s="2"/>
      <c r="I859" s="2" t="s">
        <v>641</v>
      </c>
      <c r="J859" s="2" t="s">
        <v>640</v>
      </c>
    </row>
    <row r="860">
      <c r="A860" s="2">
        <v>859.0</v>
      </c>
      <c r="B860" s="2" t="s">
        <v>173</v>
      </c>
      <c r="C860" s="2" t="s">
        <v>72</v>
      </c>
      <c r="D860" s="16" t="s">
        <v>481</v>
      </c>
      <c r="E860" s="10">
        <v>20.12607893507271</v>
      </c>
      <c r="F860" s="10">
        <v>1001.5780484877583</v>
      </c>
      <c r="G860" s="10">
        <v>1063.9742461818687</v>
      </c>
      <c r="H860" s="2"/>
      <c r="I860" s="2" t="s">
        <v>641</v>
      </c>
      <c r="J860" s="2" t="s">
        <v>640</v>
      </c>
    </row>
    <row r="861">
      <c r="A861" s="2">
        <v>860.0</v>
      </c>
      <c r="B861" s="2" t="s">
        <v>141</v>
      </c>
      <c r="C861" s="2" t="s">
        <v>173</v>
      </c>
      <c r="D861" s="16" t="s">
        <v>440</v>
      </c>
      <c r="E861" s="10">
        <v>11.89339732022104</v>
      </c>
      <c r="F861" s="26">
        <v>1053.4691319053575</v>
      </c>
      <c r="G861" s="10">
        <v>1021.704127422831</v>
      </c>
      <c r="H861" s="2"/>
      <c r="I861" s="2" t="s">
        <v>640</v>
      </c>
      <c r="J861" s="2" t="s">
        <v>641</v>
      </c>
    </row>
    <row r="862">
      <c r="A862" s="2">
        <v>861.0</v>
      </c>
      <c r="B862" s="2" t="s">
        <v>390</v>
      </c>
      <c r="C862" s="2" t="s">
        <v>141</v>
      </c>
      <c r="D862" s="16" t="s">
        <v>582</v>
      </c>
      <c r="E862" s="10">
        <v>38.216750319537546</v>
      </c>
      <c r="F862" s="26">
        <v>894.9078528941433</v>
      </c>
      <c r="G862" s="10">
        <v>1065.3625292255786</v>
      </c>
      <c r="H862" s="2"/>
      <c r="I862" s="2" t="s">
        <v>641</v>
      </c>
      <c r="J862" s="2" t="s">
        <v>640</v>
      </c>
    </row>
    <row r="863">
      <c r="A863" s="2">
        <v>862.0</v>
      </c>
      <c r="B863" s="2" t="s">
        <v>421</v>
      </c>
      <c r="C863" s="2" t="s">
        <v>390</v>
      </c>
      <c r="D863" s="16" t="s">
        <v>544</v>
      </c>
      <c r="E863" s="10">
        <v>21.32010023368872</v>
      </c>
      <c r="F863" s="26">
        <v>881.5898803748065</v>
      </c>
      <c r="G863" s="10">
        <v>933.1246032136809</v>
      </c>
      <c r="H863" s="2" t="s">
        <v>618</v>
      </c>
      <c r="I863" s="2" t="s">
        <v>640</v>
      </c>
      <c r="J863" s="2" t="s">
        <v>641</v>
      </c>
    </row>
    <row r="864">
      <c r="A864" s="2">
        <v>863.0</v>
      </c>
      <c r="B864" s="2" t="s">
        <v>371</v>
      </c>
      <c r="C864" s="2" t="s">
        <v>43</v>
      </c>
      <c r="D864" s="16" t="s">
        <v>433</v>
      </c>
      <c r="E864" s="10">
        <v>-48.19959034135156</v>
      </c>
      <c r="F864" s="10">
        <v>1000.0</v>
      </c>
      <c r="G864" s="10">
        <v>1000.0</v>
      </c>
      <c r="H864" s="2"/>
      <c r="I864" s="2" t="s">
        <v>651</v>
      </c>
      <c r="J864" s="2" t="s">
        <v>652</v>
      </c>
    </row>
    <row r="865">
      <c r="A865" s="2">
        <v>864.0</v>
      </c>
      <c r="B865" s="2" t="s">
        <v>189</v>
      </c>
      <c r="C865" s="2" t="s">
        <v>43</v>
      </c>
      <c r="D865" s="16" t="s">
        <v>484</v>
      </c>
      <c r="E865" s="10">
        <v>17.55838410866114</v>
      </c>
      <c r="F865" s="26">
        <v>1000.0</v>
      </c>
      <c r="G865" s="10">
        <v>1048.1995903413515</v>
      </c>
      <c r="H865" s="2"/>
      <c r="I865" s="2" t="s">
        <v>651</v>
      </c>
      <c r="J865" s="2" t="s">
        <v>652</v>
      </c>
    </row>
    <row r="866">
      <c r="A866" s="2">
        <v>865.0</v>
      </c>
      <c r="B866" s="2" t="s">
        <v>100</v>
      </c>
      <c r="C866" s="2" t="s">
        <v>189</v>
      </c>
      <c r="D866" s="16" t="s">
        <v>519</v>
      </c>
      <c r="E866" s="10">
        <v>17.428553195394056</v>
      </c>
      <c r="F866" s="10">
        <v>1000.0</v>
      </c>
      <c r="G866" s="10">
        <v>1017.5583841086611</v>
      </c>
      <c r="H866" s="2"/>
      <c r="I866" s="2" t="s">
        <v>652</v>
      </c>
      <c r="J866" s="2" t="s">
        <v>651</v>
      </c>
    </row>
    <row r="867">
      <c r="A867" s="2">
        <v>866.0</v>
      </c>
      <c r="B867" s="2" t="s">
        <v>192</v>
      </c>
      <c r="C867" s="2" t="s">
        <v>100</v>
      </c>
      <c r="D867" s="16" t="s">
        <v>430</v>
      </c>
      <c r="E867" s="10">
        <v>17.16335160887715</v>
      </c>
      <c r="F867" s="10">
        <v>1000.0</v>
      </c>
      <c r="G867" s="10">
        <v>1017.4285531953941</v>
      </c>
      <c r="H867" s="2"/>
      <c r="I867" s="2" t="s">
        <v>651</v>
      </c>
      <c r="J867" s="2" t="s">
        <v>652</v>
      </c>
    </row>
    <row r="868">
      <c r="A868" s="2">
        <v>867.0</v>
      </c>
      <c r="B868" s="2" t="s">
        <v>331</v>
      </c>
      <c r="C868" s="2" t="s">
        <v>192</v>
      </c>
      <c r="D868" s="16" t="s">
        <v>531</v>
      </c>
      <c r="E868" s="10">
        <v>17.93044249777449</v>
      </c>
      <c r="F868" s="10">
        <v>1000.0</v>
      </c>
      <c r="G868" s="10">
        <v>1017.1633516088772</v>
      </c>
      <c r="H868" s="2"/>
      <c r="I868" s="2" t="s">
        <v>652</v>
      </c>
      <c r="J868" s="2" t="s">
        <v>651</v>
      </c>
    </row>
    <row r="869">
      <c r="A869" s="2">
        <v>868.0</v>
      </c>
      <c r="B869" s="2" t="s">
        <v>187</v>
      </c>
      <c r="C869" s="2" t="s">
        <v>331</v>
      </c>
      <c r="D869" s="16" t="s">
        <v>492</v>
      </c>
      <c r="E869" s="10">
        <v>17.511521687829863</v>
      </c>
      <c r="F869" s="10">
        <v>1000.0</v>
      </c>
      <c r="G869" s="10">
        <v>1017.9304424977745</v>
      </c>
      <c r="H869" s="2"/>
      <c r="I869" s="2" t="s">
        <v>651</v>
      </c>
      <c r="J869" s="2" t="s">
        <v>652</v>
      </c>
    </row>
    <row r="870">
      <c r="A870" s="2">
        <v>869.0</v>
      </c>
      <c r="B870" s="2" t="s">
        <v>20</v>
      </c>
      <c r="C870" s="2" t="s">
        <v>187</v>
      </c>
      <c r="D870" s="16" t="s">
        <v>569</v>
      </c>
      <c r="E870" s="10">
        <v>16.906455583368555</v>
      </c>
      <c r="F870" s="26">
        <v>1000.0</v>
      </c>
      <c r="G870" s="10">
        <v>1017.5115216878299</v>
      </c>
      <c r="H870" s="2"/>
      <c r="I870" s="2" t="s">
        <v>652</v>
      </c>
      <c r="J870" s="2" t="s">
        <v>651</v>
      </c>
    </row>
    <row r="871">
      <c r="A871" s="2">
        <v>870.0</v>
      </c>
      <c r="B871" s="2" t="s">
        <v>190</v>
      </c>
      <c r="C871" s="2" t="s">
        <v>20</v>
      </c>
      <c r="D871" s="16" t="s">
        <v>574</v>
      </c>
      <c r="E871" s="10">
        <v>16.890803008806873</v>
      </c>
      <c r="F871" s="10">
        <v>1000.0</v>
      </c>
      <c r="G871" s="10">
        <v>1016.9064555833685</v>
      </c>
      <c r="H871" s="2"/>
      <c r="I871" s="2" t="s">
        <v>651</v>
      </c>
      <c r="J871" s="2" t="s">
        <v>652</v>
      </c>
    </row>
    <row r="872">
      <c r="A872" s="2">
        <v>871.0</v>
      </c>
      <c r="B872" s="2" t="s">
        <v>40</v>
      </c>
      <c r="C872" s="2" t="s">
        <v>190</v>
      </c>
      <c r="D872" s="16" t="s">
        <v>564</v>
      </c>
      <c r="E872" s="10">
        <v>17.013753367372633</v>
      </c>
      <c r="F872" s="10">
        <v>1000.0</v>
      </c>
      <c r="G872" s="10">
        <v>1016.8908030088069</v>
      </c>
      <c r="H872" s="2"/>
      <c r="I872" s="2" t="s">
        <v>652</v>
      </c>
      <c r="J872" s="2" t="s">
        <v>651</v>
      </c>
    </row>
    <row r="873">
      <c r="A873" s="2">
        <v>872.0</v>
      </c>
      <c r="B873" s="2" t="s">
        <v>373</v>
      </c>
      <c r="C873" s="2" t="s">
        <v>40</v>
      </c>
      <c r="D873" s="16" t="s">
        <v>433</v>
      </c>
      <c r="E873" s="10">
        <v>-46.309059111963265</v>
      </c>
      <c r="F873" s="26">
        <v>1000.0</v>
      </c>
      <c r="G873" s="10">
        <v>1017.0137533673726</v>
      </c>
      <c r="H873" s="2"/>
      <c r="I873" s="2" t="s">
        <v>651</v>
      </c>
      <c r="J873" s="2" t="s">
        <v>652</v>
      </c>
    </row>
    <row r="874">
      <c r="A874" s="2">
        <v>873.0</v>
      </c>
      <c r="B874" s="2" t="s">
        <v>371</v>
      </c>
      <c r="C874" s="2" t="s">
        <v>40</v>
      </c>
      <c r="D874" s="16" t="s">
        <v>433</v>
      </c>
      <c r="E874" s="10">
        <v>-33.79378817791055</v>
      </c>
      <c r="F874" s="26">
        <v>951.8004096586484</v>
      </c>
      <c r="G874" s="10">
        <v>1063.3228124793359</v>
      </c>
      <c r="H874" s="2"/>
      <c r="I874" s="2" t="s">
        <v>651</v>
      </c>
      <c r="J874" s="2" t="s">
        <v>652</v>
      </c>
    </row>
    <row r="875">
      <c r="A875" s="2">
        <v>874.0</v>
      </c>
      <c r="B875" s="2" t="s">
        <v>189</v>
      </c>
      <c r="C875" s="2" t="s">
        <v>40</v>
      </c>
      <c r="D875" s="16" t="s">
        <v>479</v>
      </c>
      <c r="E875" s="10">
        <v>22.127997041163983</v>
      </c>
      <c r="F875" s="26">
        <v>1000.129830913267</v>
      </c>
      <c r="G875" s="10">
        <v>1097.1166006572464</v>
      </c>
      <c r="H875" s="2"/>
      <c r="I875" s="2" t="s">
        <v>651</v>
      </c>
      <c r="J875" s="2" t="s">
        <v>652</v>
      </c>
    </row>
    <row r="876">
      <c r="A876" s="2">
        <v>875.0</v>
      </c>
      <c r="B876" s="2" t="s">
        <v>45</v>
      </c>
      <c r="C876" s="2" t="s">
        <v>189</v>
      </c>
      <c r="D876" s="16" t="s">
        <v>509</v>
      </c>
      <c r="E876" s="10">
        <v>17.525681477982744</v>
      </c>
      <c r="F876" s="26">
        <v>1000.0</v>
      </c>
      <c r="G876" s="10">
        <v>1022.257827954431</v>
      </c>
      <c r="H876" s="2" t="s">
        <v>618</v>
      </c>
      <c r="I876" s="2" t="s">
        <v>652</v>
      </c>
      <c r="J876" s="2" t="s">
        <v>651</v>
      </c>
    </row>
    <row r="877">
      <c r="A877" s="2">
        <v>876.0</v>
      </c>
      <c r="B877" s="2" t="s">
        <v>146</v>
      </c>
      <c r="C877" s="2" t="s">
        <v>138</v>
      </c>
      <c r="D877" s="16" t="s">
        <v>553</v>
      </c>
      <c r="E877" s="10">
        <v>15.113719450429699</v>
      </c>
      <c r="F877" s="10">
        <v>1000.0</v>
      </c>
      <c r="G877" s="10">
        <v>996.9605250000172</v>
      </c>
      <c r="H877" s="2"/>
      <c r="I877" s="2" t="s">
        <v>653</v>
      </c>
      <c r="J877" s="2" t="s">
        <v>639</v>
      </c>
    </row>
    <row r="878">
      <c r="A878" s="2">
        <v>877.0</v>
      </c>
      <c r="B878" s="2" t="s">
        <v>92</v>
      </c>
      <c r="C878" s="2" t="s">
        <v>146</v>
      </c>
      <c r="D878" s="16" t="s">
        <v>435</v>
      </c>
      <c r="E878" s="10">
        <v>14.429184668748832</v>
      </c>
      <c r="F878" s="10">
        <v>1032.4259311126962</v>
      </c>
      <c r="G878" s="10">
        <v>1015.1137194504297</v>
      </c>
      <c r="H878" s="2"/>
      <c r="I878" s="2" t="s">
        <v>639</v>
      </c>
      <c r="J878" s="2" t="s">
        <v>653</v>
      </c>
    </row>
    <row r="879">
      <c r="A879" s="2">
        <v>878.0</v>
      </c>
      <c r="B879" s="2" t="s">
        <v>379</v>
      </c>
      <c r="C879" s="2" t="s">
        <v>92</v>
      </c>
      <c r="D879" s="16" t="s">
        <v>433</v>
      </c>
      <c r="E879" s="10">
        <v>-42.67705330064296</v>
      </c>
      <c r="F879" s="26">
        <v>1000.0</v>
      </c>
      <c r="G879" s="10">
        <v>1046.855115781445</v>
      </c>
      <c r="H879" s="2"/>
      <c r="I879" s="2" t="s">
        <v>653</v>
      </c>
      <c r="J879" s="2" t="s">
        <v>639</v>
      </c>
    </row>
    <row r="880">
      <c r="A880" s="2">
        <v>879.0</v>
      </c>
      <c r="B880" s="2" t="s">
        <v>231</v>
      </c>
      <c r="C880" s="2" t="s">
        <v>92</v>
      </c>
      <c r="D880" s="16" t="s">
        <v>436</v>
      </c>
      <c r="E880" s="10">
        <v>23.97081611485733</v>
      </c>
      <c r="F880" s="10">
        <v>1000.0</v>
      </c>
      <c r="G880" s="10">
        <v>1089.5321690820879</v>
      </c>
      <c r="H880" s="2"/>
      <c r="I880" s="2" t="s">
        <v>653</v>
      </c>
      <c r="J880" s="2" t="s">
        <v>639</v>
      </c>
    </row>
    <row r="881">
      <c r="A881" s="2">
        <v>880.0</v>
      </c>
      <c r="B881" s="2" t="s">
        <v>38</v>
      </c>
      <c r="C881" s="2" t="s">
        <v>231</v>
      </c>
      <c r="D881" s="16" t="s">
        <v>438</v>
      </c>
      <c r="E881" s="10">
        <v>9.753128020364796</v>
      </c>
      <c r="F881" s="10">
        <v>1090.6926743550102</v>
      </c>
      <c r="G881" s="10">
        <v>1023.9708161148574</v>
      </c>
      <c r="H881" s="2"/>
      <c r="I881" s="2" t="s">
        <v>639</v>
      </c>
      <c r="J881" s="2" t="s">
        <v>653</v>
      </c>
    </row>
    <row r="882">
      <c r="A882" s="2">
        <v>881.0</v>
      </c>
      <c r="B882" s="2" t="s">
        <v>167</v>
      </c>
      <c r="C882" s="2" t="s">
        <v>38</v>
      </c>
      <c r="D882" s="16" t="s">
        <v>521</v>
      </c>
      <c r="E882" s="10">
        <v>27.67043665982643</v>
      </c>
      <c r="F882" s="26">
        <v>1000.0</v>
      </c>
      <c r="G882" s="10">
        <v>1100.445802375375</v>
      </c>
      <c r="H882" s="2"/>
      <c r="I882" s="2" t="s">
        <v>653</v>
      </c>
      <c r="J882" s="2" t="s">
        <v>639</v>
      </c>
    </row>
    <row r="883">
      <c r="A883" s="2">
        <v>882.0</v>
      </c>
      <c r="B883" s="2" t="s">
        <v>381</v>
      </c>
      <c r="C883" s="2" t="s">
        <v>167</v>
      </c>
      <c r="D883" s="16" t="s">
        <v>433</v>
      </c>
      <c r="E883" s="10">
        <v>-38.016054691579896</v>
      </c>
      <c r="F883" s="26">
        <v>945.9774959395307</v>
      </c>
      <c r="G883" s="10">
        <v>1027.6704366598265</v>
      </c>
      <c r="H883" s="2"/>
      <c r="I883" s="2" t="s">
        <v>639</v>
      </c>
      <c r="J883" s="2" t="s">
        <v>653</v>
      </c>
    </row>
    <row r="884">
      <c r="A884" s="2">
        <v>883.0</v>
      </c>
      <c r="B884" s="2" t="s">
        <v>241</v>
      </c>
      <c r="C884" s="2" t="s">
        <v>167</v>
      </c>
      <c r="D884" s="16" t="s">
        <v>472</v>
      </c>
      <c r="E884" s="10">
        <v>18.73260677003282</v>
      </c>
      <c r="F884" s="26">
        <v>1006.0203340852554</v>
      </c>
      <c r="G884" s="10">
        <v>1065.6864913514064</v>
      </c>
      <c r="H884" s="2"/>
      <c r="I884" s="2" t="s">
        <v>639</v>
      </c>
      <c r="J884" s="2" t="s">
        <v>653</v>
      </c>
    </row>
    <row r="885">
      <c r="A885" s="2">
        <v>884.0</v>
      </c>
      <c r="B885" s="2" t="s">
        <v>146</v>
      </c>
      <c r="C885" s="2" t="s">
        <v>241</v>
      </c>
      <c r="D885" s="16" t="s">
        <v>583</v>
      </c>
      <c r="E885" s="10">
        <v>18.095907640317893</v>
      </c>
      <c r="F885" s="26">
        <v>1000.6845347816809</v>
      </c>
      <c r="G885" s="10">
        <v>1024.7529408552882</v>
      </c>
      <c r="H885" s="2"/>
      <c r="I885" s="2" t="s">
        <v>653</v>
      </c>
      <c r="J885" s="2" t="s">
        <v>639</v>
      </c>
    </row>
    <row r="886">
      <c r="A886" s="2">
        <v>885.0</v>
      </c>
      <c r="B886" s="2" t="s">
        <v>138</v>
      </c>
      <c r="C886" s="2" t="s">
        <v>146</v>
      </c>
      <c r="D886" s="16" t="s">
        <v>586</v>
      </c>
      <c r="E886" s="10">
        <v>19.529138997118736</v>
      </c>
      <c r="F886" s="26">
        <v>981.8468055495875</v>
      </c>
      <c r="G886" s="10">
        <v>1018.7804424219987</v>
      </c>
      <c r="H886" s="2"/>
      <c r="I886" s="2" t="s">
        <v>639</v>
      </c>
      <c r="J886" s="2" t="s">
        <v>653</v>
      </c>
    </row>
    <row r="887">
      <c r="A887" s="2">
        <v>886.0</v>
      </c>
      <c r="B887" s="2" t="s">
        <v>286</v>
      </c>
      <c r="C887" s="2" t="s">
        <v>138</v>
      </c>
      <c r="D887" s="16" t="s">
        <v>433</v>
      </c>
      <c r="E887" s="10">
        <v>-48.05186146063478</v>
      </c>
      <c r="F887" s="10">
        <v>1000.0</v>
      </c>
      <c r="G887" s="10">
        <v>1001.3759445467063</v>
      </c>
      <c r="H887" s="2"/>
      <c r="I887" s="2" t="s">
        <v>653</v>
      </c>
      <c r="J887" s="2" t="s">
        <v>639</v>
      </c>
    </row>
    <row r="888">
      <c r="A888" s="2">
        <v>887.0</v>
      </c>
      <c r="B888" s="2" t="s">
        <v>270</v>
      </c>
      <c r="C888" s="2" t="s">
        <v>138</v>
      </c>
      <c r="D888" s="16" t="s">
        <v>433</v>
      </c>
      <c r="E888" s="10">
        <v>-42.34677104409677</v>
      </c>
      <c r="F888" s="10">
        <v>1000.0</v>
      </c>
      <c r="G888" s="10">
        <v>1049.4278060073411</v>
      </c>
      <c r="H888" s="2"/>
      <c r="I888" s="2" t="s">
        <v>653</v>
      </c>
      <c r="J888" s="2" t="s">
        <v>639</v>
      </c>
    </row>
    <row r="889">
      <c r="A889" s="2">
        <v>888.0</v>
      </c>
      <c r="B889" s="2" t="s">
        <v>379</v>
      </c>
      <c r="C889" s="2" t="s">
        <v>138</v>
      </c>
      <c r="D889" s="16" t="s">
        <v>433</v>
      </c>
      <c r="E889" s="10">
        <v>-38.12124524508687</v>
      </c>
      <c r="F889" s="26">
        <v>957.3229466993571</v>
      </c>
      <c r="G889" s="10">
        <v>1091.774577051438</v>
      </c>
      <c r="H889" s="2" t="s">
        <v>618</v>
      </c>
      <c r="I889" s="2" t="s">
        <v>653</v>
      </c>
      <c r="J889" s="2" t="s">
        <v>639</v>
      </c>
    </row>
    <row r="890">
      <c r="A890" s="2">
        <v>889.0</v>
      </c>
      <c r="B890" s="2" t="s">
        <v>170</v>
      </c>
      <c r="C890" s="2" t="s">
        <v>50</v>
      </c>
      <c r="D890" s="16" t="s">
        <v>494</v>
      </c>
      <c r="E890" s="10">
        <v>15.730771476511684</v>
      </c>
      <c r="F890" s="10">
        <v>1000.0</v>
      </c>
      <c r="G890" s="10">
        <v>1000.0</v>
      </c>
      <c r="H890" s="2"/>
      <c r="I890" s="2" t="s">
        <v>654</v>
      </c>
      <c r="J890" s="2" t="s">
        <v>648</v>
      </c>
    </row>
    <row r="891">
      <c r="A891" s="2">
        <v>890.0</v>
      </c>
      <c r="B891" s="2" t="s">
        <v>71</v>
      </c>
      <c r="C891" s="2" t="s">
        <v>170</v>
      </c>
      <c r="D891" s="16" t="s">
        <v>501</v>
      </c>
      <c r="E891" s="10">
        <v>17.700279687503794</v>
      </c>
      <c r="F891" s="10">
        <v>1000.0</v>
      </c>
      <c r="G891" s="10">
        <v>1015.7307714765117</v>
      </c>
      <c r="H891" s="2"/>
      <c r="I891" s="2" t="s">
        <v>648</v>
      </c>
      <c r="J891" s="2" t="s">
        <v>654</v>
      </c>
    </row>
    <row r="892">
      <c r="A892" s="2">
        <v>891.0</v>
      </c>
      <c r="B892" s="2" t="s">
        <v>93</v>
      </c>
      <c r="C892" s="2" t="s">
        <v>71</v>
      </c>
      <c r="D892" s="16" t="s">
        <v>478</v>
      </c>
      <c r="E892" s="10">
        <v>17.052623915505983</v>
      </c>
      <c r="F892" s="10">
        <v>1000.0</v>
      </c>
      <c r="G892" s="10">
        <v>1017.7002796875038</v>
      </c>
      <c r="H892" s="2"/>
      <c r="I892" s="2" t="s">
        <v>654</v>
      </c>
      <c r="J892" s="2" t="s">
        <v>648</v>
      </c>
    </row>
    <row r="893">
      <c r="A893" s="2">
        <v>892.0</v>
      </c>
      <c r="B893" s="2" t="s">
        <v>349</v>
      </c>
      <c r="C893" s="2" t="s">
        <v>93</v>
      </c>
      <c r="D893" s="16" t="s">
        <v>433</v>
      </c>
      <c r="E893" s="10">
        <v>-46.30458334725381</v>
      </c>
      <c r="F893" s="26">
        <v>1000.0</v>
      </c>
      <c r="G893" s="10">
        <v>1017.052623915506</v>
      </c>
      <c r="H893" s="2"/>
      <c r="I893" s="2" t="s">
        <v>648</v>
      </c>
      <c r="J893" s="2" t="s">
        <v>654</v>
      </c>
    </row>
    <row r="894">
      <c r="A894" s="2">
        <v>893.0</v>
      </c>
      <c r="B894" s="2" t="s">
        <v>314</v>
      </c>
      <c r="C894" s="2" t="s">
        <v>93</v>
      </c>
      <c r="D894" s="16" t="s">
        <v>555</v>
      </c>
      <c r="E894" s="10">
        <v>36.762452207996176</v>
      </c>
      <c r="F894" s="26">
        <v>885.4672151167205</v>
      </c>
      <c r="G894" s="10">
        <v>1063.3572072627599</v>
      </c>
      <c r="H894" s="2"/>
      <c r="I894" s="2" t="s">
        <v>648</v>
      </c>
      <c r="J894" s="2" t="s">
        <v>654</v>
      </c>
    </row>
    <row r="895">
      <c r="A895" s="2">
        <v>894.0</v>
      </c>
      <c r="B895" s="2" t="s">
        <v>135</v>
      </c>
      <c r="C895" s="2" t="s">
        <v>314</v>
      </c>
      <c r="D895" s="16" t="s">
        <v>449</v>
      </c>
      <c r="E895" s="10">
        <v>9.23809682214873</v>
      </c>
      <c r="F895" s="10">
        <v>1000.0</v>
      </c>
      <c r="G895" s="10">
        <v>922.2296673247166</v>
      </c>
      <c r="H895" s="2"/>
      <c r="I895" s="2" t="s">
        <v>654</v>
      </c>
      <c r="J895" s="2" t="s">
        <v>648</v>
      </c>
    </row>
    <row r="896">
      <c r="A896" s="2">
        <v>895.0</v>
      </c>
      <c r="B896" s="2" t="s">
        <v>288</v>
      </c>
      <c r="C896" s="2" t="s">
        <v>135</v>
      </c>
      <c r="D896" s="16" t="s">
        <v>433</v>
      </c>
      <c r="E896" s="10">
        <v>-47.190183236907394</v>
      </c>
      <c r="F896" s="26">
        <v>1000.0</v>
      </c>
      <c r="G896" s="10">
        <v>1009.2380968221487</v>
      </c>
      <c r="H896" s="2"/>
      <c r="I896" s="2" t="s">
        <v>648</v>
      </c>
      <c r="J896" s="2" t="s">
        <v>654</v>
      </c>
    </row>
    <row r="897">
      <c r="A897" s="2">
        <v>896.0</v>
      </c>
      <c r="B897" s="2" t="s">
        <v>276</v>
      </c>
      <c r="C897" s="2" t="s">
        <v>135</v>
      </c>
      <c r="D897" s="16" t="s">
        <v>433</v>
      </c>
      <c r="E897" s="10">
        <v>-41.435673632539334</v>
      </c>
      <c r="F897" s="26">
        <v>1000.0</v>
      </c>
      <c r="G897" s="10">
        <v>1056.428280059056</v>
      </c>
      <c r="H897" s="2"/>
      <c r="I897" s="2" t="s">
        <v>648</v>
      </c>
      <c r="J897" s="2" t="s">
        <v>654</v>
      </c>
    </row>
    <row r="898">
      <c r="A898" s="2">
        <v>897.0</v>
      </c>
      <c r="B898" s="2" t="s">
        <v>50</v>
      </c>
      <c r="C898" s="2" t="s">
        <v>135</v>
      </c>
      <c r="D898" s="16" t="s">
        <v>515</v>
      </c>
      <c r="E898" s="10">
        <v>25.26965946263297</v>
      </c>
      <c r="F898" s="26">
        <v>984.2692285234883</v>
      </c>
      <c r="G898" s="10">
        <v>1097.8639536915955</v>
      </c>
      <c r="H898" s="2"/>
      <c r="I898" s="2" t="s">
        <v>648</v>
      </c>
      <c r="J898" s="2" t="s">
        <v>654</v>
      </c>
    </row>
    <row r="899">
      <c r="A899" s="2">
        <v>898.0</v>
      </c>
      <c r="B899" s="2" t="s">
        <v>394</v>
      </c>
      <c r="C899" s="2" t="s">
        <v>50</v>
      </c>
      <c r="D899" s="16" t="s">
        <v>492</v>
      </c>
      <c r="E899" s="10">
        <v>16.558213716953333</v>
      </c>
      <c r="F899" s="26">
        <v>1000.0</v>
      </c>
      <c r="G899" s="10">
        <v>1009.5388879861214</v>
      </c>
      <c r="H899" s="2"/>
      <c r="I899" s="2" t="s">
        <v>654</v>
      </c>
      <c r="J899" s="2" t="s">
        <v>648</v>
      </c>
    </row>
    <row r="900">
      <c r="A900" s="2">
        <v>899.0</v>
      </c>
      <c r="B900" s="2" t="s">
        <v>71</v>
      </c>
      <c r="C900" s="2" t="s">
        <v>394</v>
      </c>
      <c r="D900" s="16" t="s">
        <v>427</v>
      </c>
      <c r="E900" s="10">
        <v>17.8209635464715</v>
      </c>
      <c r="F900" s="10">
        <v>1000.6476557719977</v>
      </c>
      <c r="G900" s="10">
        <v>1016.5582137169533</v>
      </c>
      <c r="H900" s="2"/>
      <c r="I900" s="2" t="s">
        <v>648</v>
      </c>
      <c r="J900" s="2" t="s">
        <v>654</v>
      </c>
    </row>
    <row r="901">
      <c r="A901" s="2">
        <v>900.0</v>
      </c>
      <c r="B901" s="2" t="s">
        <v>396</v>
      </c>
      <c r="C901" s="2" t="s">
        <v>71</v>
      </c>
      <c r="D901" s="16" t="s">
        <v>516</v>
      </c>
      <c r="E901" s="10">
        <v>17.476616468183842</v>
      </c>
      <c r="F901" s="26">
        <v>1000.0</v>
      </c>
      <c r="G901" s="10">
        <v>1018.4686193184692</v>
      </c>
      <c r="H901" s="2"/>
      <c r="I901" s="2" t="s">
        <v>654</v>
      </c>
      <c r="J901" s="2" t="s">
        <v>648</v>
      </c>
    </row>
    <row r="902">
      <c r="A902" s="2">
        <v>901.0</v>
      </c>
      <c r="B902" s="2" t="s">
        <v>349</v>
      </c>
      <c r="C902" s="2" t="s">
        <v>396</v>
      </c>
      <c r="D902" s="16" t="s">
        <v>430</v>
      </c>
      <c r="E902" s="10">
        <v>22.964260491120996</v>
      </c>
      <c r="F902" s="10">
        <v>953.6954166527462</v>
      </c>
      <c r="G902" s="10">
        <v>1017.4766164681838</v>
      </c>
      <c r="H902" s="2"/>
      <c r="I902" s="2" t="s">
        <v>648</v>
      </c>
      <c r="J902" s="2" t="s">
        <v>654</v>
      </c>
    </row>
    <row r="903">
      <c r="A903" s="2">
        <v>902.0</v>
      </c>
      <c r="B903" s="2" t="s">
        <v>327</v>
      </c>
      <c r="C903" s="2" t="s">
        <v>349</v>
      </c>
      <c r="D903" s="16" t="s">
        <v>433</v>
      </c>
      <c r="E903" s="10">
        <v>-50.56343069084408</v>
      </c>
      <c r="F903" s="10">
        <v>1000.0</v>
      </c>
      <c r="G903" s="10">
        <v>976.6596771438672</v>
      </c>
      <c r="H903" s="2"/>
      <c r="I903" s="2" t="s">
        <v>654</v>
      </c>
      <c r="J903" s="2" t="s">
        <v>648</v>
      </c>
    </row>
    <row r="904">
      <c r="A904" s="2">
        <v>903.0</v>
      </c>
      <c r="B904" s="2" t="s">
        <v>170</v>
      </c>
      <c r="C904" s="2" t="s">
        <v>349</v>
      </c>
      <c r="D904" s="16" t="s">
        <v>444</v>
      </c>
      <c r="E904" s="10">
        <v>15.986718817319208</v>
      </c>
      <c r="F904" s="10">
        <v>998.0304917890079</v>
      </c>
      <c r="G904" s="10">
        <v>1027.2231078347113</v>
      </c>
      <c r="H904" s="2" t="s">
        <v>618</v>
      </c>
      <c r="I904" s="2" t="s">
        <v>654</v>
      </c>
      <c r="J904" s="2" t="s">
        <v>648</v>
      </c>
    </row>
    <row r="905">
      <c r="A905" s="2">
        <v>904.0</v>
      </c>
      <c r="B905" s="2" t="s">
        <v>311</v>
      </c>
      <c r="C905" s="2" t="s">
        <v>400</v>
      </c>
      <c r="D905" s="16" t="s">
        <v>557</v>
      </c>
      <c r="E905" s="10">
        <v>15.350237391404685</v>
      </c>
      <c r="F905" s="10">
        <v>977.8397380466721</v>
      </c>
      <c r="G905" s="10">
        <v>973.2384654541409</v>
      </c>
      <c r="I905" s="2" t="s">
        <v>635</v>
      </c>
      <c r="J905" s="2" t="s">
        <v>644</v>
      </c>
    </row>
    <row r="906">
      <c r="A906" s="2">
        <v>905.0</v>
      </c>
      <c r="B906" s="2" t="s">
        <v>263</v>
      </c>
      <c r="C906" s="2" t="s">
        <v>311</v>
      </c>
      <c r="D906" s="16" t="s">
        <v>544</v>
      </c>
      <c r="E906" s="10">
        <v>14.2456946792864</v>
      </c>
      <c r="F906" s="26">
        <v>1002.2467186695798</v>
      </c>
      <c r="G906" s="10">
        <v>993.1899754380768</v>
      </c>
      <c r="I906" s="2" t="s">
        <v>644</v>
      </c>
      <c r="J906" s="2" t="s">
        <v>635</v>
      </c>
    </row>
    <row r="907">
      <c r="A907" s="2">
        <v>906.0</v>
      </c>
      <c r="B907" s="2" t="s">
        <v>134</v>
      </c>
      <c r="C907" s="2" t="s">
        <v>263</v>
      </c>
      <c r="D907" s="16" t="s">
        <v>538</v>
      </c>
      <c r="E907" s="10">
        <v>14.757096105495371</v>
      </c>
      <c r="F907" s="26">
        <v>1029.352185477882</v>
      </c>
      <c r="G907" s="10">
        <v>1016.4924133488661</v>
      </c>
      <c r="I907" s="2" t="s">
        <v>635</v>
      </c>
      <c r="J907" s="2" t="s">
        <v>644</v>
      </c>
    </row>
    <row r="908">
      <c r="A908" s="2">
        <v>907.0</v>
      </c>
      <c r="B908" s="2" t="s">
        <v>355</v>
      </c>
      <c r="C908" s="2" t="s">
        <v>134</v>
      </c>
      <c r="D908" s="16" t="s">
        <v>556</v>
      </c>
      <c r="E908" s="10">
        <v>20.111189758854117</v>
      </c>
      <c r="F908" s="10">
        <v>1001.3008734487645</v>
      </c>
      <c r="G908" s="10">
        <v>1044.1092815833772</v>
      </c>
      <c r="I908" s="2" t="s">
        <v>644</v>
      </c>
      <c r="J908" s="2" t="s">
        <v>635</v>
      </c>
    </row>
    <row r="909">
      <c r="A909" s="2">
        <v>908.0</v>
      </c>
      <c r="B909" s="2" t="s">
        <v>130</v>
      </c>
      <c r="C909" s="2" t="s">
        <v>355</v>
      </c>
      <c r="D909" s="16" t="s">
        <v>484</v>
      </c>
      <c r="E909" s="10">
        <v>14.46863382158577</v>
      </c>
      <c r="F909" s="10">
        <v>1028.9734718400568</v>
      </c>
      <c r="G909" s="10">
        <v>1021.4120632076186</v>
      </c>
      <c r="I909" s="2" t="s">
        <v>635</v>
      </c>
      <c r="J909" s="2" t="s">
        <v>644</v>
      </c>
    </row>
    <row r="910">
      <c r="A910" s="2">
        <v>909.0</v>
      </c>
      <c r="B910" s="2" t="s">
        <v>47</v>
      </c>
      <c r="C910" s="2" t="s">
        <v>130</v>
      </c>
      <c r="D910" s="16" t="s">
        <v>511</v>
      </c>
      <c r="E910" s="10">
        <v>17.781183530045787</v>
      </c>
      <c r="F910" s="10">
        <v>1020.2093799452647</v>
      </c>
      <c r="G910" s="10">
        <v>1043.4421056616427</v>
      </c>
      <c r="I910" s="2" t="s">
        <v>644</v>
      </c>
      <c r="J910" s="2" t="s">
        <v>635</v>
      </c>
    </row>
    <row r="911">
      <c r="A911" s="2">
        <v>910.0</v>
      </c>
      <c r="B911" s="2" t="s">
        <v>182</v>
      </c>
      <c r="C911" s="2" t="s">
        <v>47</v>
      </c>
      <c r="D911" s="16" t="s">
        <v>432</v>
      </c>
      <c r="E911" s="10">
        <v>20.12250652392529</v>
      </c>
      <c r="F911" s="26">
        <v>1000.0</v>
      </c>
      <c r="G911" s="10">
        <v>1037.9905634753104</v>
      </c>
      <c r="I911" s="2" t="s">
        <v>635</v>
      </c>
      <c r="J911" s="2" t="s">
        <v>644</v>
      </c>
    </row>
    <row r="912">
      <c r="A912" s="2">
        <v>911.0</v>
      </c>
      <c r="B912" s="2" t="s">
        <v>88</v>
      </c>
      <c r="C912" s="2" t="s">
        <v>182</v>
      </c>
      <c r="D912" s="16" t="s">
        <v>468</v>
      </c>
      <c r="E912" s="10">
        <v>17.818309818138463</v>
      </c>
      <c r="F912" s="26">
        <v>1000.0</v>
      </c>
      <c r="G912" s="10">
        <v>1020.1225065239253</v>
      </c>
      <c r="I912" s="2" t="s">
        <v>644</v>
      </c>
      <c r="J912" s="2" t="s">
        <v>635</v>
      </c>
    </row>
    <row r="913">
      <c r="A913" s="2">
        <v>912.0</v>
      </c>
      <c r="B913" s="2" t="s">
        <v>398</v>
      </c>
      <c r="C913" s="2" t="s">
        <v>88</v>
      </c>
      <c r="D913" s="16" t="s">
        <v>433</v>
      </c>
      <c r="E913" s="10">
        <v>-38.516175945772694</v>
      </c>
      <c r="F913" s="10">
        <v>939.7392221972461</v>
      </c>
      <c r="G913" s="10">
        <v>1017.8183098181385</v>
      </c>
      <c r="I913" s="2" t="s">
        <v>635</v>
      </c>
      <c r="J913" s="2" t="s">
        <v>644</v>
      </c>
    </row>
    <row r="914">
      <c r="A914" s="2">
        <v>913.0</v>
      </c>
      <c r="B914" s="2" t="s">
        <v>242</v>
      </c>
      <c r="C914" s="2" t="s">
        <v>88</v>
      </c>
      <c r="D914" s="16" t="s">
        <v>501</v>
      </c>
      <c r="E914" s="10">
        <v>9.783584684288499</v>
      </c>
      <c r="F914" s="10">
        <v>1077.4053323375265</v>
      </c>
      <c r="G914" s="10">
        <v>1056.334485763911</v>
      </c>
      <c r="I914" s="2" t="s">
        <v>635</v>
      </c>
      <c r="J914" s="2" t="s">
        <v>644</v>
      </c>
    </row>
    <row r="915">
      <c r="A915" s="2">
        <v>914.0</v>
      </c>
      <c r="B915" s="2" t="s">
        <v>215</v>
      </c>
      <c r="C915" s="2" t="s">
        <v>242</v>
      </c>
      <c r="D915" s="16" t="s">
        <v>529</v>
      </c>
      <c r="E915" s="10">
        <v>32.23715533420178</v>
      </c>
      <c r="F915" s="10">
        <v>958.3870566477061</v>
      </c>
      <c r="G915" s="10">
        <v>1087.1889170218149</v>
      </c>
      <c r="I915" s="2" t="s">
        <v>644</v>
      </c>
      <c r="J915" s="2" t="s">
        <v>635</v>
      </c>
    </row>
    <row r="916">
      <c r="A916" s="2">
        <v>915.0</v>
      </c>
      <c r="B916" s="2" t="s">
        <v>311</v>
      </c>
      <c r="C916" s="2" t="s">
        <v>215</v>
      </c>
      <c r="D916" s="16" t="s">
        <v>433</v>
      </c>
      <c r="E916" s="10">
        <v>-46.91654367679576</v>
      </c>
      <c r="F916" s="26">
        <v>978.9442807587905</v>
      </c>
      <c r="G916" s="10">
        <v>990.6242119819078</v>
      </c>
      <c r="I916" s="2" t="s">
        <v>635</v>
      </c>
      <c r="J916" s="2" t="s">
        <v>644</v>
      </c>
    </row>
    <row r="917">
      <c r="A917" s="2">
        <v>916.0</v>
      </c>
      <c r="B917" s="2" t="s">
        <v>134</v>
      </c>
      <c r="C917" s="2" t="s">
        <v>215</v>
      </c>
      <c r="D917" s="16" t="s">
        <v>592</v>
      </c>
      <c r="E917" s="10">
        <v>14.561594836878822</v>
      </c>
      <c r="F917" s="26">
        <v>1023.998091824523</v>
      </c>
      <c r="G917" s="10">
        <v>1037.5407556587036</v>
      </c>
      <c r="I917" s="2" t="s">
        <v>635</v>
      </c>
      <c r="J917" s="2" t="s">
        <v>644</v>
      </c>
    </row>
    <row r="918">
      <c r="A918" s="2">
        <v>917.0</v>
      </c>
      <c r="B918" s="2" t="s">
        <v>355</v>
      </c>
      <c r="C918" s="2" t="s">
        <v>134</v>
      </c>
      <c r="D918" s="16" t="s">
        <v>539</v>
      </c>
      <c r="E918" s="10">
        <v>19.788508678394525</v>
      </c>
      <c r="F918" s="26">
        <v>1006.9434293860329</v>
      </c>
      <c r="G918" s="10">
        <v>1038.5596866614019</v>
      </c>
      <c r="H918" s="2" t="s">
        <v>618</v>
      </c>
      <c r="I918" s="2" t="s">
        <v>644</v>
      </c>
      <c r="J918" s="2" t="s">
        <v>635</v>
      </c>
    </row>
    <row r="919">
      <c r="A919" s="2">
        <v>918.0</v>
      </c>
      <c r="B919" s="2" t="s">
        <v>74</v>
      </c>
      <c r="C919" s="2" t="s">
        <v>149</v>
      </c>
      <c r="D919" s="16" t="s">
        <v>591</v>
      </c>
      <c r="E919" s="10">
        <v>9.696960937234998</v>
      </c>
      <c r="F919" s="26">
        <v>1059.7479676406435</v>
      </c>
      <c r="G919" s="10">
        <v>1000.0</v>
      </c>
      <c r="I919" s="2" t="s">
        <v>645</v>
      </c>
      <c r="J919" s="2" t="s">
        <v>655</v>
      </c>
    </row>
    <row r="920">
      <c r="A920" s="2">
        <v>919.0</v>
      </c>
      <c r="B920" s="2" t="s">
        <v>185</v>
      </c>
      <c r="C920" s="2" t="s">
        <v>74</v>
      </c>
      <c r="D920" s="16" t="s">
        <v>433</v>
      </c>
      <c r="E920" s="10">
        <v>-39.697275850515574</v>
      </c>
      <c r="F920" s="26">
        <v>1000.0</v>
      </c>
      <c r="G920" s="10">
        <v>1069.4449285778785</v>
      </c>
      <c r="I920" s="2" t="s">
        <v>655</v>
      </c>
      <c r="J920" s="2" t="s">
        <v>645</v>
      </c>
    </row>
    <row r="921">
      <c r="A921" s="2">
        <v>920.0</v>
      </c>
      <c r="B921" s="2" t="s">
        <v>153</v>
      </c>
      <c r="C921" s="2" t="s">
        <v>74</v>
      </c>
      <c r="D921" s="16" t="s">
        <v>492</v>
      </c>
      <c r="E921" s="10">
        <v>26.632966431697895</v>
      </c>
      <c r="F921" s="10">
        <v>1001.3968254352457</v>
      </c>
      <c r="G921" s="10">
        <v>1109.142204428394</v>
      </c>
      <c r="I921" s="2" t="s">
        <v>655</v>
      </c>
      <c r="J921" s="2" t="s">
        <v>645</v>
      </c>
    </row>
    <row r="922">
      <c r="A922" s="2">
        <v>921.0</v>
      </c>
      <c r="B922" s="2" t="s">
        <v>117</v>
      </c>
      <c r="C922" s="2" t="s">
        <v>153</v>
      </c>
      <c r="D922" s="16" t="s">
        <v>526</v>
      </c>
      <c r="E922" s="10">
        <v>23.585621413149116</v>
      </c>
      <c r="F922" s="10">
        <v>960.9246857145243</v>
      </c>
      <c r="G922" s="10">
        <v>1028.0297918669437</v>
      </c>
      <c r="I922" s="2" t="s">
        <v>645</v>
      </c>
      <c r="J922" s="2" t="s">
        <v>655</v>
      </c>
    </row>
    <row r="923">
      <c r="A923" s="2">
        <v>922.0</v>
      </c>
      <c r="B923" s="2" t="s">
        <v>149</v>
      </c>
      <c r="C923" s="2" t="s">
        <v>117</v>
      </c>
      <c r="D923" s="16" t="s">
        <v>433</v>
      </c>
      <c r="E923" s="10">
        <v>-48.81138239050035</v>
      </c>
      <c r="F923" s="26">
        <v>990.303039062765</v>
      </c>
      <c r="G923" s="10">
        <v>984.5103071276734</v>
      </c>
      <c r="I923" s="2" t="s">
        <v>655</v>
      </c>
      <c r="J923" s="2" t="s">
        <v>645</v>
      </c>
    </row>
    <row r="924">
      <c r="A924" s="2">
        <v>923.0</v>
      </c>
      <c r="B924" s="2" t="s">
        <v>211</v>
      </c>
      <c r="C924" s="2" t="s">
        <v>117</v>
      </c>
      <c r="D924" s="16" t="s">
        <v>570</v>
      </c>
      <c r="E924" s="10">
        <v>15.231259253662877</v>
      </c>
      <c r="F924" s="10">
        <v>1000.0</v>
      </c>
      <c r="G924" s="10">
        <v>1033.3216895181738</v>
      </c>
      <c r="I924" s="2" t="s">
        <v>655</v>
      </c>
      <c r="J924" s="2" t="s">
        <v>645</v>
      </c>
    </row>
    <row r="925">
      <c r="A925" s="2">
        <v>924.0</v>
      </c>
      <c r="B925" s="2" t="s">
        <v>413</v>
      </c>
      <c r="C925" s="2" t="s">
        <v>211</v>
      </c>
      <c r="D925" s="16" t="s">
        <v>534</v>
      </c>
      <c r="E925" s="10">
        <v>22.30996530622398</v>
      </c>
      <c r="F925" s="26">
        <v>958.4914685597023</v>
      </c>
      <c r="G925" s="10">
        <v>1015.2312592536629</v>
      </c>
      <c r="I925" s="2" t="s">
        <v>645</v>
      </c>
      <c r="J925" s="2" t="s">
        <v>655</v>
      </c>
    </row>
    <row r="926">
      <c r="A926" s="2">
        <v>925.0</v>
      </c>
      <c r="B926" s="2" t="s">
        <v>185</v>
      </c>
      <c r="C926" s="2" t="s">
        <v>413</v>
      </c>
      <c r="D926" s="16" t="s">
        <v>453</v>
      </c>
      <c r="E926" s="10">
        <v>18.23591131909339</v>
      </c>
      <c r="F926" s="10">
        <v>960.3027241494844</v>
      </c>
      <c r="G926" s="10">
        <v>980.8014338659262</v>
      </c>
      <c r="I926" s="2" t="s">
        <v>655</v>
      </c>
      <c r="J926" s="2" t="s">
        <v>645</v>
      </c>
    </row>
    <row r="927">
      <c r="A927" s="2">
        <v>926.0</v>
      </c>
      <c r="B927" s="2" t="s">
        <v>361</v>
      </c>
      <c r="C927" s="2" t="s">
        <v>185</v>
      </c>
      <c r="D927" s="16" t="s">
        <v>433</v>
      </c>
      <c r="E927" s="10">
        <v>-35.076602945207284</v>
      </c>
      <c r="F927" s="10">
        <v>875.9833016296628</v>
      </c>
      <c r="G927" s="10">
        <v>978.5386354685779</v>
      </c>
      <c r="I927" s="2" t="s">
        <v>645</v>
      </c>
      <c r="J927" s="2" t="s">
        <v>655</v>
      </c>
    </row>
    <row r="928">
      <c r="A928" s="2">
        <v>927.0</v>
      </c>
      <c r="B928" s="2" t="s">
        <v>160</v>
      </c>
      <c r="C928" s="2" t="s">
        <v>185</v>
      </c>
      <c r="D928" s="16" t="s">
        <v>550</v>
      </c>
      <c r="E928" s="10">
        <v>13.121398524959764</v>
      </c>
      <c r="F928" s="10">
        <v>1000.0</v>
      </c>
      <c r="G928" s="10">
        <v>1013.6152384137852</v>
      </c>
      <c r="I928" s="2" t="s">
        <v>645</v>
      </c>
      <c r="J928" s="2" t="s">
        <v>655</v>
      </c>
    </row>
    <row r="929">
      <c r="A929" s="2">
        <v>928.0</v>
      </c>
      <c r="B929" s="2" t="s">
        <v>336</v>
      </c>
      <c r="C929" s="2" t="s">
        <v>160</v>
      </c>
      <c r="D929" s="16" t="s">
        <v>548</v>
      </c>
      <c r="E929" s="10">
        <v>29.109424984985818</v>
      </c>
      <c r="F929" s="10">
        <v>905.6207764748436</v>
      </c>
      <c r="G929" s="10">
        <v>1013.1213985249598</v>
      </c>
      <c r="I929" s="2" t="s">
        <v>655</v>
      </c>
      <c r="J929" s="2" t="s">
        <v>645</v>
      </c>
    </row>
    <row r="930">
      <c r="A930" s="2">
        <v>929.0</v>
      </c>
      <c r="B930" s="2" t="s">
        <v>154</v>
      </c>
      <c r="C930" s="2" t="s">
        <v>336</v>
      </c>
      <c r="D930" s="16" t="s">
        <v>488</v>
      </c>
      <c r="E930" s="10">
        <v>9.688354815617355</v>
      </c>
      <c r="F930" s="10">
        <v>1000.0</v>
      </c>
      <c r="G930" s="10">
        <v>934.7302014598295</v>
      </c>
      <c r="I930" s="2" t="s">
        <v>645</v>
      </c>
      <c r="J930" s="2" t="s">
        <v>655</v>
      </c>
    </row>
    <row r="931">
      <c r="A931" s="2">
        <v>930.0</v>
      </c>
      <c r="B931" s="2" t="s">
        <v>149</v>
      </c>
      <c r="C931" s="2" t="s">
        <v>154</v>
      </c>
      <c r="D931" s="16" t="s">
        <v>433</v>
      </c>
      <c r="E931" s="10">
        <v>-39.86628709322633</v>
      </c>
      <c r="F931" s="10">
        <v>941.4916566722646</v>
      </c>
      <c r="G931" s="10">
        <v>1009.6883548156173</v>
      </c>
      <c r="I931" s="2" t="s">
        <v>655</v>
      </c>
      <c r="J931" s="2" t="s">
        <v>645</v>
      </c>
    </row>
    <row r="932">
      <c r="A932" s="2">
        <v>931.0</v>
      </c>
      <c r="B932" s="2" t="s">
        <v>153</v>
      </c>
      <c r="C932" s="2" t="s">
        <v>154</v>
      </c>
      <c r="D932" s="16" t="s">
        <v>555</v>
      </c>
      <c r="E932" s="10">
        <v>16.77529655407989</v>
      </c>
      <c r="F932" s="26">
        <v>1004.4441704537946</v>
      </c>
      <c r="G932" s="10">
        <v>1049.5546419088437</v>
      </c>
      <c r="I932" s="2" t="s">
        <v>655</v>
      </c>
      <c r="J932" s="2" t="s">
        <v>645</v>
      </c>
    </row>
    <row r="933">
      <c r="A933" s="2">
        <v>932.0</v>
      </c>
      <c r="B933" s="2" t="s">
        <v>74</v>
      </c>
      <c r="C933" s="2" t="s">
        <v>153</v>
      </c>
      <c r="D933" s="16" t="s">
        <v>518</v>
      </c>
      <c r="E933" s="10">
        <v>10.219645468420312</v>
      </c>
      <c r="F933" s="10">
        <v>1082.5092379966961</v>
      </c>
      <c r="G933" s="10">
        <v>1021.2194670078745</v>
      </c>
      <c r="H933" s="2" t="s">
        <v>618</v>
      </c>
      <c r="I933" s="2" t="s">
        <v>645</v>
      </c>
      <c r="J933" s="2" t="s">
        <v>655</v>
      </c>
    </row>
    <row r="934">
      <c r="A934" s="2">
        <v>933.0</v>
      </c>
      <c r="B934" s="2" t="s">
        <v>69</v>
      </c>
      <c r="C934" s="2" t="s">
        <v>280</v>
      </c>
      <c r="D934" s="16" t="s">
        <v>467</v>
      </c>
      <c r="E934" s="10">
        <v>12.303484122473122</v>
      </c>
      <c r="F934" s="26">
        <v>1000.0</v>
      </c>
      <c r="G934" s="10">
        <v>969.1226427536343</v>
      </c>
      <c r="I934" s="2" t="s">
        <v>656</v>
      </c>
      <c r="J934" s="2" t="s">
        <v>638</v>
      </c>
    </row>
    <row r="935">
      <c r="A935" s="2">
        <v>934.0</v>
      </c>
      <c r="B935" s="2" t="s">
        <v>230</v>
      </c>
      <c r="C935" s="2" t="s">
        <v>69</v>
      </c>
      <c r="D935" s="16" t="s">
        <v>572</v>
      </c>
      <c r="E935" s="10">
        <v>27.466589479323734</v>
      </c>
      <c r="F935" s="26">
        <v>917.7853940751337</v>
      </c>
      <c r="G935" s="10">
        <v>1012.3034841224732</v>
      </c>
      <c r="I935" s="2" t="s">
        <v>638</v>
      </c>
      <c r="J935" s="2" t="s">
        <v>656</v>
      </c>
    </row>
    <row r="936">
      <c r="A936" s="2">
        <v>935.0</v>
      </c>
      <c r="B936" s="2" t="s">
        <v>152</v>
      </c>
      <c r="C936" s="2" t="s">
        <v>230</v>
      </c>
      <c r="D936" s="16" t="s">
        <v>433</v>
      </c>
      <c r="E936" s="10">
        <v>-53.31826971051688</v>
      </c>
      <c r="F936" s="26">
        <v>1000.0</v>
      </c>
      <c r="G936" s="10">
        <v>945.2519835544574</v>
      </c>
      <c r="I936" s="2" t="s">
        <v>656</v>
      </c>
      <c r="J936" s="2" t="s">
        <v>638</v>
      </c>
    </row>
    <row r="937">
      <c r="A937" s="2">
        <v>936.0</v>
      </c>
      <c r="B937" s="2" t="s">
        <v>151</v>
      </c>
      <c r="C937" s="2" t="s">
        <v>230</v>
      </c>
      <c r="D937" s="16" t="s">
        <v>559</v>
      </c>
      <c r="E937" s="10">
        <v>11.525645100074755</v>
      </c>
      <c r="F937" s="10">
        <v>1000.0</v>
      </c>
      <c r="G937" s="10">
        <v>998.5702532649743</v>
      </c>
      <c r="I937" s="2" t="s">
        <v>656</v>
      </c>
      <c r="J937" s="2" t="s">
        <v>638</v>
      </c>
    </row>
    <row r="938">
      <c r="A938" s="2">
        <v>937.0</v>
      </c>
      <c r="B938" s="2" t="s">
        <v>59</v>
      </c>
      <c r="C938" s="2" t="s">
        <v>151</v>
      </c>
      <c r="D938" s="16" t="s">
        <v>516</v>
      </c>
      <c r="E938" s="10">
        <v>11.534619133226641</v>
      </c>
      <c r="F938" s="26">
        <v>1051.5017624682664</v>
      </c>
      <c r="G938" s="10">
        <v>1011.5256451000748</v>
      </c>
      <c r="I938" s="2" t="s">
        <v>638</v>
      </c>
      <c r="J938" s="2" t="s">
        <v>656</v>
      </c>
    </row>
    <row r="939">
      <c r="A939" s="2">
        <v>938.0</v>
      </c>
      <c r="B939" s="2" t="s">
        <v>123</v>
      </c>
      <c r="C939" s="2" t="s">
        <v>59</v>
      </c>
      <c r="D939" s="16" t="s">
        <v>433</v>
      </c>
      <c r="E939" s="10">
        <v>-40.55995879613889</v>
      </c>
      <c r="F939" s="10">
        <v>1000.0</v>
      </c>
      <c r="G939" s="10">
        <v>1063.0363816014928</v>
      </c>
      <c r="I939" s="2" t="s">
        <v>656</v>
      </c>
      <c r="J939" s="2" t="s">
        <v>638</v>
      </c>
    </row>
    <row r="940">
      <c r="A940" s="2">
        <v>939.0</v>
      </c>
      <c r="B940" s="2" t="s">
        <v>69</v>
      </c>
      <c r="C940" s="2" t="s">
        <v>59</v>
      </c>
      <c r="D940" s="16" t="s">
        <v>451</v>
      </c>
      <c r="E940" s="10">
        <v>28.594716612762973</v>
      </c>
      <c r="F940" s="10">
        <v>984.8368946431494</v>
      </c>
      <c r="G940" s="10">
        <v>1103.5963403976318</v>
      </c>
      <c r="I940" s="2" t="s">
        <v>656</v>
      </c>
      <c r="J940" s="2" t="s">
        <v>638</v>
      </c>
    </row>
    <row r="941">
      <c r="A941" s="2">
        <v>940.0</v>
      </c>
      <c r="B941" s="2" t="s">
        <v>366</v>
      </c>
      <c r="C941" s="2" t="s">
        <v>69</v>
      </c>
      <c r="D941" s="16" t="s">
        <v>433</v>
      </c>
      <c r="E941" s="10">
        <v>-41.7259908921962</v>
      </c>
      <c r="F941" s="10">
        <v>959.2193273567348</v>
      </c>
      <c r="G941" s="10">
        <v>1013.4316112559123</v>
      </c>
      <c r="I941" s="2" t="s">
        <v>638</v>
      </c>
      <c r="J941" s="2" t="s">
        <v>656</v>
      </c>
    </row>
    <row r="942">
      <c r="A942" s="2">
        <v>941.0</v>
      </c>
      <c r="B942" s="2" t="s">
        <v>64</v>
      </c>
      <c r="C942" s="2" t="s">
        <v>69</v>
      </c>
      <c r="D942" s="16" t="s">
        <v>434</v>
      </c>
      <c r="E942" s="10">
        <v>18.926612918758074</v>
      </c>
      <c r="F942" s="10">
        <v>1000.0</v>
      </c>
      <c r="G942" s="10">
        <v>1055.1576021481085</v>
      </c>
      <c r="I942" s="2" t="s">
        <v>638</v>
      </c>
      <c r="J942" s="2" t="s">
        <v>656</v>
      </c>
    </row>
    <row r="943">
      <c r="A943" s="2">
        <v>942.0</v>
      </c>
      <c r="B943" s="2" t="s">
        <v>285</v>
      </c>
      <c r="C943" s="2" t="s">
        <v>64</v>
      </c>
      <c r="D943" s="16" t="s">
        <v>433</v>
      </c>
      <c r="E943" s="10">
        <v>-46.087974357493586</v>
      </c>
      <c r="F943" s="26">
        <v>1000.0</v>
      </c>
      <c r="G943" s="10">
        <v>1018.926612918758</v>
      </c>
      <c r="I943" s="2" t="s">
        <v>656</v>
      </c>
      <c r="J943" s="2" t="s">
        <v>638</v>
      </c>
    </row>
    <row r="944">
      <c r="A944" s="2">
        <v>943.0</v>
      </c>
      <c r="B944" s="2" t="s">
        <v>151</v>
      </c>
      <c r="C944" s="2" t="s">
        <v>64</v>
      </c>
      <c r="D944" s="16" t="s">
        <v>511</v>
      </c>
      <c r="E944" s="10">
        <v>19.848015731940734</v>
      </c>
      <c r="F944" s="26">
        <v>999.9910259668482</v>
      </c>
      <c r="G944" s="10">
        <v>1065.0145872762516</v>
      </c>
      <c r="I944" s="2" t="s">
        <v>656</v>
      </c>
      <c r="J944" s="2" t="s">
        <v>638</v>
      </c>
    </row>
    <row r="945">
      <c r="A945" s="2">
        <v>944.0</v>
      </c>
      <c r="B945" s="2" t="s">
        <v>279</v>
      </c>
      <c r="C945" s="2" t="s">
        <v>151</v>
      </c>
      <c r="D945" s="16" t="s">
        <v>463</v>
      </c>
      <c r="E945" s="10">
        <v>17.34115137629051</v>
      </c>
      <c r="F945" s="26">
        <v>1000.0</v>
      </c>
      <c r="G945" s="10">
        <v>1019.8390416987888</v>
      </c>
      <c r="I945" s="2" t="s">
        <v>638</v>
      </c>
      <c r="J945" s="2" t="s">
        <v>656</v>
      </c>
    </row>
    <row r="946">
      <c r="A946" s="2">
        <v>945.0</v>
      </c>
      <c r="B946" s="2" t="s">
        <v>152</v>
      </c>
      <c r="C946" s="2" t="s">
        <v>279</v>
      </c>
      <c r="D946" s="16" t="s">
        <v>585</v>
      </c>
      <c r="E946" s="10">
        <v>25.183896741062988</v>
      </c>
      <c r="F946" s="26">
        <v>946.6817302894831</v>
      </c>
      <c r="G946" s="10">
        <v>1017.3411513762906</v>
      </c>
      <c r="I946" s="2" t="s">
        <v>656</v>
      </c>
      <c r="J946" s="2" t="s">
        <v>638</v>
      </c>
    </row>
    <row r="947">
      <c r="A947" s="2">
        <v>946.0</v>
      </c>
      <c r="B947" s="2" t="s">
        <v>59</v>
      </c>
      <c r="C947" s="2" t="s">
        <v>152</v>
      </c>
      <c r="D947" s="16" t="s">
        <v>435</v>
      </c>
      <c r="E947" s="10">
        <v>7.752936319854107</v>
      </c>
      <c r="F947" s="26">
        <v>1075.0016237848688</v>
      </c>
      <c r="G947" s="10">
        <v>971.8656270305461</v>
      </c>
      <c r="H947" s="2" t="s">
        <v>618</v>
      </c>
      <c r="I947" s="2" t="s">
        <v>638</v>
      </c>
      <c r="J947" s="2" t="s">
        <v>656</v>
      </c>
    </row>
    <row r="948">
      <c r="A948" s="2">
        <v>947.0</v>
      </c>
      <c r="B948" s="2" t="s">
        <v>315</v>
      </c>
      <c r="C948" s="2" t="s">
        <v>81</v>
      </c>
      <c r="D948" s="16" t="s">
        <v>433</v>
      </c>
      <c r="E948" s="10">
        <v>-30.216576794078662</v>
      </c>
      <c r="F948" s="10">
        <v>918.9873568735176</v>
      </c>
      <c r="G948" s="10">
        <v>1055.3927051348537</v>
      </c>
      <c r="I948" s="2" t="s">
        <v>640</v>
      </c>
      <c r="J948" s="2" t="s">
        <v>642</v>
      </c>
    </row>
    <row r="949">
      <c r="A949" s="2">
        <v>948.0</v>
      </c>
      <c r="B949" s="2" t="s">
        <v>72</v>
      </c>
      <c r="C949" s="2" t="s">
        <v>81</v>
      </c>
      <c r="D949" s="16" t="s">
        <v>523</v>
      </c>
      <c r="E949" s="10">
        <v>17.19297161012168</v>
      </c>
      <c r="F949" s="26">
        <v>1043.848167246796</v>
      </c>
      <c r="G949" s="10">
        <v>1085.6092819289324</v>
      </c>
      <c r="I949" s="2" t="s">
        <v>640</v>
      </c>
      <c r="J949" s="2" t="s">
        <v>642</v>
      </c>
    </row>
    <row r="950">
      <c r="A950" s="2">
        <v>949.0</v>
      </c>
      <c r="B950" s="2" t="s">
        <v>218</v>
      </c>
      <c r="C950" s="2" t="s">
        <v>72</v>
      </c>
      <c r="D950" s="16" t="s">
        <v>433</v>
      </c>
      <c r="E950" s="10">
        <v>-48.463711245217794</v>
      </c>
      <c r="F950" s="26">
        <v>1063.5229011704182</v>
      </c>
      <c r="G950" s="10">
        <v>1061.0411388569178</v>
      </c>
      <c r="I950" s="2" t="s">
        <v>642</v>
      </c>
      <c r="J950" s="2" t="s">
        <v>640</v>
      </c>
    </row>
    <row r="951">
      <c r="A951" s="2">
        <v>950.0</v>
      </c>
      <c r="B951" s="2" t="s">
        <v>107</v>
      </c>
      <c r="C951" s="2" t="s">
        <v>72</v>
      </c>
      <c r="D951" s="16" t="s">
        <v>434</v>
      </c>
      <c r="E951" s="10">
        <v>18.474814339684038</v>
      </c>
      <c r="F951" s="10">
        <v>1057.5558180781218</v>
      </c>
      <c r="G951" s="10">
        <v>1109.5048501021356</v>
      </c>
      <c r="I951" s="2" t="s">
        <v>642</v>
      </c>
      <c r="J951" s="2" t="s">
        <v>640</v>
      </c>
    </row>
    <row r="952">
      <c r="A952" s="2">
        <v>951.0</v>
      </c>
      <c r="B952" s="2" t="s">
        <v>89</v>
      </c>
      <c r="C952" s="2" t="s">
        <v>107</v>
      </c>
      <c r="D952" s="16" t="s">
        <v>477</v>
      </c>
      <c r="E952" s="10">
        <v>14.392385890920036</v>
      </c>
      <c r="F952" s="26">
        <v>1083.310460156649</v>
      </c>
      <c r="G952" s="10">
        <v>1076.0306324178057</v>
      </c>
      <c r="I952" s="2" t="s">
        <v>640</v>
      </c>
      <c r="J952" s="2" t="s">
        <v>642</v>
      </c>
    </row>
    <row r="953">
      <c r="A953" s="2">
        <v>952.0</v>
      </c>
      <c r="B953" s="2" t="s">
        <v>392</v>
      </c>
      <c r="C953" s="2" t="s">
        <v>89</v>
      </c>
      <c r="D953" s="16" t="s">
        <v>433</v>
      </c>
      <c r="E953" s="10">
        <v>-27.162773152351512</v>
      </c>
      <c r="F953" s="26">
        <v>939.8307636530507</v>
      </c>
      <c r="G953" s="10">
        <v>1097.702846047569</v>
      </c>
      <c r="I953" s="2" t="s">
        <v>642</v>
      </c>
      <c r="J953" s="2" t="s">
        <v>640</v>
      </c>
    </row>
    <row r="954">
      <c r="A954" s="2">
        <v>953.0</v>
      </c>
      <c r="B954" s="2" t="s">
        <v>110</v>
      </c>
      <c r="C954" s="2" t="s">
        <v>89</v>
      </c>
      <c r="D954" s="16" t="s">
        <v>428</v>
      </c>
      <c r="E954" s="10">
        <v>22.713985248268028</v>
      </c>
      <c r="F954" s="10">
        <v>1048.3134200951977</v>
      </c>
      <c r="G954" s="10">
        <v>1124.8656191999205</v>
      </c>
      <c r="I954" s="2" t="s">
        <v>642</v>
      </c>
      <c r="J954" s="2" t="s">
        <v>640</v>
      </c>
    </row>
    <row r="955">
      <c r="A955" s="2">
        <v>954.0</v>
      </c>
      <c r="B955" s="2" t="s">
        <v>141</v>
      </c>
      <c r="C955" s="2" t="s">
        <v>110</v>
      </c>
      <c r="D955" s="16" t="s">
        <v>558</v>
      </c>
      <c r="E955" s="10">
        <v>21.459998151575938</v>
      </c>
      <c r="F955" s="26">
        <v>1027.145778906041</v>
      </c>
      <c r="G955" s="10">
        <v>1071.0274053434657</v>
      </c>
      <c r="I955" s="2" t="s">
        <v>640</v>
      </c>
      <c r="J955" s="2" t="s">
        <v>642</v>
      </c>
    </row>
    <row r="956">
      <c r="A956" s="2">
        <v>955.0</v>
      </c>
      <c r="B956" s="2" t="s">
        <v>403</v>
      </c>
      <c r="C956" s="2" t="s">
        <v>141</v>
      </c>
      <c r="D956" s="16" t="s">
        <v>433</v>
      </c>
      <c r="E956" s="10">
        <v>-34.63548624199023</v>
      </c>
      <c r="F956" s="26">
        <v>942.960586702575</v>
      </c>
      <c r="G956" s="10">
        <v>1048.605777057617</v>
      </c>
      <c r="I956" s="2" t="s">
        <v>642</v>
      </c>
      <c r="J956" s="2" t="s">
        <v>640</v>
      </c>
    </row>
    <row r="957">
      <c r="A957" s="2">
        <v>956.0</v>
      </c>
      <c r="B957" s="2" t="s">
        <v>81</v>
      </c>
      <c r="C957" s="2" t="s">
        <v>141</v>
      </c>
      <c r="D957" s="16" t="s">
        <v>437</v>
      </c>
      <c r="E957" s="10">
        <v>13.954612839315649</v>
      </c>
      <c r="F957" s="26">
        <v>1068.4163103188107</v>
      </c>
      <c r="G957" s="10">
        <v>1083.2412632996072</v>
      </c>
      <c r="I957" s="2" t="s">
        <v>642</v>
      </c>
      <c r="J957" s="2" t="s">
        <v>640</v>
      </c>
    </row>
    <row r="958">
      <c r="A958" s="2">
        <v>957.0</v>
      </c>
      <c r="B958" s="2" t="s">
        <v>72</v>
      </c>
      <c r="C958" s="2" t="s">
        <v>81</v>
      </c>
      <c r="D958" s="16" t="s">
        <v>558</v>
      </c>
      <c r="E958" s="10">
        <v>15.407608486149416</v>
      </c>
      <c r="F958" s="26">
        <v>1091.0300357624517</v>
      </c>
      <c r="G958" s="10">
        <v>1082.3709231581263</v>
      </c>
      <c r="I958" s="2" t="s">
        <v>640</v>
      </c>
      <c r="J958" s="2" t="s">
        <v>642</v>
      </c>
    </row>
    <row r="959">
      <c r="A959" s="2">
        <v>958.0</v>
      </c>
      <c r="B959" s="2" t="s">
        <v>107</v>
      </c>
      <c r="C959" s="2" t="s">
        <v>72</v>
      </c>
      <c r="D959" s="16" t="s">
        <v>431</v>
      </c>
      <c r="E959" s="10">
        <v>20.19588005651011</v>
      </c>
      <c r="F959" s="26">
        <v>1061.6382465268857</v>
      </c>
      <c r="G959" s="10">
        <v>1106.4376442486011</v>
      </c>
      <c r="I959" s="2" t="s">
        <v>642</v>
      </c>
      <c r="J959" s="2" t="s">
        <v>640</v>
      </c>
    </row>
    <row r="960">
      <c r="A960" s="2">
        <v>959.0</v>
      </c>
      <c r="B960" s="2" t="s">
        <v>89</v>
      </c>
      <c r="C960" s="2" t="s">
        <v>107</v>
      </c>
      <c r="D960" s="16" t="s">
        <v>473</v>
      </c>
      <c r="E960" s="10">
        <v>13.057465762860117</v>
      </c>
      <c r="F960" s="10">
        <v>1102.1516339516525</v>
      </c>
      <c r="G960" s="10">
        <v>1081.8341265833958</v>
      </c>
      <c r="I960" s="2" t="s">
        <v>640</v>
      </c>
      <c r="J960" s="2" t="s">
        <v>642</v>
      </c>
    </row>
    <row r="961">
      <c r="A961" s="2">
        <v>960.0</v>
      </c>
      <c r="B961" s="2" t="s">
        <v>218</v>
      </c>
      <c r="C961" s="2" t="s">
        <v>89</v>
      </c>
      <c r="D961" s="16" t="s">
        <v>433</v>
      </c>
      <c r="E961" s="10">
        <v>-35.419201749954496</v>
      </c>
      <c r="F961" s="10">
        <v>1015.0591899252004</v>
      </c>
      <c r="G961" s="10">
        <v>1115.2090997145126</v>
      </c>
      <c r="H961" s="2" t="s">
        <v>618</v>
      </c>
      <c r="I961" s="2" t="s">
        <v>642</v>
      </c>
      <c r="J961" s="2" t="s">
        <v>640</v>
      </c>
    </row>
    <row r="962">
      <c r="A962" s="2">
        <v>961.0</v>
      </c>
      <c r="B962" s="2" t="s">
        <v>45</v>
      </c>
      <c r="C962" s="2" t="s">
        <v>38</v>
      </c>
      <c r="D962" s="16" t="s">
        <v>433</v>
      </c>
      <c r="E962" s="10">
        <v>-41.59029700075458</v>
      </c>
      <c r="F962" s="10">
        <v>1017.5256814779827</v>
      </c>
      <c r="G962" s="10">
        <v>1072.7753657155486</v>
      </c>
      <c r="I962" s="2" t="s">
        <v>652</v>
      </c>
      <c r="J962" s="2" t="s">
        <v>639</v>
      </c>
    </row>
    <row r="963">
      <c r="A963" s="2">
        <v>962.0</v>
      </c>
      <c r="B963" s="2" t="s">
        <v>40</v>
      </c>
      <c r="C963" s="2" t="s">
        <v>38</v>
      </c>
      <c r="D963" s="16" t="s">
        <v>503</v>
      </c>
      <c r="E963" s="10">
        <v>17.236310391442125</v>
      </c>
      <c r="F963" s="26">
        <v>1074.9886036160824</v>
      </c>
      <c r="G963" s="10">
        <v>1114.3656627163032</v>
      </c>
      <c r="I963" s="2" t="s">
        <v>652</v>
      </c>
      <c r="J963" s="2" t="s">
        <v>639</v>
      </c>
    </row>
    <row r="964">
      <c r="A964" s="2">
        <v>963.0</v>
      </c>
      <c r="B964" s="2" t="s">
        <v>92</v>
      </c>
      <c r="C964" s="2" t="s">
        <v>40</v>
      </c>
      <c r="D964" s="16" t="s">
        <v>433</v>
      </c>
      <c r="E964" s="10">
        <v>-45.176752763012544</v>
      </c>
      <c r="F964" s="10">
        <v>1065.5613529672305</v>
      </c>
      <c r="G964" s="10">
        <v>1092.2249140075246</v>
      </c>
      <c r="I964" s="2" t="s">
        <v>639</v>
      </c>
      <c r="J964" s="2" t="s">
        <v>652</v>
      </c>
    </row>
    <row r="965">
      <c r="A965" s="2">
        <v>964.0</v>
      </c>
      <c r="B965" s="2" t="s">
        <v>339</v>
      </c>
      <c r="C965" s="2" t="s">
        <v>40</v>
      </c>
      <c r="D965" s="16" t="s">
        <v>433</v>
      </c>
      <c r="E965" s="10">
        <v>-26.788399410396373</v>
      </c>
      <c r="F965" s="26">
        <v>976.8623809475791</v>
      </c>
      <c r="G965" s="10">
        <v>1137.401666770537</v>
      </c>
      <c r="I965" s="2" t="s">
        <v>639</v>
      </c>
      <c r="J965" s="2" t="s">
        <v>652</v>
      </c>
    </row>
    <row r="966">
      <c r="A966" s="2">
        <v>965.0</v>
      </c>
      <c r="B966" s="2" t="s">
        <v>138</v>
      </c>
      <c r="C966" s="2" t="s">
        <v>40</v>
      </c>
      <c r="D966" s="16" t="s">
        <v>486</v>
      </c>
      <c r="E966" s="10">
        <v>12.445579839406037</v>
      </c>
      <c r="F966" s="10">
        <v>1129.8958222965248</v>
      </c>
      <c r="G966" s="10">
        <v>1164.1900661809334</v>
      </c>
      <c r="I966" s="2" t="s">
        <v>639</v>
      </c>
      <c r="J966" s="2" t="s">
        <v>652</v>
      </c>
    </row>
    <row r="967">
      <c r="A967" s="2">
        <v>966.0</v>
      </c>
      <c r="B967" s="2" t="s">
        <v>20</v>
      </c>
      <c r="C967" s="2" t="s">
        <v>138</v>
      </c>
      <c r="D967" s="16" t="s">
        <v>516</v>
      </c>
      <c r="E967" s="10">
        <v>34.24901092535255</v>
      </c>
      <c r="F967" s="10">
        <v>1000.0156525745616</v>
      </c>
      <c r="G967" s="10">
        <v>1142.3414021359308</v>
      </c>
      <c r="I967" s="2" t="s">
        <v>652</v>
      </c>
      <c r="J967" s="2" t="s">
        <v>639</v>
      </c>
    </row>
    <row r="968">
      <c r="A968" s="2">
        <v>967.0</v>
      </c>
      <c r="B968" s="2" t="s">
        <v>241</v>
      </c>
      <c r="C968" s="2" t="s">
        <v>20</v>
      </c>
      <c r="D968" s="16" t="s">
        <v>433</v>
      </c>
      <c r="E968" s="10">
        <v>-45.06372985677236</v>
      </c>
      <c r="F968" s="10">
        <v>1006.6570332149704</v>
      </c>
      <c r="G968" s="10">
        <v>1034.2646634999141</v>
      </c>
      <c r="I968" s="2" t="s">
        <v>639</v>
      </c>
      <c r="J968" s="2" t="s">
        <v>652</v>
      </c>
    </row>
    <row r="969">
      <c r="A969" s="2">
        <v>968.0</v>
      </c>
      <c r="B969" s="2" t="s">
        <v>92</v>
      </c>
      <c r="C969" s="2" t="s">
        <v>20</v>
      </c>
      <c r="D969" s="16" t="s">
        <v>572</v>
      </c>
      <c r="E969" s="10">
        <v>19.292320243896295</v>
      </c>
      <c r="F969" s="26">
        <v>1020.3846002042179</v>
      </c>
      <c r="G969" s="10">
        <v>1079.3283933566865</v>
      </c>
      <c r="I969" s="2" t="s">
        <v>639</v>
      </c>
      <c r="J969" s="2" t="s">
        <v>652</v>
      </c>
    </row>
    <row r="970">
      <c r="A970" s="2">
        <v>969.0</v>
      </c>
      <c r="B970" s="2" t="s">
        <v>43</v>
      </c>
      <c r="C970" s="2" t="s">
        <v>92</v>
      </c>
      <c r="D970" s="16" t="s">
        <v>449</v>
      </c>
      <c r="E970" s="10">
        <v>17.061722181878142</v>
      </c>
      <c r="F970" s="26">
        <v>1030.6412062326904</v>
      </c>
      <c r="G970" s="10">
        <v>1039.6769204481143</v>
      </c>
      <c r="I970" s="2" t="s">
        <v>652</v>
      </c>
      <c r="J970" s="2" t="s">
        <v>639</v>
      </c>
    </row>
    <row r="971">
      <c r="A971" s="2">
        <v>970.0</v>
      </c>
      <c r="B971" s="2" t="s">
        <v>38</v>
      </c>
      <c r="C971" s="2" t="s">
        <v>43</v>
      </c>
      <c r="D971" s="16" t="s">
        <v>433</v>
      </c>
      <c r="E971" s="10">
        <v>-52.88550600348593</v>
      </c>
      <c r="F971" s="26">
        <v>1097.129352324861</v>
      </c>
      <c r="G971" s="10">
        <v>1047.7029284145685</v>
      </c>
      <c r="I971" s="2" t="s">
        <v>639</v>
      </c>
      <c r="J971" s="2" t="s">
        <v>652</v>
      </c>
    </row>
    <row r="972">
      <c r="A972" s="2">
        <v>971.0</v>
      </c>
      <c r="B972" s="2" t="s">
        <v>138</v>
      </c>
      <c r="C972" s="2" t="s">
        <v>43</v>
      </c>
      <c r="D972" s="16" t="s">
        <v>433</v>
      </c>
      <c r="E972" s="10">
        <v>-48.98895718618981</v>
      </c>
      <c r="F972" s="10">
        <v>1108.0923912105784</v>
      </c>
      <c r="G972" s="10">
        <v>1100.5884344180545</v>
      </c>
      <c r="I972" s="2" t="s">
        <v>639</v>
      </c>
      <c r="J972" s="2" t="s">
        <v>652</v>
      </c>
    </row>
    <row r="973">
      <c r="A973" s="2">
        <v>972.0</v>
      </c>
      <c r="B973" s="2" t="s">
        <v>92</v>
      </c>
      <c r="C973" s="2" t="s">
        <v>43</v>
      </c>
      <c r="D973" s="16" t="s">
        <v>532</v>
      </c>
      <c r="E973" s="10">
        <v>27.469588711584013</v>
      </c>
      <c r="F973" s="26">
        <v>1022.6151982662361</v>
      </c>
      <c r="G973" s="10">
        <v>1149.5773916042442</v>
      </c>
      <c r="I973" s="2" t="s">
        <v>639</v>
      </c>
      <c r="J973" s="2" t="s">
        <v>652</v>
      </c>
    </row>
    <row r="974">
      <c r="A974" s="2">
        <v>973.0</v>
      </c>
      <c r="B974" s="2" t="s">
        <v>331</v>
      </c>
      <c r="C974" s="2" t="s">
        <v>92</v>
      </c>
      <c r="D974" s="16" t="s">
        <v>501</v>
      </c>
      <c r="E974" s="10">
        <v>21.840592398289054</v>
      </c>
      <c r="F974" s="26">
        <v>1000.4189208099446</v>
      </c>
      <c r="G974" s="10">
        <v>1050.0847869778202</v>
      </c>
      <c r="H974" s="2" t="s">
        <v>618</v>
      </c>
      <c r="I974" s="2" t="s">
        <v>652</v>
      </c>
      <c r="J974" s="2" t="s">
        <v>639</v>
      </c>
    </row>
    <row r="975">
      <c r="A975" s="2">
        <v>974.0</v>
      </c>
      <c r="B975" s="2" t="s">
        <v>215</v>
      </c>
      <c r="C975" s="2" t="s">
        <v>327</v>
      </c>
      <c r="D975" s="16" t="s">
        <v>503</v>
      </c>
      <c r="E975" s="10">
        <v>9.60935123011034</v>
      </c>
      <c r="F975" s="26">
        <v>1022.9791608218247</v>
      </c>
      <c r="G975" s="10">
        <v>949.436569309156</v>
      </c>
      <c r="I975" s="2" t="s">
        <v>644</v>
      </c>
      <c r="J975" s="2" t="s">
        <v>654</v>
      </c>
    </row>
    <row r="976">
      <c r="A976" s="2">
        <v>975.0</v>
      </c>
      <c r="B976" s="2" t="s">
        <v>170</v>
      </c>
      <c r="C976" s="2" t="s">
        <v>215</v>
      </c>
      <c r="D976" s="16" t="s">
        <v>471</v>
      </c>
      <c r="E976" s="10">
        <v>17.310829140086263</v>
      </c>
      <c r="F976" s="10">
        <v>1014.0172106063271</v>
      </c>
      <c r="G976" s="10">
        <v>1032.5885120519351</v>
      </c>
      <c r="I976" s="2" t="s">
        <v>654</v>
      </c>
      <c r="J976" s="2" t="s">
        <v>644</v>
      </c>
    </row>
    <row r="977">
      <c r="A977" s="2">
        <v>976.0</v>
      </c>
      <c r="B977" s="2" t="s">
        <v>263</v>
      </c>
      <c r="C977" s="2" t="s">
        <v>170</v>
      </c>
      <c r="D977" s="16" t="s">
        <v>465</v>
      </c>
      <c r="E977" s="10">
        <v>18.5922086871389</v>
      </c>
      <c r="F977" s="10">
        <v>1001.7353172433707</v>
      </c>
      <c r="G977" s="10">
        <v>1031.3280397464132</v>
      </c>
      <c r="I977" s="2" t="s">
        <v>644</v>
      </c>
      <c r="J977" s="2" t="s">
        <v>654</v>
      </c>
    </row>
    <row r="978">
      <c r="A978" s="2">
        <v>977.0</v>
      </c>
      <c r="B978" s="2" t="s">
        <v>93</v>
      </c>
      <c r="C978" s="2" t="s">
        <v>263</v>
      </c>
      <c r="D978" s="16" t="s">
        <v>501</v>
      </c>
      <c r="E978" s="10">
        <v>15.295909096397637</v>
      </c>
      <c r="F978" s="10">
        <v>1026.5947550547637</v>
      </c>
      <c r="G978" s="10">
        <v>1020.3275259305096</v>
      </c>
      <c r="I978" s="2" t="s">
        <v>654</v>
      </c>
      <c r="J978" s="2" t="s">
        <v>644</v>
      </c>
    </row>
    <row r="979">
      <c r="A979" s="2">
        <v>978.0</v>
      </c>
      <c r="B979" s="2" t="s">
        <v>88</v>
      </c>
      <c r="C979" s="2" t="s">
        <v>93</v>
      </c>
      <c r="D979" s="16" t="s">
        <v>525</v>
      </c>
      <c r="E979" s="10">
        <v>15.106930272559534</v>
      </c>
      <c r="F979" s="10">
        <v>1046.5509010796227</v>
      </c>
      <c r="G979" s="10">
        <v>1041.8906641511612</v>
      </c>
      <c r="I979" s="2" t="s">
        <v>644</v>
      </c>
      <c r="J979" s="2" t="s">
        <v>654</v>
      </c>
    </row>
    <row r="980">
      <c r="A980" s="2">
        <v>979.0</v>
      </c>
      <c r="B980" s="2" t="s">
        <v>394</v>
      </c>
      <c r="C980" s="2" t="s">
        <v>88</v>
      </c>
      <c r="D980" s="16" t="s">
        <v>433</v>
      </c>
      <c r="E980" s="10">
        <v>-40.57542918474856</v>
      </c>
      <c r="F980" s="10">
        <v>998.7372501704818</v>
      </c>
      <c r="G980" s="10">
        <v>1061.6578313521823</v>
      </c>
      <c r="I980" s="2" t="s">
        <v>654</v>
      </c>
      <c r="J980" s="2" t="s">
        <v>644</v>
      </c>
    </row>
    <row r="981">
      <c r="A981" s="2">
        <v>980.0</v>
      </c>
      <c r="B981" s="2" t="s">
        <v>396</v>
      </c>
      <c r="C981" s="2" t="s">
        <v>88</v>
      </c>
      <c r="D981" s="16" t="s">
        <v>433</v>
      </c>
      <c r="E981" s="10">
        <v>-34.33857351941796</v>
      </c>
      <c r="F981" s="26">
        <v>994.5123559770627</v>
      </c>
      <c r="G981" s="10">
        <v>1102.2332605369309</v>
      </c>
      <c r="I981" s="2" t="s">
        <v>654</v>
      </c>
      <c r="J981" s="2" t="s">
        <v>644</v>
      </c>
    </row>
    <row r="982">
      <c r="A982" s="2">
        <v>981.0</v>
      </c>
      <c r="B982" s="2" t="s">
        <v>135</v>
      </c>
      <c r="C982" s="2" t="s">
        <v>88</v>
      </c>
      <c r="D982" s="16" t="s">
        <v>504</v>
      </c>
      <c r="E982" s="10">
        <v>17.73273240115649</v>
      </c>
      <c r="F982" s="26">
        <v>1072.5942942289626</v>
      </c>
      <c r="G982" s="10">
        <v>1136.5718340563487</v>
      </c>
      <c r="I982" s="2" t="s">
        <v>654</v>
      </c>
      <c r="J982" s="2" t="s">
        <v>644</v>
      </c>
    </row>
    <row r="983">
      <c r="A983" s="2">
        <v>982.0</v>
      </c>
      <c r="B983" s="2" t="s">
        <v>355</v>
      </c>
      <c r="C983" s="2" t="s">
        <v>135</v>
      </c>
      <c r="D983" s="16" t="s">
        <v>550</v>
      </c>
      <c r="E983" s="10">
        <v>23.06961981105757</v>
      </c>
      <c r="F983" s="26">
        <v>1026.7319380644274</v>
      </c>
      <c r="G983" s="10">
        <v>1090.327026630119</v>
      </c>
      <c r="I983" s="2" t="s">
        <v>644</v>
      </c>
      <c r="J983" s="2" t="s">
        <v>654</v>
      </c>
    </row>
    <row r="984">
      <c r="A984" s="2">
        <v>983.0</v>
      </c>
      <c r="B984" s="2" t="s">
        <v>170</v>
      </c>
      <c r="C984" s="2" t="s">
        <v>355</v>
      </c>
      <c r="D984" s="16" t="s">
        <v>545</v>
      </c>
      <c r="E984" s="10">
        <v>20.2788245879846</v>
      </c>
      <c r="F984" s="26">
        <v>1012.7358310592742</v>
      </c>
      <c r="G984" s="10">
        <v>1049.8015578754848</v>
      </c>
      <c r="I984" s="2" t="s">
        <v>654</v>
      </c>
      <c r="J984" s="2" t="s">
        <v>644</v>
      </c>
    </row>
    <row r="985">
      <c r="A985" s="2">
        <v>984.0</v>
      </c>
      <c r="B985" s="2" t="s">
        <v>263</v>
      </c>
      <c r="C985" s="2" t="s">
        <v>170</v>
      </c>
      <c r="D985" s="16" t="s">
        <v>542</v>
      </c>
      <c r="E985" s="10">
        <v>18.122077178746725</v>
      </c>
      <c r="F985" s="26">
        <v>1005.031616834112</v>
      </c>
      <c r="G985" s="10">
        <v>1033.0146556472587</v>
      </c>
      <c r="I985" s="2" t="s">
        <v>644</v>
      </c>
      <c r="J985" s="2" t="s">
        <v>654</v>
      </c>
    </row>
    <row r="986">
      <c r="A986" s="2">
        <v>985.0</v>
      </c>
      <c r="B986" s="2" t="s">
        <v>93</v>
      </c>
      <c r="C986" s="2" t="s">
        <v>263</v>
      </c>
      <c r="D986" s="16" t="s">
        <v>543</v>
      </c>
      <c r="E986" s="10">
        <v>15.284096200586793</v>
      </c>
      <c r="F986" s="10">
        <v>1026.7837338786017</v>
      </c>
      <c r="G986" s="10">
        <v>1023.1536940128588</v>
      </c>
      <c r="I986" s="2" t="s">
        <v>654</v>
      </c>
      <c r="J986" s="2" t="s">
        <v>644</v>
      </c>
    </row>
    <row r="987">
      <c r="A987" s="2">
        <v>986.0</v>
      </c>
      <c r="B987" s="2" t="s">
        <v>400</v>
      </c>
      <c r="C987" s="2" t="s">
        <v>93</v>
      </c>
      <c r="D987" s="16" t="s">
        <v>433</v>
      </c>
      <c r="E987" s="10">
        <v>-37.67013091019642</v>
      </c>
      <c r="F987" s="26">
        <v>957.8882280627362</v>
      </c>
      <c r="G987" s="10">
        <v>1042.0678300791883</v>
      </c>
      <c r="I987" s="2" t="s">
        <v>644</v>
      </c>
      <c r="J987" s="2" t="s">
        <v>654</v>
      </c>
    </row>
    <row r="988">
      <c r="A988" s="2">
        <v>987.0</v>
      </c>
      <c r="B988" s="2" t="s">
        <v>47</v>
      </c>
      <c r="C988" s="2" t="s">
        <v>93</v>
      </c>
      <c r="D988" s="16" t="s">
        <v>531</v>
      </c>
      <c r="E988" s="10">
        <v>20.249427923974874</v>
      </c>
      <c r="F988" s="10">
        <v>1017.8680569513851</v>
      </c>
      <c r="G988" s="10">
        <v>1079.7379609893846</v>
      </c>
      <c r="I988" s="2" t="s">
        <v>644</v>
      </c>
      <c r="J988" s="2" t="s">
        <v>654</v>
      </c>
    </row>
    <row r="989">
      <c r="A989" s="2">
        <v>988.0</v>
      </c>
      <c r="B989" s="2" t="s">
        <v>394</v>
      </c>
      <c r="C989" s="2" t="s">
        <v>47</v>
      </c>
      <c r="D989" s="16" t="s">
        <v>484</v>
      </c>
      <c r="E989" s="10">
        <v>25.206654128421068</v>
      </c>
      <c r="F989" s="10">
        <v>958.1618209857332</v>
      </c>
      <c r="G989" s="10">
        <v>1038.11748487536</v>
      </c>
      <c r="I989" s="2" t="s">
        <v>654</v>
      </c>
      <c r="J989" s="2" t="s">
        <v>644</v>
      </c>
    </row>
    <row r="990">
      <c r="A990" s="2">
        <v>989.0</v>
      </c>
      <c r="B990" s="2" t="s">
        <v>355</v>
      </c>
      <c r="C990" s="2" t="s">
        <v>394</v>
      </c>
      <c r="D990" s="16" t="s">
        <v>483</v>
      </c>
      <c r="E990" s="10">
        <v>10.605807828210912</v>
      </c>
      <c r="F990" s="10">
        <v>1029.5227332875004</v>
      </c>
      <c r="G990" s="10">
        <v>983.3684751141543</v>
      </c>
      <c r="H990" s="2" t="s">
        <v>618</v>
      </c>
      <c r="I990" s="2" t="s">
        <v>644</v>
      </c>
      <c r="J990" s="2" t="s">
        <v>654</v>
      </c>
    </row>
    <row r="991">
      <c r="A991" s="2">
        <v>990.0</v>
      </c>
      <c r="B991" s="2" t="s">
        <v>74</v>
      </c>
      <c r="C991" s="2" t="s">
        <v>59</v>
      </c>
      <c r="D991" s="16" t="s">
        <v>529</v>
      </c>
      <c r="E991" s="10">
        <v>14.303460673108638</v>
      </c>
      <c r="F991" s="10">
        <v>1092.7288834651165</v>
      </c>
      <c r="G991" s="10">
        <v>1082.754560104723</v>
      </c>
      <c r="I991" s="2" t="s">
        <v>645</v>
      </c>
      <c r="J991" s="2" t="s">
        <v>638</v>
      </c>
    </row>
    <row r="992">
      <c r="A992" s="2">
        <v>991.0</v>
      </c>
      <c r="B992" s="2" t="s">
        <v>279</v>
      </c>
      <c r="C992" s="2" t="s">
        <v>74</v>
      </c>
      <c r="D992" s="16" t="s">
        <v>433</v>
      </c>
      <c r="E992" s="10">
        <v>-33.312443533538676</v>
      </c>
      <c r="F992" s="10">
        <v>992.1572546352276</v>
      </c>
      <c r="G992" s="10">
        <v>1107.0323441382252</v>
      </c>
      <c r="I992" s="2" t="s">
        <v>638</v>
      </c>
      <c r="J992" s="2" t="s">
        <v>645</v>
      </c>
    </row>
    <row r="993">
      <c r="A993" s="2">
        <v>992.0</v>
      </c>
      <c r="B993" s="2" t="s">
        <v>64</v>
      </c>
      <c r="C993" s="2" t="s">
        <v>74</v>
      </c>
      <c r="D993" s="16" t="s">
        <v>536</v>
      </c>
      <c r="E993" s="10">
        <v>24.27448295398451</v>
      </c>
      <c r="F993" s="26">
        <v>1045.166571544311</v>
      </c>
      <c r="G993" s="10">
        <v>1140.344787671764</v>
      </c>
      <c r="I993" s="2" t="s">
        <v>638</v>
      </c>
      <c r="J993" s="2" t="s">
        <v>645</v>
      </c>
    </row>
    <row r="994">
      <c r="A994" s="2">
        <v>993.0</v>
      </c>
      <c r="B994" s="2" t="s">
        <v>117</v>
      </c>
      <c r="C994" s="2" t="s">
        <v>64</v>
      </c>
      <c r="D994" s="16" t="s">
        <v>433</v>
      </c>
      <c r="E994" s="10">
        <v>-42.098296395004446</v>
      </c>
      <c r="F994" s="26">
        <v>1018.0904302645109</v>
      </c>
      <c r="G994" s="10">
        <v>1069.4410544982954</v>
      </c>
      <c r="I994" s="2" t="s">
        <v>645</v>
      </c>
      <c r="J994" s="2" t="s">
        <v>638</v>
      </c>
    </row>
    <row r="995">
      <c r="A995" s="2">
        <v>994.0</v>
      </c>
      <c r="B995" s="2" t="s">
        <v>413</v>
      </c>
      <c r="C995" s="2" t="s">
        <v>64</v>
      </c>
      <c r="D995" s="16" t="s">
        <v>573</v>
      </c>
      <c r="E995" s="10">
        <v>32.384759471164976</v>
      </c>
      <c r="F995" s="26">
        <v>962.5655225468328</v>
      </c>
      <c r="G995" s="10">
        <v>1111.5393508932998</v>
      </c>
      <c r="I995" s="2" t="s">
        <v>645</v>
      </c>
      <c r="J995" s="2" t="s">
        <v>638</v>
      </c>
    </row>
    <row r="996">
      <c r="A996" s="2">
        <v>995.0</v>
      </c>
      <c r="B996" s="2" t="s">
        <v>366</v>
      </c>
      <c r="C996" s="2" t="s">
        <v>413</v>
      </c>
      <c r="D996" s="16" t="s">
        <v>578</v>
      </c>
      <c r="E996" s="10">
        <v>24.456114898592464</v>
      </c>
      <c r="F996" s="10">
        <v>917.4933364645385</v>
      </c>
      <c r="G996" s="10">
        <v>994.9502820179978</v>
      </c>
      <c r="I996" s="2" t="s">
        <v>638</v>
      </c>
      <c r="J996" s="2" t="s">
        <v>645</v>
      </c>
    </row>
    <row r="997">
      <c r="A997" s="2">
        <v>996.0</v>
      </c>
      <c r="B997" s="2" t="s">
        <v>361</v>
      </c>
      <c r="C997" s="2" t="s">
        <v>366</v>
      </c>
      <c r="D997" s="16" t="s">
        <v>497</v>
      </c>
      <c r="E997" s="10">
        <v>27.71941818148074</v>
      </c>
      <c r="F997" s="10">
        <v>840.9066986844556</v>
      </c>
      <c r="G997" s="10">
        <v>941.9494513631311</v>
      </c>
      <c r="I997" s="2" t="s">
        <v>645</v>
      </c>
      <c r="J997" s="2" t="s">
        <v>638</v>
      </c>
    </row>
    <row r="998">
      <c r="A998" s="2">
        <v>997.0</v>
      </c>
      <c r="B998" s="2" t="s">
        <v>280</v>
      </c>
      <c r="C998" s="2" t="s">
        <v>361</v>
      </c>
      <c r="D998" s="16" t="s">
        <v>447</v>
      </c>
      <c r="E998" s="10">
        <v>7.6973759550308785</v>
      </c>
      <c r="F998" s="10">
        <v>956.8191586311611</v>
      </c>
      <c r="G998" s="10">
        <v>868.6261168659364</v>
      </c>
      <c r="I998" s="2" t="s">
        <v>638</v>
      </c>
      <c r="J998" s="2" t="s">
        <v>645</v>
      </c>
    </row>
    <row r="999">
      <c r="A999" s="2">
        <v>998.0</v>
      </c>
      <c r="B999" s="2" t="s">
        <v>160</v>
      </c>
      <c r="C999" s="2" t="s">
        <v>280</v>
      </c>
      <c r="D999" s="16" t="s">
        <v>553</v>
      </c>
      <c r="E999" s="10">
        <v>13.443738859916756</v>
      </c>
      <c r="F999" s="10">
        <v>984.011973539974</v>
      </c>
      <c r="G999" s="10">
        <v>964.516534586192</v>
      </c>
      <c r="I999" s="2" t="s">
        <v>645</v>
      </c>
      <c r="J999" s="2" t="s">
        <v>638</v>
      </c>
    </row>
    <row r="1000">
      <c r="A1000" s="2">
        <v>999.0</v>
      </c>
      <c r="B1000" s="2" t="s">
        <v>59</v>
      </c>
      <c r="C1000" s="2" t="s">
        <v>160</v>
      </c>
      <c r="D1000" s="16" t="s">
        <v>561</v>
      </c>
      <c r="E1000" s="10">
        <v>8.613647953283158</v>
      </c>
      <c r="F1000" s="26">
        <v>1068.4510994316142</v>
      </c>
      <c r="G1000" s="10">
        <v>997.4557123998907</v>
      </c>
      <c r="I1000" s="2" t="s">
        <v>638</v>
      </c>
      <c r="J1000" s="2" t="s">
        <v>645</v>
      </c>
    </row>
    <row r="1001">
      <c r="A1001" s="2">
        <v>1000.0</v>
      </c>
      <c r="B1001" s="2" t="s">
        <v>154</v>
      </c>
      <c r="C1001" s="2" t="s">
        <v>59</v>
      </c>
      <c r="D1001" s="16" t="s">
        <v>440</v>
      </c>
      <c r="E1001" s="10">
        <v>20.239146136742036</v>
      </c>
      <c r="F1001" s="10">
        <v>1032.7793453547638</v>
      </c>
      <c r="G1001" s="10">
        <v>1077.0647473848974</v>
      </c>
      <c r="I1001" s="2" t="s">
        <v>645</v>
      </c>
      <c r="J1001" s="2" t="s">
        <v>638</v>
      </c>
    </row>
    <row r="1002">
      <c r="A1002" s="2">
        <v>1001.0</v>
      </c>
      <c r="B1002" s="2" t="s">
        <v>230</v>
      </c>
      <c r="C1002" s="2" t="s">
        <v>154</v>
      </c>
      <c r="D1002" s="16" t="s">
        <v>443</v>
      </c>
      <c r="E1002" s="10">
        <v>23.1501042222394</v>
      </c>
      <c r="F1002" s="26">
        <v>987.0446081648995</v>
      </c>
      <c r="G1002" s="10">
        <v>1053.0184914915058</v>
      </c>
      <c r="I1002" s="2" t="s">
        <v>638</v>
      </c>
      <c r="J1002" s="2" t="s">
        <v>645</v>
      </c>
    </row>
    <row r="1003">
      <c r="A1003" s="2">
        <v>1002.0</v>
      </c>
      <c r="B1003" s="2" t="s">
        <v>117</v>
      </c>
      <c r="C1003" s="2" t="s">
        <v>230</v>
      </c>
      <c r="D1003" s="16" t="s">
        <v>536</v>
      </c>
      <c r="E1003" s="10">
        <v>19.025813765974647</v>
      </c>
      <c r="F1003" s="10">
        <v>975.9921338695065</v>
      </c>
      <c r="G1003" s="10">
        <v>1010.1947123871389</v>
      </c>
      <c r="I1003" s="2" t="s">
        <v>645</v>
      </c>
      <c r="J1003" s="2" t="s">
        <v>638</v>
      </c>
    </row>
    <row r="1004">
      <c r="A1004" s="2">
        <v>1003.0</v>
      </c>
      <c r="B1004" s="2" t="s">
        <v>279</v>
      </c>
      <c r="C1004" s="2" t="s">
        <v>117</v>
      </c>
      <c r="D1004" s="16" t="s">
        <v>433</v>
      </c>
      <c r="E1004" s="10">
        <v>-44.02060536499154</v>
      </c>
      <c r="F1004" s="10">
        <v>958.8448111016888</v>
      </c>
      <c r="G1004" s="10">
        <v>995.017947635481</v>
      </c>
      <c r="I1004" s="2" t="s">
        <v>638</v>
      </c>
      <c r="J1004" s="2" t="s">
        <v>645</v>
      </c>
    </row>
    <row r="1005">
      <c r="A1005" s="2">
        <v>1004.0</v>
      </c>
      <c r="B1005" s="2" t="s">
        <v>59</v>
      </c>
      <c r="C1005" s="2" t="s">
        <v>117</v>
      </c>
      <c r="D1005" s="16" t="s">
        <v>456</v>
      </c>
      <c r="E1005" s="10">
        <v>10.661338252688932</v>
      </c>
      <c r="F1005" s="10">
        <v>1056.8256012481554</v>
      </c>
      <c r="G1005" s="10">
        <v>1039.0385530004726</v>
      </c>
      <c r="I1005" s="2" t="s">
        <v>638</v>
      </c>
      <c r="J1005" s="2" t="s">
        <v>645</v>
      </c>
    </row>
    <row r="1006">
      <c r="A1006" s="2">
        <v>1005.0</v>
      </c>
      <c r="B1006" s="2" t="s">
        <v>74</v>
      </c>
      <c r="C1006" s="2" t="s">
        <v>59</v>
      </c>
      <c r="D1006" s="16" t="s">
        <v>577</v>
      </c>
      <c r="E1006" s="10">
        <v>10.655805751425827</v>
      </c>
      <c r="F1006" s="10">
        <v>1116.0703047177794</v>
      </c>
      <c r="G1006" s="10">
        <v>1067.4869395008443</v>
      </c>
      <c r="H1006" s="2" t="s">
        <v>618</v>
      </c>
      <c r="I1006" s="2" t="s">
        <v>645</v>
      </c>
      <c r="J1006" s="2" t="s">
        <v>638</v>
      </c>
    </row>
    <row r="1007">
      <c r="A1007" s="2">
        <v>1006.0</v>
      </c>
      <c r="B1007" s="2" t="s">
        <v>101</v>
      </c>
      <c r="C1007" s="2" t="s">
        <v>315</v>
      </c>
      <c r="D1007" s="16" t="s">
        <v>429</v>
      </c>
      <c r="E1007" s="10">
        <v>8.661415446688919</v>
      </c>
      <c r="F1007" s="10">
        <v>965.7939492862349</v>
      </c>
      <c r="G1007" s="10">
        <v>888.770780079439</v>
      </c>
      <c r="I1007" s="2" t="s">
        <v>646</v>
      </c>
      <c r="J1007" s="2" t="s">
        <v>640</v>
      </c>
    </row>
    <row r="1008">
      <c r="A1008" s="2">
        <v>1007.0</v>
      </c>
      <c r="B1008" s="2" t="s">
        <v>377</v>
      </c>
      <c r="C1008" s="2" t="s">
        <v>101</v>
      </c>
      <c r="D1008" s="16" t="s">
        <v>433</v>
      </c>
      <c r="E1008" s="10">
        <v>-50.41634872801461</v>
      </c>
      <c r="F1008" s="10">
        <v>996.2614104996976</v>
      </c>
      <c r="G1008" s="10">
        <v>974.4553647329238</v>
      </c>
      <c r="I1008" s="2" t="s">
        <v>640</v>
      </c>
      <c r="J1008" s="2" t="s">
        <v>646</v>
      </c>
    </row>
    <row r="1009">
      <c r="A1009" s="2">
        <v>1008.0</v>
      </c>
      <c r="B1009" s="2" t="s">
        <v>141</v>
      </c>
      <c r="C1009" s="2" t="s">
        <v>101</v>
      </c>
      <c r="D1009" s="16" t="s">
        <v>557</v>
      </c>
      <c r="E1009" s="10">
        <v>7.3744884372182415</v>
      </c>
      <c r="F1009" s="10">
        <v>1069.2866504602916</v>
      </c>
      <c r="G1009" s="10">
        <v>1024.8717134609385</v>
      </c>
      <c r="I1009" s="2" t="s">
        <v>640</v>
      </c>
      <c r="J1009" s="2" t="s">
        <v>646</v>
      </c>
    </row>
    <row r="1010">
      <c r="A1010" s="2">
        <v>1009.0</v>
      </c>
      <c r="B1010" s="2" t="s">
        <v>63</v>
      </c>
      <c r="C1010" s="2" t="s">
        <v>141</v>
      </c>
      <c r="D1010" s="16" t="s">
        <v>572</v>
      </c>
      <c r="E1010" s="10">
        <v>19.507155568631855</v>
      </c>
      <c r="F1010" s="10">
        <v>1041.7603452994451</v>
      </c>
      <c r="G1010" s="10">
        <v>1076.6611388975098</v>
      </c>
      <c r="I1010" s="2" t="s">
        <v>646</v>
      </c>
      <c r="J1010" s="2" t="s">
        <v>640</v>
      </c>
    </row>
    <row r="1011">
      <c r="A1011" s="2">
        <v>1010.0</v>
      </c>
      <c r="B1011" s="2" t="s">
        <v>421</v>
      </c>
      <c r="C1011" s="2" t="s">
        <v>63</v>
      </c>
      <c r="D1011" s="16" t="s">
        <v>433</v>
      </c>
      <c r="E1011" s="10">
        <v>-27.094531985137174</v>
      </c>
      <c r="F1011" s="10">
        <v>902.9099806084952</v>
      </c>
      <c r="G1011" s="10">
        <v>1061.267500868077</v>
      </c>
      <c r="I1011" s="2" t="s">
        <v>640</v>
      </c>
      <c r="J1011" s="2" t="s">
        <v>646</v>
      </c>
    </row>
    <row r="1012">
      <c r="A1012" s="2">
        <v>1011.0</v>
      </c>
      <c r="B1012" s="2" t="s">
        <v>89</v>
      </c>
      <c r="C1012" s="2" t="s">
        <v>63</v>
      </c>
      <c r="D1012" s="16" t="s">
        <v>433</v>
      </c>
      <c r="E1012" s="10">
        <v>-53.90656389349161</v>
      </c>
      <c r="F1012" s="10">
        <v>1150.628301464467</v>
      </c>
      <c r="G1012" s="10">
        <v>1088.362032853214</v>
      </c>
      <c r="I1012" s="2" t="s">
        <v>640</v>
      </c>
      <c r="J1012" s="2" t="s">
        <v>646</v>
      </c>
    </row>
    <row r="1013">
      <c r="A1013" s="2">
        <v>1012.0</v>
      </c>
      <c r="B1013" s="2" t="s">
        <v>315</v>
      </c>
      <c r="C1013" s="2" t="s">
        <v>63</v>
      </c>
      <c r="D1013" s="16" t="s">
        <v>475</v>
      </c>
      <c r="E1013" s="10">
        <v>46.86813221949589</v>
      </c>
      <c r="F1013" s="10">
        <v>880.10936463275</v>
      </c>
      <c r="G1013" s="10">
        <v>1142.2685967467057</v>
      </c>
      <c r="I1013" s="2" t="s">
        <v>640</v>
      </c>
      <c r="J1013" s="2" t="s">
        <v>646</v>
      </c>
    </row>
    <row r="1014">
      <c r="A1014" s="2">
        <v>1013.0</v>
      </c>
      <c r="B1014" s="2" t="s">
        <v>27</v>
      </c>
      <c r="C1014" s="2" t="s">
        <v>315</v>
      </c>
      <c r="D1014" s="16" t="s">
        <v>541</v>
      </c>
      <c r="E1014" s="10">
        <v>9.089174791085819</v>
      </c>
      <c r="F1014" s="10">
        <v>1004.0967712058508</v>
      </c>
      <c r="G1014" s="10">
        <v>926.977496852246</v>
      </c>
      <c r="I1014" s="2" t="s">
        <v>646</v>
      </c>
      <c r="J1014" s="2" t="s">
        <v>640</v>
      </c>
    </row>
    <row r="1015">
      <c r="A1015" s="2">
        <v>1014.0</v>
      </c>
      <c r="B1015" s="2" t="s">
        <v>72</v>
      </c>
      <c r="C1015" s="2" t="s">
        <v>27</v>
      </c>
      <c r="D1015" s="16" t="s">
        <v>537</v>
      </c>
      <c r="E1015" s="10">
        <v>8.551902992899644</v>
      </c>
      <c r="F1015" s="10">
        <v>1086.241764192091</v>
      </c>
      <c r="G1015" s="10">
        <v>1013.1859459969367</v>
      </c>
      <c r="I1015" s="2" t="s">
        <v>640</v>
      </c>
      <c r="J1015" s="2" t="s">
        <v>646</v>
      </c>
    </row>
    <row r="1016">
      <c r="A1016" s="2">
        <v>1015.0</v>
      </c>
      <c r="B1016" s="2" t="s">
        <v>21</v>
      </c>
      <c r="C1016" s="2" t="s">
        <v>72</v>
      </c>
      <c r="D1016" s="16" t="s">
        <v>530</v>
      </c>
      <c r="E1016" s="10">
        <v>10.227030601762616</v>
      </c>
      <c r="F1016" s="26">
        <v>1153.187046554534</v>
      </c>
      <c r="G1016" s="10">
        <v>1094.7936671849907</v>
      </c>
      <c r="I1016" s="2" t="s">
        <v>646</v>
      </c>
      <c r="J1016" s="2" t="s">
        <v>640</v>
      </c>
    </row>
    <row r="1017">
      <c r="A1017" s="2">
        <v>1016.0</v>
      </c>
      <c r="B1017" s="2" t="s">
        <v>89</v>
      </c>
      <c r="C1017" s="2" t="s">
        <v>21</v>
      </c>
      <c r="D1017" s="16" t="s">
        <v>433</v>
      </c>
      <c r="E1017" s="10">
        <v>-40.06935848936561</v>
      </c>
      <c r="F1017" s="10">
        <v>1096.7217375709754</v>
      </c>
      <c r="G1017" s="10">
        <v>1163.4140771562963</v>
      </c>
      <c r="I1017" s="2" t="s">
        <v>640</v>
      </c>
      <c r="J1017" s="2" t="s">
        <v>646</v>
      </c>
    </row>
    <row r="1018">
      <c r="A1018" s="2">
        <v>1017.0</v>
      </c>
      <c r="B1018" s="2" t="s">
        <v>421</v>
      </c>
      <c r="C1018" s="2" t="s">
        <v>21</v>
      </c>
      <c r="D1018" s="16" t="s">
        <v>433</v>
      </c>
      <c r="E1018" s="10">
        <v>-8.83287837959543</v>
      </c>
      <c r="F1018" s="10">
        <v>875.815448623358</v>
      </c>
      <c r="G1018" s="10">
        <v>1203.483435645662</v>
      </c>
      <c r="H1018" s="2" t="s">
        <v>618</v>
      </c>
      <c r="I1018" s="2" t="s">
        <v>640</v>
      </c>
      <c r="J1018" s="2" t="s">
        <v>646</v>
      </c>
    </row>
    <row r="1019">
      <c r="A1019" s="2">
        <v>1018.0</v>
      </c>
      <c r="B1019" s="2" t="s">
        <v>40</v>
      </c>
      <c r="C1019" s="2" t="s">
        <v>171</v>
      </c>
      <c r="D1019" s="16" t="s">
        <v>451</v>
      </c>
      <c r="E1019" s="10">
        <v>7.2592498486096355</v>
      </c>
      <c r="F1019" s="26">
        <v>1151.7444863415274</v>
      </c>
      <c r="G1019" s="10">
        <v>1047.6688503582131</v>
      </c>
      <c r="I1019" s="2" t="s">
        <v>652</v>
      </c>
      <c r="J1019" s="2" t="s">
        <v>643</v>
      </c>
    </row>
    <row r="1020">
      <c r="A1020" s="2">
        <v>1019.0</v>
      </c>
      <c r="B1020" s="2" t="s">
        <v>79</v>
      </c>
      <c r="C1020" s="2" t="s">
        <v>40</v>
      </c>
      <c r="D1020" s="16" t="s">
        <v>433</v>
      </c>
      <c r="E1020" s="10">
        <v>-36.07473100206004</v>
      </c>
      <c r="F1020" s="26">
        <v>1063.4724046341835</v>
      </c>
      <c r="G1020" s="10">
        <v>1159.003736190137</v>
      </c>
      <c r="I1020" s="2" t="s">
        <v>643</v>
      </c>
      <c r="J1020" s="2" t="s">
        <v>652</v>
      </c>
    </row>
    <row r="1021">
      <c r="A1021" s="2">
        <v>1020.0</v>
      </c>
      <c r="B1021" s="2" t="s">
        <v>35</v>
      </c>
      <c r="C1021" s="2" t="s">
        <v>40</v>
      </c>
      <c r="D1021" s="16" t="s">
        <v>428</v>
      </c>
      <c r="E1021" s="10">
        <v>20.637883852003572</v>
      </c>
      <c r="F1021" s="10">
        <v>1132.7076804120795</v>
      </c>
      <c r="G1021" s="10">
        <v>1195.078467192197</v>
      </c>
      <c r="I1021" s="2" t="s">
        <v>643</v>
      </c>
      <c r="J1021" s="2" t="s">
        <v>652</v>
      </c>
    </row>
    <row r="1022">
      <c r="A1022" s="2">
        <v>1021.0</v>
      </c>
      <c r="B1022" s="2" t="s">
        <v>20</v>
      </c>
      <c r="C1022" s="2" t="s">
        <v>35</v>
      </c>
      <c r="D1022" s="16" t="s">
        <v>451</v>
      </c>
      <c r="E1022" s="10">
        <v>27.580191456086077</v>
      </c>
      <c r="F1022" s="26">
        <v>1060.0360731127903</v>
      </c>
      <c r="G1022" s="10">
        <v>1153.3455642640831</v>
      </c>
      <c r="I1022" s="2" t="s">
        <v>652</v>
      </c>
      <c r="J1022" s="2" t="s">
        <v>643</v>
      </c>
    </row>
    <row r="1023">
      <c r="A1023" s="2">
        <v>1022.0</v>
      </c>
      <c r="B1023" s="2" t="s">
        <v>17</v>
      </c>
      <c r="C1023" s="2" t="s">
        <v>20</v>
      </c>
      <c r="D1023" s="16" t="s">
        <v>443</v>
      </c>
      <c r="E1023" s="10">
        <v>19.746353888915884</v>
      </c>
      <c r="F1023" s="10">
        <v>1047.8183722835001</v>
      </c>
      <c r="G1023" s="10">
        <v>1087.6162645688764</v>
      </c>
      <c r="I1023" s="2" t="s">
        <v>643</v>
      </c>
      <c r="J1023" s="2" t="s">
        <v>652</v>
      </c>
    </row>
    <row r="1024">
      <c r="A1024" s="2">
        <v>1023.0</v>
      </c>
      <c r="B1024" s="2" t="s">
        <v>45</v>
      </c>
      <c r="C1024" s="2" t="s">
        <v>17</v>
      </c>
      <c r="D1024" s="16" t="s">
        <v>515</v>
      </c>
      <c r="E1024" s="10">
        <v>27.499543028701265</v>
      </c>
      <c r="F1024" s="10">
        <v>975.9353844772281</v>
      </c>
      <c r="G1024" s="10">
        <v>1067.564726172416</v>
      </c>
      <c r="I1024" s="2" t="s">
        <v>652</v>
      </c>
      <c r="J1024" s="2" t="s">
        <v>643</v>
      </c>
    </row>
    <row r="1025">
      <c r="A1025" s="2">
        <v>1024.0</v>
      </c>
      <c r="B1025" s="2" t="s">
        <v>385</v>
      </c>
      <c r="C1025" s="2" t="s">
        <v>45</v>
      </c>
      <c r="D1025" s="16" t="s">
        <v>433</v>
      </c>
      <c r="E1025" s="10">
        <v>-43.42904251307448</v>
      </c>
      <c r="F1025" s="10">
        <v>962.5135189580969</v>
      </c>
      <c r="G1025" s="10">
        <v>1003.4349275059294</v>
      </c>
      <c r="I1025" s="2" t="s">
        <v>643</v>
      </c>
      <c r="J1025" s="2" t="s">
        <v>652</v>
      </c>
    </row>
    <row r="1026">
      <c r="A1026" s="2">
        <v>1025.0</v>
      </c>
      <c r="B1026" s="2" t="s">
        <v>35</v>
      </c>
      <c r="C1026" s="2" t="s">
        <v>45</v>
      </c>
      <c r="D1026" s="16" t="s">
        <v>466</v>
      </c>
      <c r="E1026" s="10">
        <v>4.201446226836022</v>
      </c>
      <c r="F1026" s="10">
        <v>1125.765372807997</v>
      </c>
      <c r="G1026" s="10">
        <v>1046.8639700190038</v>
      </c>
      <c r="I1026" s="2" t="s">
        <v>643</v>
      </c>
      <c r="J1026" s="2" t="s">
        <v>652</v>
      </c>
    </row>
    <row r="1027">
      <c r="A1027" s="2">
        <v>1026.0</v>
      </c>
      <c r="B1027" s="2" t="s">
        <v>43</v>
      </c>
      <c r="C1027" s="2" t="s">
        <v>35</v>
      </c>
      <c r="D1027" s="16" t="s">
        <v>593</v>
      </c>
      <c r="E1027" s="10">
        <v>17.698238492453502</v>
      </c>
      <c r="F1027" s="10">
        <v>1122.1078028926602</v>
      </c>
      <c r="G1027" s="10">
        <v>1129.966819034833</v>
      </c>
      <c r="I1027" s="2" t="s">
        <v>652</v>
      </c>
      <c r="J1027" s="2" t="s">
        <v>643</v>
      </c>
    </row>
    <row r="1028">
      <c r="A1028" s="2">
        <v>1027.0</v>
      </c>
      <c r="B1028" s="2" t="s">
        <v>330</v>
      </c>
      <c r="C1028" s="2" t="s">
        <v>43</v>
      </c>
      <c r="D1028" s="16" t="s">
        <v>433</v>
      </c>
      <c r="E1028" s="10">
        <v>-25.383308053650442</v>
      </c>
      <c r="F1028" s="26">
        <v>969.1559684819598</v>
      </c>
      <c r="G1028" s="10">
        <v>1139.8060413851138</v>
      </c>
      <c r="I1028" s="2" t="s">
        <v>643</v>
      </c>
      <c r="J1028" s="2" t="s">
        <v>652</v>
      </c>
    </row>
    <row r="1029">
      <c r="A1029" s="2">
        <v>1028.0</v>
      </c>
      <c r="B1029" s="2" t="s">
        <v>17</v>
      </c>
      <c r="C1029" s="2" t="s">
        <v>43</v>
      </c>
      <c r="D1029" s="16" t="s">
        <v>594</v>
      </c>
      <c r="E1029" s="10">
        <v>30.69565533419521</v>
      </c>
      <c r="F1029" s="26">
        <v>1040.0651831437146</v>
      </c>
      <c r="G1029" s="10">
        <v>1165.189349438764</v>
      </c>
      <c r="I1029" s="2" t="s">
        <v>643</v>
      </c>
      <c r="J1029" s="2" t="s">
        <v>652</v>
      </c>
    </row>
    <row r="1030">
      <c r="A1030" s="2">
        <v>1029.0</v>
      </c>
      <c r="B1030" s="2" t="s">
        <v>100</v>
      </c>
      <c r="C1030" s="2" t="s">
        <v>17</v>
      </c>
      <c r="D1030" s="16" t="s">
        <v>582</v>
      </c>
      <c r="E1030" s="10">
        <v>24.0723262400101</v>
      </c>
      <c r="F1030" s="10">
        <v>1000.2652015865169</v>
      </c>
      <c r="G1030" s="10">
        <v>1070.7608384779098</v>
      </c>
      <c r="I1030" s="2" t="s">
        <v>652</v>
      </c>
      <c r="J1030" s="2" t="s">
        <v>643</v>
      </c>
    </row>
    <row r="1031">
      <c r="A1031" s="2">
        <v>1030.0</v>
      </c>
      <c r="B1031" s="2" t="s">
        <v>35</v>
      </c>
      <c r="C1031" s="2" t="s">
        <v>100</v>
      </c>
      <c r="D1031" s="16" t="s">
        <v>558</v>
      </c>
      <c r="E1031" s="10">
        <v>8.79769670872348</v>
      </c>
      <c r="F1031" s="26">
        <v>1112.2685805423794</v>
      </c>
      <c r="G1031" s="10">
        <v>1024.337527826527</v>
      </c>
      <c r="I1031" s="2" t="s">
        <v>643</v>
      </c>
      <c r="J1031" s="2" t="s">
        <v>652</v>
      </c>
    </row>
    <row r="1032">
      <c r="A1032" s="2">
        <v>1031.0</v>
      </c>
      <c r="B1032" s="2" t="s">
        <v>331</v>
      </c>
      <c r="C1032" s="2" t="s">
        <v>35</v>
      </c>
      <c r="D1032" s="16" t="s">
        <v>569</v>
      </c>
      <c r="E1032" s="10">
        <v>27.547982553759454</v>
      </c>
      <c r="F1032" s="26">
        <v>1022.2595132082336</v>
      </c>
      <c r="G1032" s="10">
        <v>1121.0662772511027</v>
      </c>
      <c r="H1032" s="2" t="s">
        <v>618</v>
      </c>
      <c r="I1032" s="2" t="s">
        <v>652</v>
      </c>
      <c r="J1032" s="2" t="s">
        <v>643</v>
      </c>
    </row>
    <row r="1033">
      <c r="A1033" s="2">
        <v>1032.0</v>
      </c>
      <c r="B1033" s="2" t="s">
        <v>355</v>
      </c>
      <c r="C1033" s="2" t="s">
        <v>52</v>
      </c>
      <c r="D1033" s="16" t="s">
        <v>433</v>
      </c>
      <c r="E1033" s="10">
        <v>-41.88149179538561</v>
      </c>
      <c r="F1033" s="26">
        <v>1040.1285411157114</v>
      </c>
      <c r="G1033" s="10">
        <v>1093.1483656973596</v>
      </c>
      <c r="I1033" s="2" t="s">
        <v>644</v>
      </c>
      <c r="J1033" s="2" t="s">
        <v>631</v>
      </c>
    </row>
    <row r="1034">
      <c r="A1034" s="2">
        <v>1033.0</v>
      </c>
      <c r="B1034" s="2" t="s">
        <v>215</v>
      </c>
      <c r="C1034" s="2" t="s">
        <v>52</v>
      </c>
      <c r="D1034" s="16" t="s">
        <v>433</v>
      </c>
      <c r="E1034" s="10">
        <v>-32.61123686429511</v>
      </c>
      <c r="F1034" s="10">
        <v>1015.2776829118488</v>
      </c>
      <c r="G1034" s="10">
        <v>1135.0298574927451</v>
      </c>
      <c r="I1034" s="2" t="s">
        <v>644</v>
      </c>
      <c r="J1034" s="2" t="s">
        <v>631</v>
      </c>
    </row>
    <row r="1035">
      <c r="A1035" s="2">
        <v>1034.0</v>
      </c>
      <c r="B1035" s="2" t="s">
        <v>47</v>
      </c>
      <c r="C1035" s="2" t="s">
        <v>52</v>
      </c>
      <c r="D1035" s="16" t="s">
        <v>473</v>
      </c>
      <c r="E1035" s="10">
        <v>31.307614382791883</v>
      </c>
      <c r="F1035" s="10">
        <v>1012.910830746939</v>
      </c>
      <c r="G1035" s="10">
        <v>1167.6410943570402</v>
      </c>
      <c r="I1035" s="2" t="s">
        <v>644</v>
      </c>
      <c r="J1035" s="2" t="s">
        <v>631</v>
      </c>
    </row>
    <row r="1036">
      <c r="A1036" s="2">
        <v>1035.0</v>
      </c>
      <c r="B1036" s="2" t="s">
        <v>75</v>
      </c>
      <c r="C1036" s="2" t="s">
        <v>47</v>
      </c>
      <c r="D1036" s="16" t="s">
        <v>476</v>
      </c>
      <c r="E1036" s="10">
        <v>20.78848652098329</v>
      </c>
      <c r="F1036" s="10">
        <v>1002.939994443778</v>
      </c>
      <c r="G1036" s="10">
        <v>1044.218445129731</v>
      </c>
      <c r="I1036" s="2" t="s">
        <v>631</v>
      </c>
      <c r="J1036" s="2" t="s">
        <v>644</v>
      </c>
    </row>
    <row r="1037">
      <c r="A1037" s="2">
        <v>1036.0</v>
      </c>
      <c r="B1037" s="2" t="s">
        <v>263</v>
      </c>
      <c r="C1037" s="2" t="s">
        <v>75</v>
      </c>
      <c r="D1037" s="16" t="s">
        <v>433</v>
      </c>
      <c r="E1037" s="10">
        <v>-46.44171742789565</v>
      </c>
      <c r="F1037" s="26">
        <v>1007.869597812272</v>
      </c>
      <c r="G1037" s="10">
        <v>1023.7284809647614</v>
      </c>
      <c r="I1037" s="2" t="s">
        <v>644</v>
      </c>
      <c r="J1037" s="2" t="s">
        <v>631</v>
      </c>
    </row>
    <row r="1038">
      <c r="A1038" s="2">
        <v>1037.0</v>
      </c>
      <c r="B1038" s="2" t="s">
        <v>355</v>
      </c>
      <c r="C1038" s="2" t="s">
        <v>75</v>
      </c>
      <c r="D1038" s="16" t="s">
        <v>553</v>
      </c>
      <c r="E1038" s="10">
        <v>21.12716311438001</v>
      </c>
      <c r="F1038" s="26">
        <v>998.2470493203258</v>
      </c>
      <c r="G1038" s="10">
        <v>1070.170198392657</v>
      </c>
      <c r="I1038" s="2" t="s">
        <v>644</v>
      </c>
      <c r="J1038" s="2" t="s">
        <v>631</v>
      </c>
    </row>
    <row r="1039">
      <c r="A1039" s="2">
        <v>1038.0</v>
      </c>
      <c r="B1039" s="2" t="s">
        <v>125</v>
      </c>
      <c r="C1039" s="2" t="s">
        <v>355</v>
      </c>
      <c r="D1039" s="16" t="s">
        <v>489</v>
      </c>
      <c r="E1039" s="10">
        <v>22.22841695766515</v>
      </c>
      <c r="F1039" s="26">
        <v>969.1401569578333</v>
      </c>
      <c r="G1039" s="10">
        <v>1019.3742124347058</v>
      </c>
      <c r="I1039" s="2" t="s">
        <v>631</v>
      </c>
      <c r="J1039" s="2" t="s">
        <v>644</v>
      </c>
    </row>
    <row r="1040">
      <c r="A1040" s="2">
        <v>1039.0</v>
      </c>
      <c r="B1040" s="2" t="s">
        <v>88</v>
      </c>
      <c r="C1040" s="2" t="s">
        <v>125</v>
      </c>
      <c r="D1040" s="16" t="s">
        <v>539</v>
      </c>
      <c r="E1040" s="10">
        <v>6.405272725459856</v>
      </c>
      <c r="F1040" s="10">
        <v>1118.8391016551923</v>
      </c>
      <c r="G1040" s="10">
        <v>991.3685739154984</v>
      </c>
      <c r="I1040" s="2" t="s">
        <v>644</v>
      </c>
      <c r="J1040" s="2" t="s">
        <v>631</v>
      </c>
    </row>
    <row r="1041">
      <c r="A1041" s="2">
        <v>1040.0</v>
      </c>
      <c r="B1041" s="2" t="s">
        <v>19</v>
      </c>
      <c r="C1041" s="2" t="s">
        <v>88</v>
      </c>
      <c r="D1041" s="16" t="s">
        <v>449</v>
      </c>
      <c r="E1041" s="10">
        <v>18.59926473038836</v>
      </c>
      <c r="F1041" s="10">
        <v>1102.7844678557067</v>
      </c>
      <c r="G1041" s="10">
        <v>1125.2443743806523</v>
      </c>
      <c r="I1041" s="2" t="s">
        <v>631</v>
      </c>
      <c r="J1041" s="2" t="s">
        <v>644</v>
      </c>
    </row>
    <row r="1042">
      <c r="A1042" s="2">
        <v>1041.0</v>
      </c>
      <c r="B1042" s="2" t="s">
        <v>400</v>
      </c>
      <c r="C1042" s="2" t="s">
        <v>19</v>
      </c>
      <c r="D1042" s="16" t="s">
        <v>433</v>
      </c>
      <c r="E1042" s="10">
        <v>-21.320292904170802</v>
      </c>
      <c r="F1042" s="10">
        <v>920.2180971525397</v>
      </c>
      <c r="G1042" s="10">
        <v>1121.383732586095</v>
      </c>
      <c r="I1042" s="2" t="s">
        <v>644</v>
      </c>
      <c r="J1042" s="2" t="s">
        <v>631</v>
      </c>
    </row>
    <row r="1043">
      <c r="A1043" s="2">
        <v>1042.0</v>
      </c>
      <c r="B1043" s="2" t="s">
        <v>88</v>
      </c>
      <c r="C1043" s="2" t="s">
        <v>19</v>
      </c>
      <c r="D1043" s="16" t="s">
        <v>490</v>
      </c>
      <c r="E1043" s="10">
        <v>16.09792027978206</v>
      </c>
      <c r="F1043" s="26">
        <v>1106.645109650264</v>
      </c>
      <c r="G1043" s="10">
        <v>1142.7040254902658</v>
      </c>
      <c r="I1043" s="2" t="s">
        <v>644</v>
      </c>
      <c r="J1043" s="2" t="s">
        <v>631</v>
      </c>
    </row>
    <row r="1044">
      <c r="A1044" s="2">
        <v>1043.0</v>
      </c>
      <c r="B1044" s="2" t="s">
        <v>61</v>
      </c>
      <c r="C1044" s="2" t="s">
        <v>88</v>
      </c>
      <c r="D1044" s="16" t="s">
        <v>432</v>
      </c>
      <c r="E1044" s="10">
        <v>20.18035093740528</v>
      </c>
      <c r="F1044" s="10">
        <v>1084.2876822270591</v>
      </c>
      <c r="G1044" s="10">
        <v>1122.7430299300459</v>
      </c>
      <c r="H1044" s="2" t="s">
        <v>618</v>
      </c>
      <c r="I1044" s="2" t="s">
        <v>631</v>
      </c>
      <c r="J1044" s="2" t="s">
        <v>644</v>
      </c>
    </row>
    <row r="1045">
      <c r="A1045" s="2">
        <v>1044.0</v>
      </c>
      <c r="B1045" s="2" t="s">
        <v>74</v>
      </c>
      <c r="C1045" s="2" t="s">
        <v>41</v>
      </c>
      <c r="D1045" s="16" t="s">
        <v>433</v>
      </c>
      <c r="E1045" s="10">
        <v>-40.62400322533279</v>
      </c>
      <c r="F1045" s="10">
        <v>1126.7261104692052</v>
      </c>
      <c r="G1045" s="10">
        <v>1189.2828901575358</v>
      </c>
      <c r="I1045" s="2" t="s">
        <v>645</v>
      </c>
      <c r="J1045" s="2" t="s">
        <v>637</v>
      </c>
    </row>
    <row r="1046">
      <c r="A1046" s="2">
        <v>1045.0</v>
      </c>
      <c r="B1046" s="2" t="s">
        <v>117</v>
      </c>
      <c r="C1046" s="2" t="s">
        <v>41</v>
      </c>
      <c r="D1046" s="16" t="s">
        <v>433</v>
      </c>
      <c r="E1046" s="10">
        <v>-21.27376369710201</v>
      </c>
      <c r="F1046" s="10">
        <v>1028.3772147477837</v>
      </c>
      <c r="G1046" s="10">
        <v>1229.9068933828687</v>
      </c>
      <c r="I1046" s="2" t="s">
        <v>645</v>
      </c>
      <c r="J1046" s="2" t="s">
        <v>637</v>
      </c>
    </row>
    <row r="1047">
      <c r="A1047" s="2">
        <v>1046.0</v>
      </c>
      <c r="B1047" s="2" t="s">
        <v>160</v>
      </c>
      <c r="C1047" s="2" t="s">
        <v>41</v>
      </c>
      <c r="D1047" s="16" t="s">
        <v>433</v>
      </c>
      <c r="E1047" s="10">
        <v>-17.89531143225325</v>
      </c>
      <c r="F1047" s="10">
        <v>988.8420644466075</v>
      </c>
      <c r="G1047" s="10">
        <v>1251.1806570799706</v>
      </c>
      <c r="I1047" s="2" t="s">
        <v>645</v>
      </c>
      <c r="J1047" s="2" t="s">
        <v>637</v>
      </c>
    </row>
    <row r="1048">
      <c r="A1048" s="2">
        <v>1047.0</v>
      </c>
      <c r="B1048" s="2" t="s">
        <v>361</v>
      </c>
      <c r="C1048" s="2" t="s">
        <v>41</v>
      </c>
      <c r="D1048" s="16" t="s">
        <v>457</v>
      </c>
      <c r="E1048" s="10">
        <v>57.5200537311946</v>
      </c>
      <c r="F1048" s="26">
        <v>860.9287409109055</v>
      </c>
      <c r="G1048" s="10">
        <v>1269.0759685122239</v>
      </c>
      <c r="I1048" s="2" t="s">
        <v>645</v>
      </c>
      <c r="J1048" s="2" t="s">
        <v>637</v>
      </c>
    </row>
    <row r="1049">
      <c r="A1049" s="2">
        <v>1048.0</v>
      </c>
      <c r="B1049" s="2" t="s">
        <v>76</v>
      </c>
      <c r="C1049" s="2" t="s">
        <v>361</v>
      </c>
      <c r="D1049" s="16" t="s">
        <v>467</v>
      </c>
      <c r="E1049" s="10">
        <v>9.776876385639675</v>
      </c>
      <c r="F1049" s="10">
        <v>979.2696638721479</v>
      </c>
      <c r="G1049" s="10">
        <v>918.4487946421001</v>
      </c>
      <c r="I1049" s="2" t="s">
        <v>637</v>
      </c>
      <c r="J1049" s="2" t="s">
        <v>645</v>
      </c>
    </row>
    <row r="1050">
      <c r="A1050" s="2">
        <v>1049.0</v>
      </c>
      <c r="B1050" s="2" t="s">
        <v>413</v>
      </c>
      <c r="C1050" s="2" t="s">
        <v>76</v>
      </c>
      <c r="D1050" s="16" t="s">
        <v>433</v>
      </c>
      <c r="E1050" s="10">
        <v>-46.131360989355855</v>
      </c>
      <c r="F1050" s="26">
        <v>970.4941671194052</v>
      </c>
      <c r="G1050" s="10">
        <v>989.0465402577877</v>
      </c>
      <c r="I1050" s="2" t="s">
        <v>645</v>
      </c>
      <c r="J1050" s="2" t="s">
        <v>637</v>
      </c>
    </row>
    <row r="1051">
      <c r="A1051" s="2">
        <v>1050.0</v>
      </c>
      <c r="B1051" s="2" t="s">
        <v>74</v>
      </c>
      <c r="C1051" s="2" t="s">
        <v>76</v>
      </c>
      <c r="D1051" s="16" t="s">
        <v>504</v>
      </c>
      <c r="E1051" s="10">
        <v>7.386861354278402</v>
      </c>
      <c r="F1051" s="26">
        <v>1086.1021072438723</v>
      </c>
      <c r="G1051" s="10">
        <v>1035.1779012471436</v>
      </c>
      <c r="I1051" s="2" t="s">
        <v>645</v>
      </c>
      <c r="J1051" s="2" t="s">
        <v>637</v>
      </c>
    </row>
    <row r="1052">
      <c r="A1052" s="2">
        <v>1051.0</v>
      </c>
      <c r="B1052" s="2" t="s">
        <v>106</v>
      </c>
      <c r="C1052" s="2" t="s">
        <v>74</v>
      </c>
      <c r="D1052" s="16" t="s">
        <v>589</v>
      </c>
      <c r="E1052" s="10">
        <v>24.446656220725835</v>
      </c>
      <c r="F1052" s="10">
        <v>1017.1315163576451</v>
      </c>
      <c r="G1052" s="10">
        <v>1093.4889685981507</v>
      </c>
      <c r="I1052" s="2" t="s">
        <v>637</v>
      </c>
      <c r="J1052" s="2" t="s">
        <v>645</v>
      </c>
    </row>
    <row r="1053">
      <c r="A1053" s="2">
        <v>1052.0</v>
      </c>
      <c r="B1053" s="2" t="s">
        <v>154</v>
      </c>
      <c r="C1053" s="2" t="s">
        <v>106</v>
      </c>
      <c r="D1053" s="16" t="s">
        <v>501</v>
      </c>
      <c r="E1053" s="10">
        <v>17.243494279469516</v>
      </c>
      <c r="F1053" s="10">
        <v>1029.8683872692663</v>
      </c>
      <c r="G1053" s="10">
        <v>1041.578172578371</v>
      </c>
      <c r="I1053" s="2" t="s">
        <v>645</v>
      </c>
      <c r="J1053" s="2" t="s">
        <v>637</v>
      </c>
    </row>
    <row r="1054">
      <c r="A1054" s="2">
        <v>1053.0</v>
      </c>
      <c r="B1054" s="2" t="s">
        <v>103</v>
      </c>
      <c r="C1054" s="2" t="s">
        <v>154</v>
      </c>
      <c r="D1054" s="16" t="s">
        <v>550</v>
      </c>
      <c r="E1054" s="10">
        <v>10.038255923290953</v>
      </c>
      <c r="F1054" s="10">
        <v>1104.35666320524</v>
      </c>
      <c r="G1054" s="10">
        <v>1047.111881548736</v>
      </c>
      <c r="I1054" s="2" t="s">
        <v>637</v>
      </c>
      <c r="J1054" s="2" t="s">
        <v>645</v>
      </c>
    </row>
    <row r="1055">
      <c r="A1055" s="2">
        <v>1054.0</v>
      </c>
      <c r="B1055" s="2" t="s">
        <v>117</v>
      </c>
      <c r="C1055" s="2" t="s">
        <v>103</v>
      </c>
      <c r="D1055" s="16" t="s">
        <v>443</v>
      </c>
      <c r="E1055" s="10">
        <v>28.916167465591172</v>
      </c>
      <c r="F1055" s="10">
        <v>1007.1034510506817</v>
      </c>
      <c r="G1055" s="10">
        <v>1114.394919128531</v>
      </c>
      <c r="I1055" s="2" t="s">
        <v>645</v>
      </c>
      <c r="J1055" s="2" t="s">
        <v>637</v>
      </c>
    </row>
    <row r="1056">
      <c r="A1056" s="2">
        <v>1055.0</v>
      </c>
      <c r="B1056" s="2" t="s">
        <v>388</v>
      </c>
      <c r="C1056" s="2" t="s">
        <v>117</v>
      </c>
      <c r="D1056" s="16" t="s">
        <v>433</v>
      </c>
      <c r="E1056" s="10">
        <v>-42.215118547524575</v>
      </c>
      <c r="F1056" s="10">
        <v>985.5716984454782</v>
      </c>
      <c r="G1056" s="10">
        <v>1036.0196185162729</v>
      </c>
      <c r="I1056" s="2" t="s">
        <v>637</v>
      </c>
      <c r="J1056" s="2" t="s">
        <v>645</v>
      </c>
    </row>
    <row r="1057">
      <c r="A1057" s="2">
        <v>1056.0</v>
      </c>
      <c r="B1057" s="2" t="s">
        <v>41</v>
      </c>
      <c r="C1057" s="2" t="s">
        <v>117</v>
      </c>
      <c r="D1057" s="16" t="s">
        <v>570</v>
      </c>
      <c r="E1057" s="10">
        <v>0.24839864199260742</v>
      </c>
      <c r="F1057" s="10">
        <v>1211.5559147810293</v>
      </c>
      <c r="G1057" s="10">
        <v>1078.2347370637974</v>
      </c>
      <c r="H1057" s="2" t="s">
        <v>618</v>
      </c>
      <c r="I1057" s="2" t="s">
        <v>637</v>
      </c>
      <c r="J1057" s="2" t="s">
        <v>645</v>
      </c>
    </row>
    <row r="1058">
      <c r="A1058" s="2">
        <v>1057.0</v>
      </c>
      <c r="B1058" s="2" t="s">
        <v>24</v>
      </c>
      <c r="C1058" s="2" t="s">
        <v>20</v>
      </c>
      <c r="D1058" s="16" t="s">
        <v>538</v>
      </c>
      <c r="E1058" s="10">
        <v>7.694463901956659</v>
      </c>
      <c r="F1058" s="10">
        <v>1170.033837439326</v>
      </c>
      <c r="G1058" s="10">
        <v>1067.8699106799606</v>
      </c>
      <c r="I1058" s="2" t="s">
        <v>646</v>
      </c>
      <c r="J1058" s="2" t="s">
        <v>652</v>
      </c>
    </row>
    <row r="1059">
      <c r="A1059" s="2">
        <v>1058.0</v>
      </c>
      <c r="B1059" s="2" t="s">
        <v>45</v>
      </c>
      <c r="C1059" s="2" t="s">
        <v>24</v>
      </c>
      <c r="D1059" s="16" t="s">
        <v>472</v>
      </c>
      <c r="E1059" s="10">
        <v>32.61287505908452</v>
      </c>
      <c r="F1059" s="10">
        <v>1042.6625237921678</v>
      </c>
      <c r="G1059" s="10">
        <v>1177.7283013412825</v>
      </c>
      <c r="I1059" s="2" t="s">
        <v>652</v>
      </c>
      <c r="J1059" s="2" t="s">
        <v>646</v>
      </c>
    </row>
    <row r="1060">
      <c r="A1060" s="2">
        <v>1059.0</v>
      </c>
      <c r="B1060" s="2" t="s">
        <v>63</v>
      </c>
      <c r="C1060" s="2" t="s">
        <v>45</v>
      </c>
      <c r="D1060" s="16" t="s">
        <v>463</v>
      </c>
      <c r="E1060" s="10">
        <v>13.06921903459061</v>
      </c>
      <c r="F1060" s="26">
        <v>1095.4004645272098</v>
      </c>
      <c r="G1060" s="10">
        <v>1075.2753988512525</v>
      </c>
      <c r="I1060" s="2" t="s">
        <v>646</v>
      </c>
      <c r="J1060" s="2" t="s">
        <v>652</v>
      </c>
    </row>
    <row r="1061">
      <c r="A1061" s="2">
        <v>1060.0</v>
      </c>
      <c r="B1061" s="2" t="s">
        <v>40</v>
      </c>
      <c r="C1061" s="2" t="s">
        <v>63</v>
      </c>
      <c r="D1061" s="16" t="s">
        <v>505</v>
      </c>
      <c r="E1061" s="10">
        <v>9.718733215150287</v>
      </c>
      <c r="F1061" s="10">
        <v>1174.4405833401934</v>
      </c>
      <c r="G1061" s="10">
        <v>1108.4696835618004</v>
      </c>
      <c r="I1061" s="2" t="s">
        <v>652</v>
      </c>
      <c r="J1061" s="2" t="s">
        <v>646</v>
      </c>
    </row>
    <row r="1062">
      <c r="A1062" s="2">
        <v>1061.0</v>
      </c>
      <c r="B1062" s="2" t="s">
        <v>11</v>
      </c>
      <c r="C1062" s="2" t="s">
        <v>40</v>
      </c>
      <c r="D1062" s="16" t="s">
        <v>427</v>
      </c>
      <c r="E1062" s="10">
        <v>26.81690824540114</v>
      </c>
      <c r="F1062" s="10">
        <v>1098.3298333131818</v>
      </c>
      <c r="G1062" s="10">
        <v>1184.1593165553436</v>
      </c>
      <c r="I1062" s="2" t="s">
        <v>646</v>
      </c>
      <c r="J1062" s="2" t="s">
        <v>652</v>
      </c>
    </row>
    <row r="1063">
      <c r="A1063" s="2">
        <v>1062.0</v>
      </c>
      <c r="B1063" s="2" t="s">
        <v>43</v>
      </c>
      <c r="C1063" s="2" t="s">
        <v>11</v>
      </c>
      <c r="D1063" s="16" t="s">
        <v>441</v>
      </c>
      <c r="E1063" s="10">
        <v>15.383550533058727</v>
      </c>
      <c r="F1063" s="26">
        <v>1134.493694104569</v>
      </c>
      <c r="G1063" s="10">
        <v>1125.146741558583</v>
      </c>
      <c r="I1063" s="2" t="s">
        <v>652</v>
      </c>
      <c r="J1063" s="2" t="s">
        <v>646</v>
      </c>
    </row>
    <row r="1064">
      <c r="A1064" s="2">
        <v>1063.0</v>
      </c>
      <c r="B1064" s="2" t="s">
        <v>101</v>
      </c>
      <c r="C1064" s="2" t="s">
        <v>43</v>
      </c>
      <c r="D1064" s="16" t="s">
        <v>557</v>
      </c>
      <c r="E1064" s="10">
        <v>33.24254092873942</v>
      </c>
      <c r="F1064" s="10">
        <v>1017.4972250237203</v>
      </c>
      <c r="G1064" s="10">
        <v>1149.8772446376277</v>
      </c>
      <c r="I1064" s="2" t="s">
        <v>646</v>
      </c>
      <c r="J1064" s="2" t="s">
        <v>652</v>
      </c>
    </row>
    <row r="1065">
      <c r="A1065" s="2">
        <v>1064.0</v>
      </c>
      <c r="B1065" s="2" t="s">
        <v>100</v>
      </c>
      <c r="C1065" s="2" t="s">
        <v>101</v>
      </c>
      <c r="D1065" s="16" t="s">
        <v>441</v>
      </c>
      <c r="E1065" s="10">
        <v>20.421440843804344</v>
      </c>
      <c r="F1065" s="26">
        <v>1015.5398311178036</v>
      </c>
      <c r="G1065" s="10">
        <v>1050.7397659524595</v>
      </c>
      <c r="I1065" s="2" t="s">
        <v>652</v>
      </c>
      <c r="J1065" s="2" t="s">
        <v>646</v>
      </c>
    </row>
    <row r="1066">
      <c r="A1066" s="2">
        <v>1065.0</v>
      </c>
      <c r="B1066" s="2" t="s">
        <v>11</v>
      </c>
      <c r="C1066" s="2" t="s">
        <v>100</v>
      </c>
      <c r="D1066" s="16" t="s">
        <v>539</v>
      </c>
      <c r="E1066" s="10">
        <v>9.610309353236406</v>
      </c>
      <c r="F1066" s="26">
        <v>1109.7631910255243</v>
      </c>
      <c r="G1066" s="10">
        <v>1035.961271961608</v>
      </c>
      <c r="I1066" s="2" t="s">
        <v>646</v>
      </c>
      <c r="J1066" s="2" t="s">
        <v>652</v>
      </c>
    </row>
    <row r="1067">
      <c r="A1067" s="2">
        <v>1066.0</v>
      </c>
      <c r="B1067" s="2" t="s">
        <v>40</v>
      </c>
      <c r="C1067" s="2" t="s">
        <v>11</v>
      </c>
      <c r="D1067" s="16" t="s">
        <v>433</v>
      </c>
      <c r="E1067" s="10">
        <v>-51.90698126038356</v>
      </c>
      <c r="F1067" s="10">
        <v>1157.3424083099424</v>
      </c>
      <c r="G1067" s="10">
        <v>1119.3735003787608</v>
      </c>
      <c r="I1067" s="2" t="s">
        <v>652</v>
      </c>
      <c r="J1067" s="2" t="s">
        <v>646</v>
      </c>
    </row>
    <row r="1068">
      <c r="A1068" s="2">
        <v>1067.0</v>
      </c>
      <c r="B1068" s="2" t="s">
        <v>45</v>
      </c>
      <c r="C1068" s="2" t="s">
        <v>11</v>
      </c>
      <c r="D1068" s="16" t="s">
        <v>433</v>
      </c>
      <c r="E1068" s="10">
        <v>-34.14476039558008</v>
      </c>
      <c r="F1068" s="10">
        <v>1062.206179816662</v>
      </c>
      <c r="G1068" s="10">
        <v>1171.2804816391445</v>
      </c>
      <c r="I1068" s="2" t="s">
        <v>652</v>
      </c>
      <c r="J1068" s="2" t="s">
        <v>646</v>
      </c>
    </row>
    <row r="1069">
      <c r="A1069" s="2">
        <v>1068.0</v>
      </c>
      <c r="B1069" s="2" t="s">
        <v>20</v>
      </c>
      <c r="C1069" s="2" t="s">
        <v>11</v>
      </c>
      <c r="D1069" s="16" t="s">
        <v>436</v>
      </c>
      <c r="E1069" s="10">
        <v>30.262088544053615</v>
      </c>
      <c r="F1069" s="10">
        <v>1060.175446778004</v>
      </c>
      <c r="G1069" s="10">
        <v>1205.4252420347245</v>
      </c>
      <c r="I1069" s="2" t="s">
        <v>652</v>
      </c>
      <c r="J1069" s="2" t="s">
        <v>646</v>
      </c>
    </row>
    <row r="1070">
      <c r="A1070" s="2">
        <v>1069.0</v>
      </c>
      <c r="B1070" s="2" t="s">
        <v>24</v>
      </c>
      <c r="C1070" s="2" t="s">
        <v>20</v>
      </c>
      <c r="D1070" s="16" t="s">
        <v>583</v>
      </c>
      <c r="E1070" s="10">
        <v>10.26865519344067</v>
      </c>
      <c r="F1070" s="10">
        <v>1145.1154262821979</v>
      </c>
      <c r="G1070" s="10">
        <v>1090.4375353220576</v>
      </c>
      <c r="I1070" s="2" t="s">
        <v>646</v>
      </c>
      <c r="J1070" s="2" t="s">
        <v>652</v>
      </c>
    </row>
    <row r="1071">
      <c r="A1071" s="2">
        <v>1070.0</v>
      </c>
      <c r="B1071" s="2" t="s">
        <v>331</v>
      </c>
      <c r="C1071" s="2" t="s">
        <v>24</v>
      </c>
      <c r="D1071" s="16" t="s">
        <v>587</v>
      </c>
      <c r="E1071" s="10">
        <v>28.518719207760387</v>
      </c>
      <c r="F1071" s="26">
        <v>1049.8074957619929</v>
      </c>
      <c r="G1071" s="10">
        <v>1155.3840814756386</v>
      </c>
      <c r="I1071" s="2" t="s">
        <v>652</v>
      </c>
      <c r="J1071" s="2" t="s">
        <v>646</v>
      </c>
    </row>
    <row r="1072">
      <c r="A1072" s="2">
        <v>1071.0</v>
      </c>
      <c r="B1072" s="2" t="s">
        <v>101</v>
      </c>
      <c r="C1072" s="2" t="s">
        <v>331</v>
      </c>
      <c r="D1072" s="16" t="s">
        <v>447</v>
      </c>
      <c r="E1072" s="10">
        <v>20.90290460654947</v>
      </c>
      <c r="F1072" s="10">
        <v>1030.318325108655</v>
      </c>
      <c r="G1072" s="10">
        <v>1078.3262149697532</v>
      </c>
      <c r="H1072" s="2" t="s">
        <v>618</v>
      </c>
      <c r="I1072" s="2" t="s">
        <v>646</v>
      </c>
      <c r="J1072" s="2" t="s">
        <v>652</v>
      </c>
    </row>
    <row r="1073">
      <c r="A1073" s="2">
        <v>1072.0</v>
      </c>
      <c r="B1073" s="2" t="s">
        <v>52</v>
      </c>
      <c r="C1073" s="2" t="s">
        <v>41</v>
      </c>
      <c r="D1073" s="16" t="s">
        <v>467</v>
      </c>
      <c r="E1073" s="10">
        <v>24.697326084646477</v>
      </c>
      <c r="F1073" s="26">
        <v>1136.3334799742483</v>
      </c>
      <c r="G1073" s="10">
        <v>1211.804313423022</v>
      </c>
      <c r="I1073" s="2" t="s">
        <v>631</v>
      </c>
      <c r="J1073" s="2" t="s">
        <v>637</v>
      </c>
    </row>
    <row r="1074">
      <c r="A1074" s="2">
        <v>1073.0</v>
      </c>
      <c r="B1074" s="2" t="s">
        <v>76</v>
      </c>
      <c r="C1074" s="2" t="s">
        <v>52</v>
      </c>
      <c r="D1074" s="16" t="s">
        <v>433</v>
      </c>
      <c r="E1074" s="10">
        <v>-30.67105556217984</v>
      </c>
      <c r="F1074" s="10">
        <v>1027.7910398928652</v>
      </c>
      <c r="G1074" s="10">
        <v>1161.0308060588948</v>
      </c>
      <c r="I1074" s="2" t="s">
        <v>637</v>
      </c>
      <c r="J1074" s="2" t="s">
        <v>631</v>
      </c>
    </row>
    <row r="1075">
      <c r="A1075" s="2">
        <v>1074.0</v>
      </c>
      <c r="B1075" s="2" t="s">
        <v>41</v>
      </c>
      <c r="C1075" s="2" t="s">
        <v>52</v>
      </c>
      <c r="D1075" s="16" t="s">
        <v>429</v>
      </c>
      <c r="E1075" s="10">
        <v>12.12696439253453</v>
      </c>
      <c r="F1075" s="26">
        <v>1187.1069873383756</v>
      </c>
      <c r="G1075" s="10">
        <v>1191.7018616210746</v>
      </c>
      <c r="I1075" s="2" t="s">
        <v>637</v>
      </c>
      <c r="J1075" s="2" t="s">
        <v>631</v>
      </c>
    </row>
    <row r="1076">
      <c r="A1076" s="2">
        <v>1075.0</v>
      </c>
      <c r="B1076" s="2" t="s">
        <v>19</v>
      </c>
      <c r="C1076" s="2" t="s">
        <v>41</v>
      </c>
      <c r="D1076" s="16" t="s">
        <v>433</v>
      </c>
      <c r="E1076" s="10">
        <v>-39.26425877733055</v>
      </c>
      <c r="F1076" s="10">
        <v>1126.606105210484</v>
      </c>
      <c r="G1076" s="10">
        <v>1199.2339517309101</v>
      </c>
      <c r="I1076" s="2" t="s">
        <v>631</v>
      </c>
      <c r="J1076" s="2" t="s">
        <v>637</v>
      </c>
    </row>
    <row r="1077">
      <c r="A1077" s="2">
        <v>1076.0</v>
      </c>
      <c r="B1077" s="2" t="s">
        <v>75</v>
      </c>
      <c r="C1077" s="2" t="s">
        <v>41</v>
      </c>
      <c r="D1077" s="16" t="s">
        <v>484</v>
      </c>
      <c r="E1077" s="10">
        <v>38.79285788279843</v>
      </c>
      <c r="F1077" s="10">
        <v>1049.043035278277</v>
      </c>
      <c r="G1077" s="10">
        <v>1238.4982105082406</v>
      </c>
      <c r="I1077" s="2" t="s">
        <v>631</v>
      </c>
      <c r="J1077" s="2" t="s">
        <v>637</v>
      </c>
    </row>
    <row r="1078">
      <c r="A1078" s="2">
        <v>1077.0</v>
      </c>
      <c r="B1078" s="2" t="s">
        <v>106</v>
      </c>
      <c r="C1078" s="2" t="s">
        <v>75</v>
      </c>
      <c r="D1078" s="16" t="s">
        <v>474</v>
      </c>
      <c r="E1078" s="10">
        <v>24.164407556636142</v>
      </c>
      <c r="F1078" s="10">
        <v>1024.3346782989015</v>
      </c>
      <c r="G1078" s="10">
        <v>1087.8358931610755</v>
      </c>
      <c r="I1078" s="2" t="s">
        <v>637</v>
      </c>
      <c r="J1078" s="2" t="s">
        <v>631</v>
      </c>
    </row>
    <row r="1079">
      <c r="A1079" s="2">
        <v>1078.0</v>
      </c>
      <c r="B1079" s="2" t="s">
        <v>22</v>
      </c>
      <c r="C1079" s="2" t="s">
        <v>106</v>
      </c>
      <c r="D1079" s="16" t="s">
        <v>577</v>
      </c>
      <c r="E1079" s="10">
        <v>7.306433319290339</v>
      </c>
      <c r="F1079" s="10">
        <v>1143.489349476908</v>
      </c>
      <c r="G1079" s="10">
        <v>1048.4990858555375</v>
      </c>
      <c r="I1079" s="2" t="s">
        <v>631</v>
      </c>
      <c r="J1079" s="2" t="s">
        <v>637</v>
      </c>
    </row>
    <row r="1080">
      <c r="A1080" s="2">
        <v>1079.0</v>
      </c>
      <c r="B1080" s="2" t="s">
        <v>103</v>
      </c>
      <c r="C1080" s="2" t="s">
        <v>22</v>
      </c>
      <c r="D1080" s="16" t="s">
        <v>576</v>
      </c>
      <c r="E1080" s="10">
        <v>22.87492096055099</v>
      </c>
      <c r="F1080" s="26">
        <v>1085.4787516629399</v>
      </c>
      <c r="G1080" s="10">
        <v>1150.7957827961984</v>
      </c>
      <c r="I1080" s="2" t="s">
        <v>637</v>
      </c>
      <c r="J1080" s="2" t="s">
        <v>631</v>
      </c>
    </row>
    <row r="1081">
      <c r="A1081" s="2">
        <v>1080.0</v>
      </c>
      <c r="B1081" s="2" t="s">
        <v>61</v>
      </c>
      <c r="C1081" s="2" t="s">
        <v>103</v>
      </c>
      <c r="D1081" s="16" t="s">
        <v>509</v>
      </c>
      <c r="E1081" s="10">
        <v>15.444596113428013</v>
      </c>
      <c r="F1081" s="10">
        <v>1104.4680331644645</v>
      </c>
      <c r="G1081" s="10">
        <v>1108.3536726234909</v>
      </c>
      <c r="I1081" s="2" t="s">
        <v>631</v>
      </c>
      <c r="J1081" s="2" t="s">
        <v>637</v>
      </c>
    </row>
    <row r="1082">
      <c r="A1082" s="2">
        <v>1081.0</v>
      </c>
      <c r="B1082" s="2" t="s">
        <v>388</v>
      </c>
      <c r="C1082" s="2" t="s">
        <v>61</v>
      </c>
      <c r="D1082" s="16" t="s">
        <v>569</v>
      </c>
      <c r="E1082" s="10">
        <v>38.58380465925227</v>
      </c>
      <c r="F1082" s="10">
        <v>943.3565798979537</v>
      </c>
      <c r="G1082" s="10">
        <v>1119.9126292778926</v>
      </c>
      <c r="I1082" s="2" t="s">
        <v>637</v>
      </c>
      <c r="J1082" s="2" t="s">
        <v>631</v>
      </c>
    </row>
    <row r="1083">
      <c r="A1083" s="2">
        <v>1082.0</v>
      </c>
      <c r="B1083" s="2" t="s">
        <v>125</v>
      </c>
      <c r="C1083" s="2" t="s">
        <v>388</v>
      </c>
      <c r="D1083" s="16" t="s">
        <v>551</v>
      </c>
      <c r="E1083" s="10">
        <v>14.748468339900846</v>
      </c>
      <c r="F1083" s="10">
        <v>984.9633011900385</v>
      </c>
      <c r="G1083" s="10">
        <v>981.9403845572059</v>
      </c>
      <c r="I1083" s="2" t="s">
        <v>631</v>
      </c>
      <c r="J1083" s="2" t="s">
        <v>637</v>
      </c>
    </row>
    <row r="1084">
      <c r="A1084" s="2">
        <v>1083.0</v>
      </c>
      <c r="B1084" s="2" t="s">
        <v>41</v>
      </c>
      <c r="C1084" s="2" t="s">
        <v>125</v>
      </c>
      <c r="D1084" s="16" t="s">
        <v>568</v>
      </c>
      <c r="E1084" s="10">
        <v>3.604164445921758</v>
      </c>
      <c r="F1084" s="10">
        <v>1199.7053526254422</v>
      </c>
      <c r="G1084" s="10">
        <v>999.7117695299393</v>
      </c>
      <c r="I1084" s="2" t="s">
        <v>637</v>
      </c>
      <c r="J1084" s="2" t="s">
        <v>631</v>
      </c>
    </row>
    <row r="1085">
      <c r="A1085" s="2">
        <v>1084.0</v>
      </c>
      <c r="B1085" s="2" t="s">
        <v>52</v>
      </c>
      <c r="C1085" s="2" t="s">
        <v>41</v>
      </c>
      <c r="D1085" s="16" t="s">
        <v>433</v>
      </c>
      <c r="E1085" s="10">
        <v>-45.52488300942299</v>
      </c>
      <c r="F1085" s="26">
        <v>1179.57489722854</v>
      </c>
      <c r="G1085" s="10">
        <v>1203.309517071364</v>
      </c>
      <c r="I1085" s="2" t="s">
        <v>631</v>
      </c>
      <c r="J1085" s="2" t="s">
        <v>637</v>
      </c>
    </row>
    <row r="1086">
      <c r="A1086" s="2">
        <v>1085.0</v>
      </c>
      <c r="B1086" s="2" t="s">
        <v>19</v>
      </c>
      <c r="C1086" s="2" t="s">
        <v>41</v>
      </c>
      <c r="D1086" s="16" t="s">
        <v>434</v>
      </c>
      <c r="E1086" s="10">
        <v>35.06981684836384</v>
      </c>
      <c r="F1086" s="26">
        <v>1087.3418464331535</v>
      </c>
      <c r="G1086" s="10">
        <v>1248.8344000807872</v>
      </c>
      <c r="I1086" s="2" t="s">
        <v>631</v>
      </c>
      <c r="J1086" s="2" t="s">
        <v>637</v>
      </c>
    </row>
    <row r="1087">
      <c r="A1087" s="2">
        <v>1086.0</v>
      </c>
      <c r="B1087" s="2" t="s">
        <v>76</v>
      </c>
      <c r="C1087" s="2" t="s">
        <v>19</v>
      </c>
      <c r="D1087" s="16" t="s">
        <v>512</v>
      </c>
      <c r="E1087" s="10">
        <v>31.689904577449113</v>
      </c>
      <c r="F1087" s="10">
        <v>997.1199843306854</v>
      </c>
      <c r="G1087" s="10">
        <v>1122.4116632815173</v>
      </c>
      <c r="H1087" s="2" t="s">
        <v>618</v>
      </c>
      <c r="I1087" s="2" t="s">
        <v>637</v>
      </c>
      <c r="J1087" s="2" t="s">
        <v>631</v>
      </c>
    </row>
    <row r="1088">
      <c r="A1088" s="2">
        <v>1087.0</v>
      </c>
      <c r="B1088" s="2" t="s">
        <v>41</v>
      </c>
      <c r="C1088" s="2" t="s">
        <v>21</v>
      </c>
      <c r="D1088" s="16" t="s">
        <v>471</v>
      </c>
      <c r="E1088" s="10">
        <v>15.085909584498495</v>
      </c>
      <c r="F1088" s="10">
        <v>1213.7645832324233</v>
      </c>
      <c r="G1088" s="10">
        <v>1212.3163140252575</v>
      </c>
      <c r="I1088" s="2" t="s">
        <v>637</v>
      </c>
      <c r="J1088" s="2" t="s">
        <v>646</v>
      </c>
    </row>
    <row r="1089">
      <c r="A1089" s="2">
        <v>1088.0</v>
      </c>
      <c r="B1089" s="2" t="s">
        <v>24</v>
      </c>
      <c r="C1089" s="2" t="s">
        <v>41</v>
      </c>
      <c r="D1089" s="16" t="s">
        <v>435</v>
      </c>
      <c r="E1089" s="10">
        <v>29.25010631704064</v>
      </c>
      <c r="F1089" s="10">
        <v>1126.8653622678783</v>
      </c>
      <c r="G1089" s="10">
        <v>1228.8504928169218</v>
      </c>
      <c r="I1089" s="2" t="s">
        <v>646</v>
      </c>
      <c r="J1089" s="2" t="s">
        <v>637</v>
      </c>
    </row>
    <row r="1090">
      <c r="A1090" s="2">
        <v>1089.0</v>
      </c>
      <c r="B1090" s="2" t="s">
        <v>76</v>
      </c>
      <c r="C1090" s="2" t="s">
        <v>24</v>
      </c>
      <c r="D1090" s="16" t="s">
        <v>433</v>
      </c>
      <c r="E1090" s="10">
        <v>-31.524323885042293</v>
      </c>
      <c r="F1090" s="10">
        <v>1028.8098889081346</v>
      </c>
      <c r="G1090" s="10">
        <v>1156.115468584919</v>
      </c>
      <c r="I1090" s="2" t="s">
        <v>637</v>
      </c>
      <c r="J1090" s="2" t="s">
        <v>646</v>
      </c>
    </row>
    <row r="1091">
      <c r="A1091" s="2">
        <v>1090.0</v>
      </c>
      <c r="B1091" s="2" t="s">
        <v>41</v>
      </c>
      <c r="C1091" s="2" t="s">
        <v>24</v>
      </c>
      <c r="D1091" s="16" t="s">
        <v>481</v>
      </c>
      <c r="E1091" s="10">
        <v>10.622937871068078</v>
      </c>
      <c r="F1091" s="10">
        <v>1199.600386499881</v>
      </c>
      <c r="G1091" s="10">
        <v>1187.6397924699613</v>
      </c>
      <c r="I1091" s="2" t="s">
        <v>637</v>
      </c>
      <c r="J1091" s="2" t="s">
        <v>646</v>
      </c>
    </row>
    <row r="1092">
      <c r="A1092" s="2">
        <v>1091.0</v>
      </c>
      <c r="B1092" s="2" t="s">
        <v>21</v>
      </c>
      <c r="C1092" s="2" t="s">
        <v>41</v>
      </c>
      <c r="D1092" s="16" t="s">
        <v>479</v>
      </c>
      <c r="E1092" s="10">
        <v>16.967220983574574</v>
      </c>
      <c r="F1092" s="10">
        <v>1197.230404440759</v>
      </c>
      <c r="G1092" s="10">
        <v>1210.2233243709493</v>
      </c>
      <c r="I1092" s="2" t="s">
        <v>646</v>
      </c>
      <c r="J1092" s="2" t="s">
        <v>637</v>
      </c>
    </row>
    <row r="1093">
      <c r="A1093" s="2">
        <v>1092.0</v>
      </c>
      <c r="B1093" s="2" t="s">
        <v>103</v>
      </c>
      <c r="C1093" s="2" t="s">
        <v>21</v>
      </c>
      <c r="D1093" s="16" t="s">
        <v>433</v>
      </c>
      <c r="E1093" s="10">
        <v>-32.39018983864191</v>
      </c>
      <c r="F1093" s="10">
        <v>1092.9090765100627</v>
      </c>
      <c r="G1093" s="10">
        <v>1214.1976254243334</v>
      </c>
      <c r="I1093" s="2" t="s">
        <v>637</v>
      </c>
      <c r="J1093" s="2" t="s">
        <v>646</v>
      </c>
    </row>
    <row r="1094">
      <c r="A1094" s="2">
        <v>1093.0</v>
      </c>
      <c r="B1094" s="2" t="s">
        <v>388</v>
      </c>
      <c r="C1094" s="2" t="s">
        <v>21</v>
      </c>
      <c r="D1094" s="16" t="s">
        <v>433</v>
      </c>
      <c r="E1094" s="10">
        <v>-12.683562854328697</v>
      </c>
      <c r="F1094" s="10">
        <v>967.1919162173051</v>
      </c>
      <c r="G1094" s="10">
        <v>1246.5878152629753</v>
      </c>
      <c r="I1094" s="2" t="s">
        <v>637</v>
      </c>
      <c r="J1094" s="2" t="s">
        <v>646</v>
      </c>
    </row>
    <row r="1095">
      <c r="A1095" s="2">
        <v>1094.0</v>
      </c>
      <c r="B1095" s="2" t="s">
        <v>76</v>
      </c>
      <c r="C1095" s="2" t="s">
        <v>21</v>
      </c>
      <c r="D1095" s="16" t="s">
        <v>577</v>
      </c>
      <c r="E1095" s="10">
        <v>46.82370376768911</v>
      </c>
      <c r="F1095" s="10">
        <v>997.2855650230922</v>
      </c>
      <c r="G1095" s="10">
        <v>1259.271378117304</v>
      </c>
      <c r="I1095" s="2" t="s">
        <v>637</v>
      </c>
      <c r="J1095" s="2" t="s">
        <v>646</v>
      </c>
    </row>
    <row r="1096">
      <c r="A1096" s="2">
        <v>1095.0</v>
      </c>
      <c r="B1096" s="2" t="s">
        <v>101</v>
      </c>
      <c r="C1096" s="2" t="s">
        <v>76</v>
      </c>
      <c r="D1096" s="16" t="s">
        <v>521</v>
      </c>
      <c r="E1096" s="10">
        <v>14.09912921000779</v>
      </c>
      <c r="F1096" s="10">
        <v>1051.2212297152046</v>
      </c>
      <c r="G1096" s="10">
        <v>1044.1092687907812</v>
      </c>
      <c r="I1096" s="2" t="s">
        <v>646</v>
      </c>
      <c r="J1096" s="2" t="s">
        <v>637</v>
      </c>
    </row>
    <row r="1097">
      <c r="A1097" s="2">
        <v>1096.0</v>
      </c>
      <c r="B1097" s="2" t="s">
        <v>41</v>
      </c>
      <c r="C1097" s="2" t="s">
        <v>101</v>
      </c>
      <c r="D1097" s="16" t="s">
        <v>436</v>
      </c>
      <c r="E1097" s="10">
        <v>5.859910620438055</v>
      </c>
      <c r="F1097" s="10">
        <v>1193.2561033873749</v>
      </c>
      <c r="G1097" s="10">
        <v>1065.3203589252125</v>
      </c>
      <c r="I1097" s="2" t="s">
        <v>637</v>
      </c>
      <c r="J1097" s="2" t="s">
        <v>646</v>
      </c>
    </row>
    <row r="1098">
      <c r="A1098" s="2">
        <v>1097.0</v>
      </c>
      <c r="B1098" s="2" t="s">
        <v>11</v>
      </c>
      <c r="C1098" s="2" t="s">
        <v>41</v>
      </c>
      <c r="D1098" s="16" t="s">
        <v>433</v>
      </c>
      <c r="E1098" s="10">
        <v>-45.49907541446784</v>
      </c>
      <c r="F1098" s="10">
        <v>1175.163153490671</v>
      </c>
      <c r="G1098" s="10">
        <v>1199.116014007813</v>
      </c>
      <c r="I1098" s="2" t="s">
        <v>646</v>
      </c>
      <c r="J1098" s="2" t="s">
        <v>637</v>
      </c>
    </row>
    <row r="1099">
      <c r="A1099" s="2">
        <v>1098.0</v>
      </c>
      <c r="B1099" s="2" t="s">
        <v>24</v>
      </c>
      <c r="C1099" s="2" t="s">
        <v>41</v>
      </c>
      <c r="D1099" s="16" t="s">
        <v>455</v>
      </c>
      <c r="E1099" s="10">
        <v>20.813077103875216</v>
      </c>
      <c r="F1099" s="10">
        <v>1177.0168545988931</v>
      </c>
      <c r="G1099" s="10">
        <v>1244.6150894222808</v>
      </c>
      <c r="I1099" s="2" t="s">
        <v>646</v>
      </c>
      <c r="J1099" s="2" t="s">
        <v>637</v>
      </c>
    </row>
    <row r="1100">
      <c r="A1100" s="2">
        <v>1099.0</v>
      </c>
      <c r="B1100" s="2" t="s">
        <v>103</v>
      </c>
      <c r="C1100" s="2" t="s">
        <v>24</v>
      </c>
      <c r="D1100" s="16" t="s">
        <v>492</v>
      </c>
      <c r="E1100" s="10">
        <v>33.62817058910466</v>
      </c>
      <c r="F1100" s="10">
        <v>1060.518886671421</v>
      </c>
      <c r="G1100" s="10">
        <v>1197.8299317027684</v>
      </c>
      <c r="I1100" s="2" t="s">
        <v>637</v>
      </c>
      <c r="J1100" s="2" t="s">
        <v>646</v>
      </c>
    </row>
    <row r="1101">
      <c r="A1101" s="2">
        <v>1100.0</v>
      </c>
      <c r="B1101" s="2" t="s">
        <v>63</v>
      </c>
      <c r="C1101" s="2" t="s">
        <v>103</v>
      </c>
      <c r="D1101" s="16" t="s">
        <v>428</v>
      </c>
      <c r="E1101" s="10">
        <v>15.851442583708165</v>
      </c>
      <c r="F1101" s="10">
        <v>1098.7509503466501</v>
      </c>
      <c r="G1101" s="10">
        <v>1094.1470572605256</v>
      </c>
      <c r="H1101" s="2" t="s">
        <v>618</v>
      </c>
      <c r="I1101" s="2" t="s">
        <v>646</v>
      </c>
      <c r="J1101" s="2" t="s">
        <v>637</v>
      </c>
    </row>
    <row r="1102">
      <c r="A1102" s="2">
        <v>1101.0</v>
      </c>
      <c r="B1102" s="2" t="s">
        <v>295</v>
      </c>
      <c r="C1102" s="2" t="s">
        <v>84</v>
      </c>
      <c r="D1102" s="16" t="s">
        <v>433</v>
      </c>
      <c r="E1102" s="10">
        <v>-48.32396212011956</v>
      </c>
      <c r="F1102" s="10">
        <v>1001.1651151304424</v>
      </c>
      <c r="G1102" s="10">
        <v>1000.0</v>
      </c>
      <c r="H1102" s="14" t="s">
        <v>657</v>
      </c>
      <c r="I1102" s="2" t="s">
        <v>617</v>
      </c>
      <c r="J1102" s="2" t="s">
        <v>658</v>
      </c>
    </row>
    <row r="1103">
      <c r="A1103" s="2">
        <v>1102.0</v>
      </c>
      <c r="B1103" s="2" t="s">
        <v>126</v>
      </c>
      <c r="C1103" s="2" t="s">
        <v>84</v>
      </c>
      <c r="D1103" s="16" t="s">
        <v>433</v>
      </c>
      <c r="E1103" s="10">
        <v>-51.67830383265575</v>
      </c>
      <c r="F1103" s="10">
        <v>1083.7192274904196</v>
      </c>
      <c r="G1103" s="10">
        <v>1048.3239621201196</v>
      </c>
      <c r="I1103" s="2" t="s">
        <v>617</v>
      </c>
      <c r="J1103" s="2" t="s">
        <v>658</v>
      </c>
    </row>
    <row r="1104">
      <c r="A1104" s="2">
        <v>1103.0</v>
      </c>
      <c r="B1104" s="2" t="s">
        <v>87</v>
      </c>
      <c r="C1104" s="2" t="s">
        <v>84</v>
      </c>
      <c r="D1104" s="16" t="s">
        <v>515</v>
      </c>
      <c r="E1104" s="10">
        <v>26.502167240285676</v>
      </c>
      <c r="F1104" s="10">
        <v>979.0170843180538</v>
      </c>
      <c r="G1104" s="10">
        <v>1100.0022659527754</v>
      </c>
      <c r="I1104" s="2" t="s">
        <v>617</v>
      </c>
      <c r="J1104" s="2" t="s">
        <v>658</v>
      </c>
    </row>
    <row r="1105">
      <c r="A1105" s="2">
        <v>1104.0</v>
      </c>
      <c r="B1105" s="2" t="s">
        <v>351</v>
      </c>
      <c r="C1105" s="2" t="s">
        <v>87</v>
      </c>
      <c r="D1105" s="16" t="s">
        <v>433</v>
      </c>
      <c r="E1105" s="10">
        <v>-47.60146937482452</v>
      </c>
      <c r="F1105" s="10">
        <v>1000.0</v>
      </c>
      <c r="G1105" s="10">
        <v>1005.5192515583395</v>
      </c>
      <c r="I1105" s="2" t="s">
        <v>658</v>
      </c>
      <c r="J1105" s="2" t="s">
        <v>617</v>
      </c>
    </row>
    <row r="1106">
      <c r="A1106" s="2">
        <v>1105.0</v>
      </c>
      <c r="B1106" s="2" t="s">
        <v>176</v>
      </c>
      <c r="C1106" s="2" t="s">
        <v>87</v>
      </c>
      <c r="D1106" s="16" t="s">
        <v>448</v>
      </c>
      <c r="E1106" s="10">
        <v>17.969999154237602</v>
      </c>
      <c r="F1106" s="10">
        <v>1000.0</v>
      </c>
      <c r="G1106" s="10">
        <v>1053.120720933164</v>
      </c>
      <c r="I1106" s="2" t="s">
        <v>658</v>
      </c>
      <c r="J1106" s="2" t="s">
        <v>617</v>
      </c>
    </row>
    <row r="1107">
      <c r="A1107" s="2">
        <v>1106.0</v>
      </c>
      <c r="B1107" s="2" t="s">
        <v>95</v>
      </c>
      <c r="C1107" s="2" t="s">
        <v>176</v>
      </c>
      <c r="D1107" s="16" t="s">
        <v>535</v>
      </c>
      <c r="E1107" s="10">
        <v>11.406479967102873</v>
      </c>
      <c r="F1107" s="10">
        <v>1060.3132201064066</v>
      </c>
      <c r="G1107" s="10">
        <v>1017.9699991542376</v>
      </c>
      <c r="I1107" s="2" t="s">
        <v>617</v>
      </c>
      <c r="J1107" s="2" t="s">
        <v>658</v>
      </c>
    </row>
    <row r="1108">
      <c r="A1108" s="2">
        <v>1107.0</v>
      </c>
      <c r="B1108" s="2" t="s">
        <v>166</v>
      </c>
      <c r="C1108" s="2" t="s">
        <v>95</v>
      </c>
      <c r="D1108" s="16" t="s">
        <v>439</v>
      </c>
      <c r="E1108" s="10">
        <v>24.62124912760309</v>
      </c>
      <c r="F1108" s="10">
        <v>1000.0</v>
      </c>
      <c r="G1108" s="10">
        <v>1071.7197000735093</v>
      </c>
      <c r="I1108" s="2" t="s">
        <v>658</v>
      </c>
      <c r="J1108" s="2" t="s">
        <v>617</v>
      </c>
    </row>
    <row r="1109">
      <c r="A1109" s="2">
        <v>1108.0</v>
      </c>
      <c r="B1109" s="2" t="s">
        <v>364</v>
      </c>
      <c r="C1109" s="2" t="s">
        <v>166</v>
      </c>
      <c r="D1109" s="16" t="s">
        <v>431</v>
      </c>
      <c r="E1109" s="10">
        <v>17.715120084290323</v>
      </c>
      <c r="F1109" s="10">
        <v>1000.0</v>
      </c>
      <c r="G1109" s="10">
        <v>1024.621249127603</v>
      </c>
      <c r="I1109" s="2" t="s">
        <v>617</v>
      </c>
      <c r="J1109" s="2" t="s">
        <v>658</v>
      </c>
    </row>
    <row r="1110">
      <c r="A1110" s="2">
        <v>1109.0</v>
      </c>
      <c r="B1110" s="2" t="s">
        <v>181</v>
      </c>
      <c r="C1110" s="2" t="s">
        <v>364</v>
      </c>
      <c r="D1110" s="16" t="s">
        <v>448</v>
      </c>
      <c r="E1110" s="10">
        <v>16.959629396020528</v>
      </c>
      <c r="F1110" s="10">
        <v>1000.0</v>
      </c>
      <c r="G1110" s="10">
        <v>1017.7151200842903</v>
      </c>
      <c r="I1110" s="2" t="s">
        <v>658</v>
      </c>
      <c r="J1110" s="2" t="s">
        <v>617</v>
      </c>
    </row>
    <row r="1111">
      <c r="A1111" s="2">
        <v>1110.0</v>
      </c>
      <c r="B1111" s="2" t="s">
        <v>126</v>
      </c>
      <c r="C1111" s="2" t="s">
        <v>181</v>
      </c>
      <c r="D1111" s="16" t="s">
        <v>453</v>
      </c>
      <c r="E1111" s="10">
        <v>14.383070094033755</v>
      </c>
      <c r="F1111" s="10">
        <v>1032.0409236577639</v>
      </c>
      <c r="G1111" s="10">
        <v>1016.9596293960205</v>
      </c>
      <c r="I1111" s="2" t="s">
        <v>617</v>
      </c>
      <c r="J1111" s="2" t="s">
        <v>658</v>
      </c>
    </row>
    <row r="1112">
      <c r="A1112" s="2">
        <v>1111.0</v>
      </c>
      <c r="B1112" s="2" t="s">
        <v>275</v>
      </c>
      <c r="C1112" s="2" t="s">
        <v>126</v>
      </c>
      <c r="D1112" s="16" t="s">
        <v>433</v>
      </c>
      <c r="E1112" s="10">
        <v>-42.732153885225</v>
      </c>
      <c r="F1112" s="10">
        <v>1000.0</v>
      </c>
      <c r="G1112" s="10">
        <v>1046.4239937517978</v>
      </c>
      <c r="I1112" s="2" t="s">
        <v>658</v>
      </c>
      <c r="J1112" s="2" t="s">
        <v>617</v>
      </c>
    </row>
    <row r="1113">
      <c r="A1113" s="2">
        <v>1112.0</v>
      </c>
      <c r="B1113" s="2" t="s">
        <v>84</v>
      </c>
      <c r="C1113" s="2" t="s">
        <v>126</v>
      </c>
      <c r="D1113" s="16" t="s">
        <v>488</v>
      </c>
      <c r="E1113" s="10">
        <v>13.640323901524422</v>
      </c>
      <c r="F1113" s="26">
        <v>1073.5000987124897</v>
      </c>
      <c r="G1113" s="10">
        <v>1089.1561476370227</v>
      </c>
      <c r="I1113" s="2" t="s">
        <v>658</v>
      </c>
      <c r="J1113" s="2" t="s">
        <v>617</v>
      </c>
    </row>
    <row r="1114">
      <c r="A1114" s="2">
        <v>1113.0</v>
      </c>
      <c r="B1114" s="2" t="s">
        <v>253</v>
      </c>
      <c r="C1114" s="2" t="s">
        <v>84</v>
      </c>
      <c r="D1114" s="16" t="s">
        <v>566</v>
      </c>
      <c r="E1114" s="10">
        <v>18.009277614524002</v>
      </c>
      <c r="F1114" s="26">
        <v>1062.103378851581</v>
      </c>
      <c r="G1114" s="10">
        <v>1087.1404226140141</v>
      </c>
      <c r="I1114" s="2" t="s">
        <v>617</v>
      </c>
      <c r="J1114" s="2" t="s">
        <v>658</v>
      </c>
    </row>
    <row r="1115">
      <c r="A1115" s="2">
        <v>1114.0</v>
      </c>
      <c r="B1115" s="2" t="s">
        <v>351</v>
      </c>
      <c r="C1115" s="2" t="s">
        <v>253</v>
      </c>
      <c r="D1115" s="16" t="s">
        <v>512</v>
      </c>
      <c r="E1115" s="10">
        <v>32.03847509587445</v>
      </c>
      <c r="F1115" s="10">
        <v>952.3985306251755</v>
      </c>
      <c r="G1115" s="10">
        <v>1080.1126564661051</v>
      </c>
      <c r="I1115" s="2" t="s">
        <v>658</v>
      </c>
      <c r="J1115" s="2" t="s">
        <v>617</v>
      </c>
    </row>
    <row r="1116">
      <c r="A1116" s="2">
        <v>1115.0</v>
      </c>
      <c r="B1116" s="2" t="s">
        <v>87</v>
      </c>
      <c r="C1116" s="2" t="s">
        <v>351</v>
      </c>
      <c r="D1116" s="16" t="s">
        <v>552</v>
      </c>
      <c r="E1116" s="10">
        <v>10.410524710050893</v>
      </c>
      <c r="F1116" s="10">
        <v>1035.1507217789263</v>
      </c>
      <c r="G1116" s="10">
        <v>984.4370057210499</v>
      </c>
      <c r="I1116" s="2" t="s">
        <v>617</v>
      </c>
      <c r="J1116" s="2" t="s">
        <v>658</v>
      </c>
    </row>
    <row r="1117">
      <c r="A1117" s="2">
        <v>1116.0</v>
      </c>
      <c r="B1117" s="2" t="s">
        <v>351</v>
      </c>
      <c r="C1117" s="2" t="s">
        <v>87</v>
      </c>
      <c r="D1117" s="16" t="s">
        <v>433</v>
      </c>
      <c r="E1117" s="10">
        <v>-39.413291822249185</v>
      </c>
      <c r="F1117" s="10">
        <v>974.026481010999</v>
      </c>
      <c r="G1117" s="10">
        <v>1045.561246488977</v>
      </c>
      <c r="H1117" s="2" t="s">
        <v>618</v>
      </c>
      <c r="I1117" s="2" t="s">
        <v>658</v>
      </c>
      <c r="J1117" s="2" t="s">
        <v>617</v>
      </c>
    </row>
    <row r="1118">
      <c r="A1118" s="2">
        <v>1117.0</v>
      </c>
      <c r="B1118" s="2" t="s">
        <v>16</v>
      </c>
      <c r="C1118" s="2" t="s">
        <v>298</v>
      </c>
      <c r="D1118" s="16" t="s">
        <v>427</v>
      </c>
      <c r="E1118" s="10">
        <v>16.057168061144157</v>
      </c>
      <c r="F1118" s="10">
        <v>1000.0</v>
      </c>
      <c r="G1118" s="10">
        <v>1000.0</v>
      </c>
      <c r="I1118" s="2" t="s">
        <v>659</v>
      </c>
      <c r="J1118" s="2" t="s">
        <v>660</v>
      </c>
    </row>
    <row r="1119">
      <c r="A1119" s="2">
        <v>1118.0</v>
      </c>
      <c r="B1119" s="2" t="s">
        <v>298</v>
      </c>
      <c r="C1119" s="2" t="s">
        <v>16</v>
      </c>
      <c r="D1119" s="16" t="s">
        <v>433</v>
      </c>
      <c r="E1119" s="10">
        <v>-44.51881965907314</v>
      </c>
      <c r="F1119" s="10">
        <v>983.9428319388559</v>
      </c>
      <c r="G1119" s="10">
        <v>1016.0571680611441</v>
      </c>
      <c r="I1119" s="2" t="s">
        <v>660</v>
      </c>
      <c r="J1119" s="2" t="s">
        <v>659</v>
      </c>
    </row>
    <row r="1120">
      <c r="A1120" s="2">
        <v>1119.0</v>
      </c>
      <c r="B1120" s="2" t="s">
        <v>301</v>
      </c>
      <c r="C1120" s="2" t="s">
        <v>16</v>
      </c>
      <c r="D1120" s="16" t="s">
        <v>472</v>
      </c>
      <c r="E1120" s="10">
        <v>18.8629594558091</v>
      </c>
      <c r="F1120" s="10">
        <v>1000.0</v>
      </c>
      <c r="G1120" s="10">
        <v>1060.5759877202172</v>
      </c>
      <c r="I1120" s="2" t="s">
        <v>660</v>
      </c>
      <c r="J1120" s="2" t="s">
        <v>659</v>
      </c>
    </row>
    <row r="1121">
      <c r="A1121" s="2">
        <v>1120.0</v>
      </c>
      <c r="B1121" s="2" t="s">
        <v>258</v>
      </c>
      <c r="C1121" s="2" t="s">
        <v>301</v>
      </c>
      <c r="D1121" s="16" t="s">
        <v>465</v>
      </c>
      <c r="E1121" s="10">
        <v>17.32164932771051</v>
      </c>
      <c r="F1121" s="10">
        <v>1000.0</v>
      </c>
      <c r="G1121" s="10">
        <v>1018.8629594558091</v>
      </c>
      <c r="I1121" s="2" t="s">
        <v>659</v>
      </c>
      <c r="J1121" s="2" t="s">
        <v>660</v>
      </c>
    </row>
    <row r="1122">
      <c r="A1122" s="2">
        <v>1121.0</v>
      </c>
      <c r="B1122" s="2" t="s">
        <v>306</v>
      </c>
      <c r="C1122" s="2" t="s">
        <v>258</v>
      </c>
      <c r="D1122" s="16" t="s">
        <v>433</v>
      </c>
      <c r="E1122" s="10">
        <v>-46.27358713961963</v>
      </c>
      <c r="F1122" s="26">
        <v>1000.0</v>
      </c>
      <c r="G1122" s="10">
        <v>1017.3216493277106</v>
      </c>
      <c r="I1122" s="2" t="s">
        <v>660</v>
      </c>
      <c r="J1122" s="2" t="s">
        <v>659</v>
      </c>
    </row>
    <row r="1123">
      <c r="A1123" s="2">
        <v>1122.0</v>
      </c>
      <c r="B1123" s="2" t="s">
        <v>290</v>
      </c>
      <c r="C1123" s="2" t="s">
        <v>258</v>
      </c>
      <c r="D1123" s="16" t="s">
        <v>587</v>
      </c>
      <c r="E1123" s="10">
        <v>19.43995425513668</v>
      </c>
      <c r="F1123" s="10">
        <v>1000.0</v>
      </c>
      <c r="G1123" s="10">
        <v>1063.5952364673303</v>
      </c>
      <c r="I1123" s="2" t="s">
        <v>660</v>
      </c>
      <c r="J1123" s="2" t="s">
        <v>659</v>
      </c>
    </row>
    <row r="1124">
      <c r="A1124" s="2">
        <v>1123.0</v>
      </c>
      <c r="B1124" s="2" t="s">
        <v>55</v>
      </c>
      <c r="C1124" s="2" t="s">
        <v>290</v>
      </c>
      <c r="D1124" s="16" t="s">
        <v>534</v>
      </c>
      <c r="E1124" s="10">
        <v>18.15321394898821</v>
      </c>
      <c r="F1124" s="10">
        <v>995.9304052329037</v>
      </c>
      <c r="G1124" s="10">
        <v>1019.4399542551366</v>
      </c>
      <c r="I1124" s="2" t="s">
        <v>659</v>
      </c>
      <c r="J1124" s="2" t="s">
        <v>660</v>
      </c>
    </row>
    <row r="1125">
      <c r="A1125" s="2">
        <v>1124.0</v>
      </c>
      <c r="B1125" s="2" t="s">
        <v>298</v>
      </c>
      <c r="C1125" s="2" t="s">
        <v>55</v>
      </c>
      <c r="D1125" s="16" t="s">
        <v>516</v>
      </c>
      <c r="E1125" s="10">
        <v>24.631314341185274</v>
      </c>
      <c r="F1125" s="10">
        <v>939.4240122797827</v>
      </c>
      <c r="G1125" s="10">
        <v>1014.0836191818919</v>
      </c>
      <c r="I1125" s="2" t="s">
        <v>660</v>
      </c>
      <c r="J1125" s="2" t="s">
        <v>659</v>
      </c>
    </row>
    <row r="1126">
      <c r="A1126" s="2">
        <v>1125.0</v>
      </c>
      <c r="B1126" s="2" t="s">
        <v>16</v>
      </c>
      <c r="C1126" s="2" t="s">
        <v>298</v>
      </c>
      <c r="D1126" s="16" t="s">
        <v>588</v>
      </c>
      <c r="E1126" s="10">
        <v>8.003402065904138</v>
      </c>
      <c r="F1126" s="10">
        <v>1041.713028264408</v>
      </c>
      <c r="G1126" s="10">
        <v>964.055326620968</v>
      </c>
      <c r="I1126" s="2" t="s">
        <v>659</v>
      </c>
      <c r="J1126" s="2" t="s">
        <v>660</v>
      </c>
    </row>
    <row r="1127">
      <c r="A1127" s="2">
        <v>1126.0</v>
      </c>
      <c r="B1127" s="2" t="s">
        <v>301</v>
      </c>
      <c r="C1127" s="2" t="s">
        <v>16</v>
      </c>
      <c r="D1127" s="16" t="s">
        <v>437</v>
      </c>
      <c r="E1127" s="10">
        <v>21.731462087736368</v>
      </c>
      <c r="F1127" s="10">
        <v>1001.5413101280985</v>
      </c>
      <c r="G1127" s="10">
        <v>1049.716430330312</v>
      </c>
      <c r="I1127" s="2" t="s">
        <v>660</v>
      </c>
      <c r="J1127" s="2" t="s">
        <v>659</v>
      </c>
    </row>
    <row r="1128">
      <c r="A1128" s="2">
        <v>1127.0</v>
      </c>
      <c r="B1128" s="2" t="s">
        <v>55</v>
      </c>
      <c r="C1128" s="2" t="s">
        <v>301</v>
      </c>
      <c r="D1128" s="16" t="s">
        <v>484</v>
      </c>
      <c r="E1128" s="10">
        <v>19.153284012173412</v>
      </c>
      <c r="F1128" s="10">
        <v>989.4523048407066</v>
      </c>
      <c r="G1128" s="10">
        <v>1023.272772215835</v>
      </c>
      <c r="I1128" s="2" t="s">
        <v>659</v>
      </c>
      <c r="J1128" s="2" t="s">
        <v>660</v>
      </c>
    </row>
    <row r="1129">
      <c r="A1129" s="2">
        <v>1128.0</v>
      </c>
      <c r="B1129" s="2" t="s">
        <v>306</v>
      </c>
      <c r="C1129" s="2" t="s">
        <v>55</v>
      </c>
      <c r="D1129" s="16" t="s">
        <v>486</v>
      </c>
      <c r="E1129" s="10">
        <v>22.13921708021371</v>
      </c>
      <c r="F1129" s="26">
        <v>953.7264128603804</v>
      </c>
      <c r="G1129" s="10">
        <v>1008.60558885288</v>
      </c>
      <c r="I1129" s="2" t="s">
        <v>660</v>
      </c>
      <c r="J1129" s="2" t="s">
        <v>659</v>
      </c>
    </row>
    <row r="1130">
      <c r="A1130" s="2">
        <v>1129.0</v>
      </c>
      <c r="B1130" s="2" t="s">
        <v>108</v>
      </c>
      <c r="C1130" s="2" t="s">
        <v>306</v>
      </c>
      <c r="D1130" s="16" t="s">
        <v>554</v>
      </c>
      <c r="E1130" s="10">
        <v>13.748695960491172</v>
      </c>
      <c r="F1130" s="26">
        <v>1000.0</v>
      </c>
      <c r="G1130" s="10">
        <v>975.8656299405941</v>
      </c>
      <c r="I1130" s="2" t="s">
        <v>659</v>
      </c>
      <c r="J1130" s="2" t="s">
        <v>660</v>
      </c>
    </row>
    <row r="1131">
      <c r="A1131" s="2">
        <v>1130.0</v>
      </c>
      <c r="B1131" s="2" t="s">
        <v>290</v>
      </c>
      <c r="C1131" s="2" t="s">
        <v>108</v>
      </c>
      <c r="D1131" s="16" t="s">
        <v>433</v>
      </c>
      <c r="E1131" s="10">
        <v>-46.82831117483053</v>
      </c>
      <c r="F1131" s="10">
        <v>1001.2867403061484</v>
      </c>
      <c r="G1131" s="10">
        <v>1013.7486959604912</v>
      </c>
      <c r="H1131" s="2" t="s">
        <v>618</v>
      </c>
      <c r="I1131" s="2" t="s">
        <v>660</v>
      </c>
      <c r="J1131" s="2" t="s">
        <v>659</v>
      </c>
    </row>
    <row r="1132">
      <c r="A1132" s="2">
        <v>1131.0</v>
      </c>
      <c r="B1132" s="2" t="s">
        <v>70</v>
      </c>
      <c r="C1132" s="2" t="s">
        <v>210</v>
      </c>
      <c r="D1132" s="16" t="s">
        <v>471</v>
      </c>
      <c r="E1132" s="10">
        <v>11.100029341884422</v>
      </c>
      <c r="F1132" s="10">
        <v>1042.9462289956027</v>
      </c>
      <c r="G1132" s="10">
        <v>1000.0</v>
      </c>
      <c r="I1132" s="2" t="s">
        <v>620</v>
      </c>
      <c r="J1132" s="2" t="s">
        <v>661</v>
      </c>
    </row>
    <row r="1133">
      <c r="A1133" s="2">
        <v>1132.0</v>
      </c>
      <c r="B1133" s="2" t="s">
        <v>274</v>
      </c>
      <c r="C1133" s="2" t="s">
        <v>70</v>
      </c>
      <c r="D1133" s="16" t="s">
        <v>573</v>
      </c>
      <c r="E1133" s="10">
        <v>21.33178206172768</v>
      </c>
      <c r="F1133" s="10">
        <v>1000.0</v>
      </c>
      <c r="G1133" s="10">
        <v>1054.046258337487</v>
      </c>
      <c r="I1133" s="2" t="s">
        <v>661</v>
      </c>
      <c r="J1133" s="2" t="s">
        <v>620</v>
      </c>
    </row>
    <row r="1134">
      <c r="A1134" s="2">
        <v>1133.0</v>
      </c>
      <c r="B1134" s="2" t="s">
        <v>105</v>
      </c>
      <c r="C1134" s="2" t="s">
        <v>274</v>
      </c>
      <c r="D1134" s="16" t="s">
        <v>474</v>
      </c>
      <c r="E1134" s="10">
        <v>14.78217328935689</v>
      </c>
      <c r="F1134" s="10">
        <v>1037.643776950394</v>
      </c>
      <c r="G1134" s="10">
        <v>1021.3317820617276</v>
      </c>
      <c r="I1134" s="2" t="s">
        <v>620</v>
      </c>
      <c r="J1134" s="2" t="s">
        <v>661</v>
      </c>
    </row>
    <row r="1135">
      <c r="A1135" s="2">
        <v>1134.0</v>
      </c>
      <c r="B1135" s="2" t="s">
        <v>252</v>
      </c>
      <c r="C1135" s="2" t="s">
        <v>105</v>
      </c>
      <c r="D1135" s="16" t="s">
        <v>433</v>
      </c>
      <c r="E1135" s="10">
        <v>-41.95874370538598</v>
      </c>
      <c r="F1135" s="26">
        <v>1000.0</v>
      </c>
      <c r="G1135" s="10">
        <v>1052.4259502397508</v>
      </c>
      <c r="I1135" s="2" t="s">
        <v>661</v>
      </c>
      <c r="J1135" s="2" t="s">
        <v>620</v>
      </c>
    </row>
    <row r="1136">
      <c r="A1136" s="2">
        <v>1135.0</v>
      </c>
      <c r="B1136" s="2" t="s">
        <v>264</v>
      </c>
      <c r="C1136" s="2" t="s">
        <v>105</v>
      </c>
      <c r="D1136" s="16" t="s">
        <v>433</v>
      </c>
      <c r="E1136" s="10">
        <v>-36.23696186366808</v>
      </c>
      <c r="F1136" s="26">
        <v>1000.0</v>
      </c>
      <c r="G1136" s="10">
        <v>1094.3846939451369</v>
      </c>
      <c r="I1136" s="2" t="s">
        <v>661</v>
      </c>
      <c r="J1136" s="2" t="s">
        <v>620</v>
      </c>
    </row>
    <row r="1137">
      <c r="A1137" s="2">
        <v>1136.0</v>
      </c>
      <c r="B1137" s="2" t="s">
        <v>178</v>
      </c>
      <c r="C1137" s="2" t="s">
        <v>105</v>
      </c>
      <c r="D1137" s="16" t="s">
        <v>473</v>
      </c>
      <c r="E1137" s="10">
        <v>27.315071862350692</v>
      </c>
      <c r="F1137" s="10">
        <v>1000.0</v>
      </c>
      <c r="G1137" s="10">
        <v>1130.621655808805</v>
      </c>
      <c r="I1137" s="2" t="s">
        <v>661</v>
      </c>
      <c r="J1137" s="2" t="s">
        <v>620</v>
      </c>
    </row>
    <row r="1138">
      <c r="A1138" s="2">
        <v>1137.0</v>
      </c>
      <c r="B1138" s="2" t="s">
        <v>144</v>
      </c>
      <c r="C1138" s="2" t="s">
        <v>178</v>
      </c>
      <c r="D1138" s="16" t="s">
        <v>532</v>
      </c>
      <c r="E1138" s="10">
        <v>18.52334773633508</v>
      </c>
      <c r="F1138" s="10">
        <v>1003.9774079064059</v>
      </c>
      <c r="G1138" s="10">
        <v>1027.3150718623508</v>
      </c>
      <c r="I1138" s="2" t="s">
        <v>620</v>
      </c>
      <c r="J1138" s="2" t="s">
        <v>661</v>
      </c>
    </row>
    <row r="1139">
      <c r="A1139" s="2">
        <v>1138.0</v>
      </c>
      <c r="B1139" s="2" t="s">
        <v>284</v>
      </c>
      <c r="C1139" s="2" t="s">
        <v>144</v>
      </c>
      <c r="D1139" s="16" t="s">
        <v>433</v>
      </c>
      <c r="E1139" s="10">
        <v>-45.670387818493175</v>
      </c>
      <c r="F1139" s="10">
        <v>1000.0</v>
      </c>
      <c r="G1139" s="10">
        <v>1022.500755642741</v>
      </c>
      <c r="I1139" s="2" t="s">
        <v>661</v>
      </c>
      <c r="J1139" s="2" t="s">
        <v>620</v>
      </c>
    </row>
    <row r="1140">
      <c r="A1140" s="2">
        <v>1139.0</v>
      </c>
      <c r="B1140" s="2" t="s">
        <v>210</v>
      </c>
      <c r="C1140" s="2" t="s">
        <v>144</v>
      </c>
      <c r="D1140" s="16" t="s">
        <v>530</v>
      </c>
      <c r="E1140" s="10">
        <v>22.414220477897004</v>
      </c>
      <c r="F1140" s="10">
        <v>988.8999706581155</v>
      </c>
      <c r="G1140" s="10">
        <v>1068.1711434612341</v>
      </c>
      <c r="I1140" s="2" t="s">
        <v>661</v>
      </c>
      <c r="J1140" s="2" t="s">
        <v>620</v>
      </c>
    </row>
    <row r="1141">
      <c r="A1141" s="2">
        <v>1140.0</v>
      </c>
      <c r="B1141" s="2" t="s">
        <v>273</v>
      </c>
      <c r="C1141" s="2" t="s">
        <v>210</v>
      </c>
      <c r="D1141" s="16" t="s">
        <v>477</v>
      </c>
      <c r="E1141" s="10">
        <v>17.957091412630373</v>
      </c>
      <c r="F1141" s="10">
        <v>986.5342411810859</v>
      </c>
      <c r="G1141" s="10">
        <v>1011.3141911360126</v>
      </c>
      <c r="I1141" s="2" t="s">
        <v>620</v>
      </c>
      <c r="J1141" s="2" t="s">
        <v>661</v>
      </c>
    </row>
    <row r="1142">
      <c r="A1142" s="2">
        <v>1141.0</v>
      </c>
      <c r="B1142" s="2" t="s">
        <v>274</v>
      </c>
      <c r="C1142" s="2" t="s">
        <v>273</v>
      </c>
      <c r="D1142" s="16" t="s">
        <v>433</v>
      </c>
      <c r="E1142" s="10">
        <v>-48.418854874998004</v>
      </c>
      <c r="F1142" s="26">
        <v>1006.5496087723707</v>
      </c>
      <c r="G1142" s="10">
        <v>1004.4913325937163</v>
      </c>
      <c r="I1142" s="2" t="s">
        <v>661</v>
      </c>
      <c r="J1142" s="2" t="s">
        <v>620</v>
      </c>
    </row>
    <row r="1143">
      <c r="A1143" s="2">
        <v>1142.0</v>
      </c>
      <c r="B1143" s="2" t="s">
        <v>252</v>
      </c>
      <c r="C1143" s="2" t="s">
        <v>273</v>
      </c>
      <c r="D1143" s="16" t="s">
        <v>559</v>
      </c>
      <c r="E1143" s="10">
        <v>24.683978070884024</v>
      </c>
      <c r="F1143" s="10">
        <v>958.0412562946141</v>
      </c>
      <c r="G1143" s="10">
        <v>1052.9101874687142</v>
      </c>
      <c r="I1143" s="2" t="s">
        <v>661</v>
      </c>
      <c r="J1143" s="2" t="s">
        <v>620</v>
      </c>
    </row>
    <row r="1144">
      <c r="A1144" s="2">
        <v>1143.0</v>
      </c>
      <c r="B1144" s="2" t="s">
        <v>18</v>
      </c>
      <c r="C1144" s="2" t="s">
        <v>252</v>
      </c>
      <c r="D1144" s="16" t="s">
        <v>542</v>
      </c>
      <c r="E1144" s="10">
        <v>13.165637859436988</v>
      </c>
      <c r="F1144" s="10">
        <v>1000.0</v>
      </c>
      <c r="G1144" s="10">
        <v>982.7252343654981</v>
      </c>
      <c r="H1144" s="2" t="s">
        <v>618</v>
      </c>
      <c r="I1144" s="2" t="s">
        <v>620</v>
      </c>
      <c r="J1144" s="2" t="s">
        <v>661</v>
      </c>
    </row>
    <row r="1145">
      <c r="A1145" s="2">
        <v>1144.0</v>
      </c>
      <c r="B1145" s="2" t="s">
        <v>9</v>
      </c>
      <c r="C1145" s="2" t="s">
        <v>344</v>
      </c>
      <c r="D1145" s="16" t="s">
        <v>517</v>
      </c>
      <c r="E1145" s="10">
        <v>6.902444038284476</v>
      </c>
      <c r="F1145" s="10">
        <v>1100.252213359765</v>
      </c>
      <c r="G1145" s="10">
        <v>1000.0</v>
      </c>
      <c r="I1145" s="2" t="s">
        <v>625</v>
      </c>
      <c r="J1145" s="2" t="s">
        <v>662</v>
      </c>
    </row>
    <row r="1146">
      <c r="A1146" s="2">
        <v>1145.0</v>
      </c>
      <c r="B1146" s="2" t="s">
        <v>344</v>
      </c>
      <c r="C1146" s="2" t="s">
        <v>9</v>
      </c>
      <c r="D1146" s="16" t="s">
        <v>433</v>
      </c>
      <c r="E1146" s="10">
        <v>-33.42994520304013</v>
      </c>
      <c r="F1146" s="10">
        <v>993.0975559617154</v>
      </c>
      <c r="G1146" s="10">
        <v>1107.1546573980495</v>
      </c>
      <c r="I1146" s="2" t="s">
        <v>662</v>
      </c>
      <c r="J1146" s="2" t="s">
        <v>625</v>
      </c>
    </row>
    <row r="1147">
      <c r="A1147" s="2">
        <v>1146.0</v>
      </c>
      <c r="B1147" s="2" t="s">
        <v>329</v>
      </c>
      <c r="C1147" s="2" t="s">
        <v>9</v>
      </c>
      <c r="D1147" s="16" t="s">
        <v>433</v>
      </c>
      <c r="E1147" s="10">
        <v>-29.6176996953615</v>
      </c>
      <c r="F1147" s="10">
        <v>1000.0</v>
      </c>
      <c r="G1147" s="10">
        <v>1140.5846026010897</v>
      </c>
      <c r="I1147" s="2" t="s">
        <v>662</v>
      </c>
      <c r="J1147" s="2" t="s">
        <v>625</v>
      </c>
    </row>
    <row r="1148">
      <c r="A1148" s="2">
        <v>1147.0</v>
      </c>
      <c r="B1148" s="2" t="s">
        <v>333</v>
      </c>
      <c r="C1148" s="2" t="s">
        <v>9</v>
      </c>
      <c r="D1148" s="16" t="s">
        <v>433</v>
      </c>
      <c r="E1148" s="10">
        <v>-31.806272452596865</v>
      </c>
      <c r="F1148" s="10">
        <v>1000.0</v>
      </c>
      <c r="G1148" s="10">
        <v>1170.2023022964513</v>
      </c>
      <c r="I1148" s="2" t="s">
        <v>662</v>
      </c>
      <c r="J1148" s="2" t="s">
        <v>625</v>
      </c>
    </row>
    <row r="1149">
      <c r="A1149" s="2">
        <v>1148.0</v>
      </c>
      <c r="B1149" s="2" t="s">
        <v>259</v>
      </c>
      <c r="C1149" s="2" t="s">
        <v>9</v>
      </c>
      <c r="D1149" s="16" t="s">
        <v>433</v>
      </c>
      <c r="E1149" s="10">
        <v>-31.81894895047877</v>
      </c>
      <c r="F1149" s="10">
        <v>1000.0</v>
      </c>
      <c r="G1149" s="10">
        <v>1202.0085747490482</v>
      </c>
      <c r="I1149" s="2" t="s">
        <v>662</v>
      </c>
      <c r="J1149" s="2" t="s">
        <v>625</v>
      </c>
    </row>
    <row r="1150">
      <c r="A1150" s="2">
        <v>1149.0</v>
      </c>
      <c r="B1150" s="2" t="s">
        <v>261</v>
      </c>
      <c r="C1150" s="2" t="s">
        <v>9</v>
      </c>
      <c r="D1150" s="16" t="s">
        <v>433</v>
      </c>
      <c r="E1150" s="10">
        <v>-30.389944592151544</v>
      </c>
      <c r="F1150" s="10">
        <v>1000.0</v>
      </c>
      <c r="G1150" s="10">
        <v>1233.8275236995269</v>
      </c>
      <c r="I1150" s="2" t="s">
        <v>662</v>
      </c>
      <c r="J1150" s="2" t="s">
        <v>625</v>
      </c>
    </row>
    <row r="1151">
      <c r="A1151" s="2">
        <v>1150.0</v>
      </c>
      <c r="B1151" s="2" t="s">
        <v>344</v>
      </c>
      <c r="C1151" s="2" t="s">
        <v>9</v>
      </c>
      <c r="D1151" s="16" t="s">
        <v>433</v>
      </c>
      <c r="E1151" s="10">
        <v>-21.07657266904794</v>
      </c>
      <c r="F1151" s="10">
        <v>959.6676107586753</v>
      </c>
      <c r="G1151" s="10">
        <v>1264.2174682916784</v>
      </c>
      <c r="I1151" s="2" t="s">
        <v>662</v>
      </c>
      <c r="J1151" s="2" t="s">
        <v>625</v>
      </c>
    </row>
    <row r="1152">
      <c r="A1152" s="2">
        <v>1151.0</v>
      </c>
      <c r="B1152" s="2" t="s">
        <v>329</v>
      </c>
      <c r="C1152" s="2" t="s">
        <v>9</v>
      </c>
      <c r="D1152" s="16" t="s">
        <v>433</v>
      </c>
      <c r="E1152" s="10">
        <v>-21.9223528412148</v>
      </c>
      <c r="F1152" s="10">
        <v>970.3823003046385</v>
      </c>
      <c r="G1152" s="10">
        <v>1285.2940409607263</v>
      </c>
      <c r="I1152" s="2" t="s">
        <v>662</v>
      </c>
      <c r="J1152" s="2" t="s">
        <v>625</v>
      </c>
    </row>
    <row r="1153">
      <c r="A1153" s="2">
        <v>1152.0</v>
      </c>
      <c r="B1153" s="2" t="s">
        <v>333</v>
      </c>
      <c r="C1153" s="2" t="s">
        <v>9</v>
      </c>
      <c r="D1153" s="16" t="s">
        <v>433</v>
      </c>
      <c r="E1153" s="10">
        <v>-20.20908528269903</v>
      </c>
      <c r="F1153" s="10">
        <v>968.1937275474031</v>
      </c>
      <c r="G1153" s="10">
        <v>1307.2163938019412</v>
      </c>
      <c r="H1153" s="2" t="s">
        <v>618</v>
      </c>
      <c r="I1153" s="2" t="s">
        <v>662</v>
      </c>
      <c r="J1153" s="2" t="s">
        <v>625</v>
      </c>
    </row>
    <row r="1154">
      <c r="A1154" s="2">
        <v>1153.0</v>
      </c>
      <c r="B1154" s="2" t="s">
        <v>55</v>
      </c>
      <c r="C1154" s="2" t="s">
        <v>126</v>
      </c>
      <c r="D1154" s="16" t="s">
        <v>556</v>
      </c>
      <c r="E1154" s="10">
        <v>26.31382562106255</v>
      </c>
      <c r="F1154" s="10">
        <v>986.4663717726663</v>
      </c>
      <c r="G1154" s="10">
        <v>1075.5158237354983</v>
      </c>
      <c r="I1154" s="2" t="s">
        <v>659</v>
      </c>
      <c r="J1154" s="2" t="s">
        <v>617</v>
      </c>
    </row>
    <row r="1155">
      <c r="A1155" s="2">
        <v>1154.0</v>
      </c>
      <c r="B1155" s="2" t="s">
        <v>253</v>
      </c>
      <c r="C1155" s="2" t="s">
        <v>55</v>
      </c>
      <c r="D1155" s="16" t="s">
        <v>508</v>
      </c>
      <c r="E1155" s="10">
        <v>12.273863221481514</v>
      </c>
      <c r="F1155" s="10">
        <v>1048.0741813702307</v>
      </c>
      <c r="G1155" s="10">
        <v>1012.7801973937289</v>
      </c>
      <c r="I1155" s="2" t="s">
        <v>617</v>
      </c>
      <c r="J1155" s="2" t="s">
        <v>659</v>
      </c>
    </row>
    <row r="1156">
      <c r="A1156" s="2">
        <v>1155.0</v>
      </c>
      <c r="B1156" s="2" t="s">
        <v>16</v>
      </c>
      <c r="C1156" s="2" t="s">
        <v>253</v>
      </c>
      <c r="D1156" s="16" t="s">
        <v>505</v>
      </c>
      <c r="E1156" s="10">
        <v>19.41687212715773</v>
      </c>
      <c r="F1156" s="10">
        <v>1027.9849682425756</v>
      </c>
      <c r="G1156" s="10">
        <v>1060.348044591712</v>
      </c>
      <c r="I1156" s="2" t="s">
        <v>659</v>
      </c>
      <c r="J1156" s="2" t="s">
        <v>617</v>
      </c>
    </row>
    <row r="1157">
      <c r="A1157" s="2">
        <v>1156.0</v>
      </c>
      <c r="B1157" s="2" t="s">
        <v>87</v>
      </c>
      <c r="C1157" s="2" t="s">
        <v>16</v>
      </c>
      <c r="D1157" s="16" t="s">
        <v>529</v>
      </c>
      <c r="E1157" s="10">
        <v>11.674229744717643</v>
      </c>
      <c r="F1157" s="10">
        <v>1084.9745383112263</v>
      </c>
      <c r="G1157" s="10">
        <v>1047.4018403697332</v>
      </c>
      <c r="I1157" s="2" t="s">
        <v>617</v>
      </c>
      <c r="J1157" s="2" t="s">
        <v>659</v>
      </c>
    </row>
    <row r="1158">
      <c r="A1158" s="2">
        <v>1157.0</v>
      </c>
      <c r="B1158" s="2" t="s">
        <v>258</v>
      </c>
      <c r="C1158" s="2" t="s">
        <v>87</v>
      </c>
      <c r="D1158" s="16" t="s">
        <v>533</v>
      </c>
      <c r="E1158" s="10">
        <v>21.11873601149884</v>
      </c>
      <c r="F1158" s="10">
        <v>1044.1552822121937</v>
      </c>
      <c r="G1158" s="10">
        <v>1096.648768055944</v>
      </c>
      <c r="I1158" s="2" t="s">
        <v>659</v>
      </c>
      <c r="J1158" s="2" t="s">
        <v>617</v>
      </c>
    </row>
    <row r="1159">
      <c r="A1159" s="2">
        <v>1158.0</v>
      </c>
      <c r="B1159" s="2" t="s">
        <v>364</v>
      </c>
      <c r="C1159" s="2" t="s">
        <v>258</v>
      </c>
      <c r="D1159" s="16" t="s">
        <v>433</v>
      </c>
      <c r="E1159" s="10">
        <v>-40.361572714465254</v>
      </c>
      <c r="F1159" s="10">
        <v>1000.7554906882698</v>
      </c>
      <c r="G1159" s="10">
        <v>1065.2740182236926</v>
      </c>
      <c r="I1159" s="2" t="s">
        <v>617</v>
      </c>
      <c r="J1159" s="2" t="s">
        <v>659</v>
      </c>
    </row>
    <row r="1160">
      <c r="A1160" s="2">
        <v>1159.0</v>
      </c>
      <c r="B1160" s="2" t="s">
        <v>95</v>
      </c>
      <c r="C1160" s="2" t="s">
        <v>258</v>
      </c>
      <c r="D1160" s="16" t="s">
        <v>484</v>
      </c>
      <c r="E1160" s="10">
        <v>19.013101051702296</v>
      </c>
      <c r="F1160" s="10">
        <v>1047.0984509459063</v>
      </c>
      <c r="G1160" s="10">
        <v>1105.6355909381577</v>
      </c>
      <c r="I1160" s="2" t="s">
        <v>617</v>
      </c>
      <c r="J1160" s="2" t="s">
        <v>659</v>
      </c>
    </row>
    <row r="1161">
      <c r="A1161" s="2">
        <v>1160.0</v>
      </c>
      <c r="B1161" s="2" t="s">
        <v>55</v>
      </c>
      <c r="C1161" s="2" t="s">
        <v>95</v>
      </c>
      <c r="D1161" s="16" t="s">
        <v>591</v>
      </c>
      <c r="E1161" s="10">
        <v>23.193782582871506</v>
      </c>
      <c r="F1161" s="10">
        <v>1000.5063341722474</v>
      </c>
      <c r="G1161" s="10">
        <v>1066.1115519976086</v>
      </c>
      <c r="I1161" s="2" t="s">
        <v>659</v>
      </c>
      <c r="J1161" s="2" t="s">
        <v>617</v>
      </c>
    </row>
    <row r="1162">
      <c r="A1162" s="2">
        <v>1161.0</v>
      </c>
      <c r="B1162" s="2" t="s">
        <v>126</v>
      </c>
      <c r="C1162" s="2" t="s">
        <v>55</v>
      </c>
      <c r="D1162" s="16" t="s">
        <v>539</v>
      </c>
      <c r="E1162" s="10">
        <v>13.599327594278638</v>
      </c>
      <c r="F1162" s="10">
        <v>1049.2019981144358</v>
      </c>
      <c r="G1162" s="10">
        <v>1023.7001167551189</v>
      </c>
      <c r="I1162" s="2" t="s">
        <v>617</v>
      </c>
      <c r="J1162" s="2" t="s">
        <v>659</v>
      </c>
    </row>
    <row r="1163">
      <c r="A1163" s="2">
        <v>1162.0</v>
      </c>
      <c r="B1163" s="2" t="s">
        <v>16</v>
      </c>
      <c r="C1163" s="2" t="s">
        <v>126</v>
      </c>
      <c r="D1163" s="16" t="s">
        <v>476</v>
      </c>
      <c r="E1163" s="10">
        <v>19.044977355252136</v>
      </c>
      <c r="F1163" s="10">
        <v>1035.7276106250156</v>
      </c>
      <c r="G1163" s="10">
        <v>1062.8013257087146</v>
      </c>
      <c r="I1163" s="2" t="s">
        <v>659</v>
      </c>
      <c r="J1163" s="2" t="s">
        <v>617</v>
      </c>
    </row>
    <row r="1164">
      <c r="A1164" s="2">
        <v>1163.0</v>
      </c>
      <c r="B1164" s="2" t="s">
        <v>87</v>
      </c>
      <c r="C1164" s="2" t="s">
        <v>16</v>
      </c>
      <c r="D1164" s="16" t="s">
        <v>488</v>
      </c>
      <c r="E1164" s="10">
        <v>13.507321974334847</v>
      </c>
      <c r="F1164" s="10">
        <v>1075.530032044445</v>
      </c>
      <c r="G1164" s="10">
        <v>1054.7725879802676</v>
      </c>
      <c r="I1164" s="2" t="s">
        <v>617</v>
      </c>
      <c r="J1164" s="2" t="s">
        <v>659</v>
      </c>
    </row>
    <row r="1165">
      <c r="A1165" s="2">
        <v>1164.0</v>
      </c>
      <c r="B1165" s="2" t="s">
        <v>266</v>
      </c>
      <c r="C1165" s="2" t="s">
        <v>87</v>
      </c>
      <c r="D1165" s="16" t="s">
        <v>433</v>
      </c>
      <c r="E1165" s="10">
        <v>-36.99047048017106</v>
      </c>
      <c r="F1165" s="10">
        <v>1000.0</v>
      </c>
      <c r="G1165" s="10">
        <v>1089.03735401878</v>
      </c>
      <c r="I1165" s="2" t="s">
        <v>659</v>
      </c>
      <c r="J1165" s="2" t="s">
        <v>617</v>
      </c>
    </row>
    <row r="1166">
      <c r="A1166" s="2">
        <v>1165.0</v>
      </c>
      <c r="B1166" s="2" t="s">
        <v>55</v>
      </c>
      <c r="C1166" s="2" t="s">
        <v>87</v>
      </c>
      <c r="D1166" s="16" t="s">
        <v>529</v>
      </c>
      <c r="E1166" s="10">
        <v>27.73203404389637</v>
      </c>
      <c r="F1166" s="10">
        <v>1010.1007891608401</v>
      </c>
      <c r="G1166" s="10">
        <v>1126.027824498951</v>
      </c>
      <c r="I1166" s="2" t="s">
        <v>659</v>
      </c>
      <c r="J1166" s="2" t="s">
        <v>617</v>
      </c>
    </row>
    <row r="1167">
      <c r="A1167" s="2">
        <v>1166.0</v>
      </c>
      <c r="B1167" s="2" t="s">
        <v>55</v>
      </c>
      <c r="C1167" s="2" t="s">
        <v>126</v>
      </c>
      <c r="D1167" s="16" t="s">
        <v>595</v>
      </c>
      <c r="E1167" s="10">
        <v>15.738783573198743</v>
      </c>
      <c r="F1167" s="10">
        <v>1037.8328232047365</v>
      </c>
      <c r="G1167" s="10">
        <v>1043.7563483534625</v>
      </c>
      <c r="I1167" s="2" t="s">
        <v>617</v>
      </c>
      <c r="J1167" s="2" t="s">
        <v>659</v>
      </c>
    </row>
    <row r="1168">
      <c r="A1168" s="2">
        <v>1167.0</v>
      </c>
      <c r="B1168" s="2" t="s">
        <v>16</v>
      </c>
      <c r="C1168" s="2" t="s">
        <v>126</v>
      </c>
      <c r="D1168" s="16" t="s">
        <v>566</v>
      </c>
      <c r="E1168" s="10">
        <v>9.839469742787534</v>
      </c>
      <c r="F1168" s="10">
        <v>1041.2652660059327</v>
      </c>
      <c r="G1168" s="10">
        <v>1028.0175647802637</v>
      </c>
      <c r="I1168" s="2" t="s">
        <v>659</v>
      </c>
      <c r="J1168" s="2" t="s">
        <v>617</v>
      </c>
    </row>
    <row r="1169">
      <c r="A1169" s="2">
        <v>1168.0</v>
      </c>
      <c r="B1169" s="2" t="s">
        <v>253</v>
      </c>
      <c r="C1169" s="2" t="s">
        <v>16</v>
      </c>
      <c r="D1169" s="16" t="s">
        <v>433</v>
      </c>
      <c r="E1169" s="10">
        <v>-47.08568614169006</v>
      </c>
      <c r="F1169" s="10">
        <v>1040.9311724645545</v>
      </c>
      <c r="G1169" s="10">
        <v>1051.1047357487203</v>
      </c>
      <c r="H1169" s="2" t="s">
        <v>618</v>
      </c>
      <c r="I1169" s="2" t="s">
        <v>617</v>
      </c>
      <c r="J1169" s="2" t="s">
        <v>659</v>
      </c>
    </row>
    <row r="1170">
      <c r="A1170" s="2">
        <v>1169.0</v>
      </c>
      <c r="B1170" s="2" t="s">
        <v>98</v>
      </c>
      <c r="C1170" s="2" t="s">
        <v>105</v>
      </c>
      <c r="D1170" s="16" t="s">
        <v>433</v>
      </c>
      <c r="E1170" s="10">
        <v>-34.96945432983538</v>
      </c>
      <c r="F1170" s="10">
        <v>1000.0</v>
      </c>
      <c r="G1170" s="10">
        <v>1103.306583946454</v>
      </c>
      <c r="I1170" s="2" t="s">
        <v>625</v>
      </c>
      <c r="J1170" s="2" t="s">
        <v>620</v>
      </c>
    </row>
    <row r="1171">
      <c r="A1171" s="2">
        <v>1170.0</v>
      </c>
      <c r="B1171" s="2" t="s">
        <v>82</v>
      </c>
      <c r="C1171" s="2" t="s">
        <v>105</v>
      </c>
      <c r="D1171" s="16" t="s">
        <v>433</v>
      </c>
      <c r="E1171" s="10">
        <v>-29.948331153718975</v>
      </c>
      <c r="F1171" s="10">
        <v>1000.0</v>
      </c>
      <c r="G1171" s="10">
        <v>1138.2760382762895</v>
      </c>
      <c r="I1171" s="2" t="s">
        <v>625</v>
      </c>
      <c r="J1171" s="2" t="s">
        <v>620</v>
      </c>
    </row>
    <row r="1172">
      <c r="A1172" s="2">
        <v>1171.0</v>
      </c>
      <c r="B1172" s="2" t="s">
        <v>309</v>
      </c>
      <c r="C1172" s="2" t="s">
        <v>105</v>
      </c>
      <c r="D1172" s="16" t="s">
        <v>433</v>
      </c>
      <c r="E1172" s="10">
        <v>-32.147764947060026</v>
      </c>
      <c r="F1172" s="10">
        <v>1000.0</v>
      </c>
      <c r="G1172" s="10">
        <v>1168.2243694300084</v>
      </c>
      <c r="I1172" s="2" t="s">
        <v>625</v>
      </c>
      <c r="J1172" s="2" t="s">
        <v>620</v>
      </c>
    </row>
    <row r="1173">
      <c r="A1173" s="2">
        <v>1172.0</v>
      </c>
      <c r="B1173" s="2" t="s">
        <v>9</v>
      </c>
      <c r="C1173" s="2" t="s">
        <v>105</v>
      </c>
      <c r="D1173" s="16" t="s">
        <v>439</v>
      </c>
      <c r="E1173" s="10">
        <v>0.6493502291818745</v>
      </c>
      <c r="F1173" s="10">
        <v>1327.4254790846403</v>
      </c>
      <c r="G1173" s="10">
        <v>1200.3721343770685</v>
      </c>
      <c r="I1173" s="2" t="s">
        <v>625</v>
      </c>
      <c r="J1173" s="2" t="s">
        <v>620</v>
      </c>
    </row>
    <row r="1174">
      <c r="A1174" s="2">
        <v>1173.0</v>
      </c>
      <c r="B1174" s="2" t="s">
        <v>144</v>
      </c>
      <c r="C1174" s="2" t="s">
        <v>9</v>
      </c>
      <c r="D1174" s="16" t="s">
        <v>481</v>
      </c>
      <c r="E1174" s="10">
        <v>51.60474716425202</v>
      </c>
      <c r="F1174" s="10">
        <v>1045.7569229833373</v>
      </c>
      <c r="G1174" s="10">
        <v>1328.0748293138222</v>
      </c>
      <c r="I1174" s="2" t="s">
        <v>620</v>
      </c>
      <c r="J1174" s="2" t="s">
        <v>625</v>
      </c>
    </row>
    <row r="1175">
      <c r="A1175" s="2">
        <v>1174.0</v>
      </c>
      <c r="B1175" s="2" t="s">
        <v>98</v>
      </c>
      <c r="C1175" s="2" t="s">
        <v>144</v>
      </c>
      <c r="D1175" s="16" t="s">
        <v>485</v>
      </c>
      <c r="E1175" s="10">
        <v>32.806846274314054</v>
      </c>
      <c r="F1175" s="10">
        <v>965.0305456701647</v>
      </c>
      <c r="G1175" s="10">
        <v>1097.3616701475894</v>
      </c>
      <c r="I1175" s="2" t="s">
        <v>625</v>
      </c>
      <c r="J1175" s="2" t="s">
        <v>620</v>
      </c>
    </row>
    <row r="1176">
      <c r="A1176" s="2">
        <v>1175.0</v>
      </c>
      <c r="B1176" s="2" t="s">
        <v>273</v>
      </c>
      <c r="C1176" s="2" t="s">
        <v>98</v>
      </c>
      <c r="D1176" s="16" t="s">
        <v>433</v>
      </c>
      <c r="E1176" s="10">
        <v>-51.224064337191784</v>
      </c>
      <c r="F1176" s="26">
        <v>1028.2262093978302</v>
      </c>
      <c r="G1176" s="10">
        <v>997.8373919444787</v>
      </c>
      <c r="I1176" s="2" t="s">
        <v>620</v>
      </c>
      <c r="J1176" s="2" t="s">
        <v>625</v>
      </c>
    </row>
    <row r="1177">
      <c r="A1177" s="2">
        <v>1176.0</v>
      </c>
      <c r="B1177" s="2" t="s">
        <v>70</v>
      </c>
      <c r="C1177" s="2" t="s">
        <v>98</v>
      </c>
      <c r="D1177" s="16" t="s">
        <v>577</v>
      </c>
      <c r="E1177" s="10">
        <v>13.374911890512909</v>
      </c>
      <c r="F1177" s="26">
        <v>1032.7144762757594</v>
      </c>
      <c r="G1177" s="10">
        <v>1049.0614562816704</v>
      </c>
      <c r="I1177" s="2" t="s">
        <v>620</v>
      </c>
      <c r="J1177" s="2" t="s">
        <v>625</v>
      </c>
    </row>
    <row r="1178">
      <c r="A1178" s="2">
        <v>1177.0</v>
      </c>
      <c r="B1178" s="2" t="s">
        <v>352</v>
      </c>
      <c r="C1178" s="2" t="s">
        <v>70</v>
      </c>
      <c r="D1178" s="16" t="s">
        <v>433</v>
      </c>
      <c r="E1178" s="10">
        <v>-42.77486960971549</v>
      </c>
      <c r="F1178" s="26">
        <v>1000.0</v>
      </c>
      <c r="G1178" s="10">
        <v>1046.089388166272</v>
      </c>
      <c r="I1178" s="2" t="s">
        <v>625</v>
      </c>
      <c r="J1178" s="2" t="s">
        <v>620</v>
      </c>
    </row>
    <row r="1179">
      <c r="A1179" s="2">
        <v>1178.0</v>
      </c>
      <c r="B1179" s="2" t="s">
        <v>82</v>
      </c>
      <c r="C1179" s="2" t="s">
        <v>70</v>
      </c>
      <c r="D1179" s="16" t="s">
        <v>449</v>
      </c>
      <c r="E1179" s="10">
        <v>28.908353473564215</v>
      </c>
      <c r="F1179" s="10">
        <v>970.051668846281</v>
      </c>
      <c r="G1179" s="10">
        <v>1088.8642577759877</v>
      </c>
      <c r="I1179" s="2" t="s">
        <v>625</v>
      </c>
      <c r="J1179" s="2" t="s">
        <v>620</v>
      </c>
    </row>
    <row r="1180">
      <c r="A1180" s="2">
        <v>1179.0</v>
      </c>
      <c r="B1180" s="2" t="s">
        <v>18</v>
      </c>
      <c r="C1180" s="2" t="s">
        <v>82</v>
      </c>
      <c r="D1180" s="16" t="s">
        <v>433</v>
      </c>
      <c r="E1180" s="10">
        <v>-49.670453669294716</v>
      </c>
      <c r="F1180" s="10">
        <v>1013.165637859437</v>
      </c>
      <c r="G1180" s="10">
        <v>998.9600223198453</v>
      </c>
      <c r="I1180" s="2" t="s">
        <v>620</v>
      </c>
      <c r="J1180" s="2" t="s">
        <v>625</v>
      </c>
    </row>
    <row r="1181">
      <c r="A1181" s="2">
        <v>1180.0</v>
      </c>
      <c r="B1181" s="2" t="s">
        <v>70</v>
      </c>
      <c r="C1181" s="2" t="s">
        <v>82</v>
      </c>
      <c r="D1181" s="16" t="s">
        <v>572</v>
      </c>
      <c r="E1181" s="10">
        <v>10.353973816948022</v>
      </c>
      <c r="F1181" s="10">
        <v>1059.9559043024235</v>
      </c>
      <c r="G1181" s="10">
        <v>1048.63047598914</v>
      </c>
      <c r="I1181" s="2" t="s">
        <v>620</v>
      </c>
      <c r="J1181" s="2" t="s">
        <v>625</v>
      </c>
    </row>
    <row r="1182">
      <c r="A1182" s="2">
        <v>1181.0</v>
      </c>
      <c r="B1182" s="2" t="s">
        <v>9</v>
      </c>
      <c r="C1182" s="2" t="s">
        <v>70</v>
      </c>
      <c r="D1182" s="16" t="s">
        <v>533</v>
      </c>
      <c r="E1182" s="10">
        <v>2.1930211871966643</v>
      </c>
      <c r="F1182" s="10">
        <v>1276.47008214957</v>
      </c>
      <c r="G1182" s="10">
        <v>1070.3098781193714</v>
      </c>
      <c r="I1182" s="2" t="s">
        <v>625</v>
      </c>
      <c r="J1182" s="2" t="s">
        <v>620</v>
      </c>
    </row>
    <row r="1183">
      <c r="A1183" s="2">
        <v>1182.0</v>
      </c>
      <c r="B1183" s="2" t="s">
        <v>144</v>
      </c>
      <c r="C1183" s="2" t="s">
        <v>9</v>
      </c>
      <c r="D1183" s="16" t="s">
        <v>433</v>
      </c>
      <c r="E1183" s="10">
        <v>-19.698493964120683</v>
      </c>
      <c r="F1183" s="10">
        <v>1064.5548238732754</v>
      </c>
      <c r="G1183" s="10">
        <v>1278.6631033367669</v>
      </c>
      <c r="I1183" s="2" t="s">
        <v>620</v>
      </c>
      <c r="J1183" s="2" t="s">
        <v>625</v>
      </c>
    </row>
    <row r="1184">
      <c r="A1184" s="2">
        <v>1183.0</v>
      </c>
      <c r="B1184" s="2" t="s">
        <v>105</v>
      </c>
      <c r="C1184" s="2" t="s">
        <v>9</v>
      </c>
      <c r="D1184" s="16" t="s">
        <v>489</v>
      </c>
      <c r="E1184" s="10">
        <v>25.986422390494557</v>
      </c>
      <c r="F1184" s="10">
        <v>1199.7227841478866</v>
      </c>
      <c r="G1184" s="10">
        <v>1298.3615973008875</v>
      </c>
      <c r="H1184" s="2" t="s">
        <v>618</v>
      </c>
      <c r="I1184" s="2" t="s">
        <v>620</v>
      </c>
      <c r="J1184" s="2" t="s">
        <v>625</v>
      </c>
    </row>
    <row r="1185">
      <c r="A1185" s="2">
        <v>1184.0</v>
      </c>
      <c r="B1185" s="2" t="s">
        <v>126</v>
      </c>
      <c r="C1185" s="2" t="s">
        <v>98</v>
      </c>
      <c r="D1185" s="16" t="s">
        <v>552</v>
      </c>
      <c r="E1185" s="10">
        <v>17.149924897144764</v>
      </c>
      <c r="F1185" s="10">
        <v>1018.1780950374762</v>
      </c>
      <c r="G1185" s="10">
        <v>1035.6865443911577</v>
      </c>
      <c r="I1185" s="2" t="s">
        <v>617</v>
      </c>
      <c r="J1185" s="2" t="s">
        <v>625</v>
      </c>
    </row>
    <row r="1186">
      <c r="A1186" s="2">
        <v>1185.0</v>
      </c>
      <c r="B1186" s="2" t="s">
        <v>82</v>
      </c>
      <c r="C1186" s="2" t="s">
        <v>126</v>
      </c>
      <c r="D1186" s="16" t="s">
        <v>559</v>
      </c>
      <c r="E1186" s="10">
        <v>15.232887494984361</v>
      </c>
      <c r="F1186" s="26">
        <v>1038.276502172192</v>
      </c>
      <c r="G1186" s="10">
        <v>1035.328019934621</v>
      </c>
      <c r="I1186" s="2" t="s">
        <v>625</v>
      </c>
      <c r="J1186" s="2" t="s">
        <v>617</v>
      </c>
    </row>
    <row r="1187">
      <c r="A1187" s="2">
        <v>1186.0</v>
      </c>
      <c r="B1187" s="2" t="s">
        <v>253</v>
      </c>
      <c r="C1187" s="2" t="s">
        <v>82</v>
      </c>
      <c r="D1187" s="16" t="s">
        <v>433</v>
      </c>
      <c r="E1187" s="10">
        <v>-41.008713696784575</v>
      </c>
      <c r="F1187" s="10">
        <v>993.8454863228644</v>
      </c>
      <c r="G1187" s="10">
        <v>1053.5093896671763</v>
      </c>
      <c r="I1187" s="2" t="s">
        <v>617</v>
      </c>
      <c r="J1187" s="2" t="s">
        <v>625</v>
      </c>
    </row>
    <row r="1188">
      <c r="A1188" s="2">
        <v>1187.0</v>
      </c>
      <c r="B1188" s="2" t="s">
        <v>87</v>
      </c>
      <c r="C1188" s="2" t="s">
        <v>82</v>
      </c>
      <c r="D1188" s="16" t="s">
        <v>485</v>
      </c>
      <c r="E1188" s="10">
        <v>11.119995274095697</v>
      </c>
      <c r="F1188" s="10">
        <v>1098.2957904550547</v>
      </c>
      <c r="G1188" s="10">
        <v>1094.5181033639608</v>
      </c>
      <c r="I1188" s="2" t="s">
        <v>617</v>
      </c>
      <c r="J1188" s="2" t="s">
        <v>625</v>
      </c>
    </row>
    <row r="1189">
      <c r="A1189" s="2">
        <v>1188.0</v>
      </c>
      <c r="B1189" s="2" t="s">
        <v>233</v>
      </c>
      <c r="C1189" s="2" t="s">
        <v>87</v>
      </c>
      <c r="D1189" s="16" t="s">
        <v>433</v>
      </c>
      <c r="E1189" s="10">
        <v>-34.09583267493091</v>
      </c>
      <c r="F1189" s="10">
        <v>1000.0</v>
      </c>
      <c r="G1189" s="10">
        <v>1109.4157857291502</v>
      </c>
      <c r="I1189" s="2" t="s">
        <v>625</v>
      </c>
      <c r="J1189" s="2" t="s">
        <v>617</v>
      </c>
    </row>
    <row r="1190">
      <c r="A1190" s="2">
        <v>1189.0</v>
      </c>
      <c r="B1190" s="2" t="s">
        <v>309</v>
      </c>
      <c r="C1190" s="2" t="s">
        <v>87</v>
      </c>
      <c r="D1190" s="16" t="s">
        <v>433</v>
      </c>
      <c r="E1190" s="10">
        <v>-24.69654717538898</v>
      </c>
      <c r="F1190" s="26">
        <v>967.8522350529399</v>
      </c>
      <c r="G1190" s="10">
        <v>1143.5116184040812</v>
      </c>
      <c r="I1190" s="2" t="s">
        <v>625</v>
      </c>
      <c r="J1190" s="2" t="s">
        <v>617</v>
      </c>
    </row>
    <row r="1191">
      <c r="A1191" s="2">
        <v>1190.0</v>
      </c>
      <c r="B1191" s="2" t="s">
        <v>352</v>
      </c>
      <c r="C1191" s="2" t="s">
        <v>87</v>
      </c>
      <c r="D1191" s="16" t="s">
        <v>433</v>
      </c>
      <c r="E1191" s="10">
        <v>-25.104804942685902</v>
      </c>
      <c r="F1191" s="10">
        <v>957.2251303902846</v>
      </c>
      <c r="G1191" s="10">
        <v>1168.2081655794702</v>
      </c>
      <c r="I1191" s="2" t="s">
        <v>625</v>
      </c>
      <c r="J1191" s="2" t="s">
        <v>617</v>
      </c>
    </row>
    <row r="1192">
      <c r="A1192" s="2">
        <v>1191.0</v>
      </c>
      <c r="B1192" s="2" t="s">
        <v>98</v>
      </c>
      <c r="C1192" s="2" t="s">
        <v>87</v>
      </c>
      <c r="D1192" s="16" t="s">
        <v>473</v>
      </c>
      <c r="E1192" s="10">
        <v>32.55677398089031</v>
      </c>
      <c r="F1192" s="10">
        <v>1018.5366194940128</v>
      </c>
      <c r="G1192" s="10">
        <v>1193.312970522156</v>
      </c>
      <c r="I1192" s="2" t="s">
        <v>625</v>
      </c>
      <c r="J1192" s="2" t="s">
        <v>617</v>
      </c>
    </row>
    <row r="1193">
      <c r="A1193" s="2">
        <v>1192.0</v>
      </c>
      <c r="B1193" s="2" t="s">
        <v>364</v>
      </c>
      <c r="C1193" s="2" t="s">
        <v>98</v>
      </c>
      <c r="D1193" s="16" t="s">
        <v>433</v>
      </c>
      <c r="E1193" s="10">
        <v>-36.75682151808138</v>
      </c>
      <c r="F1193" s="10">
        <v>960.3939179738045</v>
      </c>
      <c r="G1193" s="10">
        <v>1051.0933934749032</v>
      </c>
      <c r="I1193" s="2" t="s">
        <v>617</v>
      </c>
      <c r="J1193" s="2" t="s">
        <v>625</v>
      </c>
    </row>
    <row r="1194">
      <c r="A1194" s="2">
        <v>1193.0</v>
      </c>
      <c r="B1194" s="2" t="s">
        <v>126</v>
      </c>
      <c r="C1194" s="2" t="s">
        <v>98</v>
      </c>
      <c r="D1194" s="16" t="s">
        <v>557</v>
      </c>
      <c r="E1194" s="10">
        <v>20.917081070666125</v>
      </c>
      <c r="F1194" s="10">
        <v>1020.0951324396365</v>
      </c>
      <c r="G1194" s="10">
        <v>1087.8502149929845</v>
      </c>
      <c r="I1194" s="2" t="s">
        <v>617</v>
      </c>
      <c r="J1194" s="2" t="s">
        <v>625</v>
      </c>
    </row>
    <row r="1195">
      <c r="A1195" s="2">
        <v>1194.0</v>
      </c>
      <c r="B1195" s="2" t="s">
        <v>82</v>
      </c>
      <c r="C1195" s="2" t="s">
        <v>126</v>
      </c>
      <c r="D1195" s="16" t="s">
        <v>539</v>
      </c>
      <c r="E1195" s="10">
        <v>12.076152281102953</v>
      </c>
      <c r="F1195" s="10">
        <v>1083.3981080898652</v>
      </c>
      <c r="G1195" s="10">
        <v>1041.0122135103024</v>
      </c>
      <c r="I1195" s="2" t="s">
        <v>625</v>
      </c>
      <c r="J1195" s="2" t="s">
        <v>617</v>
      </c>
    </row>
    <row r="1196">
      <c r="A1196" s="2">
        <v>1195.0</v>
      </c>
      <c r="B1196" s="2" t="s">
        <v>95</v>
      </c>
      <c r="C1196" s="2" t="s">
        <v>82</v>
      </c>
      <c r="D1196" s="16" t="s">
        <v>553</v>
      </c>
      <c r="E1196" s="10">
        <v>21.694596793637615</v>
      </c>
      <c r="F1196" s="10">
        <v>1042.917769414737</v>
      </c>
      <c r="G1196" s="10">
        <v>1095.4742603709683</v>
      </c>
      <c r="I1196" s="2" t="s">
        <v>617</v>
      </c>
      <c r="J1196" s="2" t="s">
        <v>625</v>
      </c>
    </row>
    <row r="1197">
      <c r="A1197" s="2">
        <v>1196.0</v>
      </c>
      <c r="B1197" s="2" t="s">
        <v>309</v>
      </c>
      <c r="C1197" s="2" t="s">
        <v>95</v>
      </c>
      <c r="D1197" s="16" t="s">
        <v>521</v>
      </c>
      <c r="E1197" s="10">
        <v>30.681538792670928</v>
      </c>
      <c r="F1197" s="10">
        <v>943.1556878775509</v>
      </c>
      <c r="G1197" s="10">
        <v>1064.6123662083746</v>
      </c>
      <c r="I1197" s="2" t="s">
        <v>625</v>
      </c>
      <c r="J1197" s="2" t="s">
        <v>617</v>
      </c>
    </row>
    <row r="1198">
      <c r="A1198" s="2">
        <v>1197.0</v>
      </c>
      <c r="B1198" s="2" t="s">
        <v>126</v>
      </c>
      <c r="C1198" s="2" t="s">
        <v>309</v>
      </c>
      <c r="D1198" s="16" t="s">
        <v>530</v>
      </c>
      <c r="E1198" s="10">
        <v>10.48758145649724</v>
      </c>
      <c r="F1198" s="10">
        <v>1028.9360612291994</v>
      </c>
      <c r="G1198" s="10">
        <v>973.8372266702219</v>
      </c>
      <c r="I1198" s="2" t="s">
        <v>617</v>
      </c>
      <c r="J1198" s="2" t="s">
        <v>625</v>
      </c>
    </row>
    <row r="1199">
      <c r="A1199" s="2">
        <v>1198.0</v>
      </c>
      <c r="B1199" s="2" t="s">
        <v>233</v>
      </c>
      <c r="C1199" s="2" t="s">
        <v>126</v>
      </c>
      <c r="D1199" s="16" t="s">
        <v>466</v>
      </c>
      <c r="E1199" s="10">
        <v>24.582653398703858</v>
      </c>
      <c r="F1199" s="10">
        <v>965.9041673250691</v>
      </c>
      <c r="G1199" s="10">
        <v>1039.4236426856964</v>
      </c>
      <c r="I1199" s="2" t="s">
        <v>625</v>
      </c>
      <c r="J1199" s="2" t="s">
        <v>617</v>
      </c>
    </row>
    <row r="1200">
      <c r="A1200" s="2">
        <v>1199.0</v>
      </c>
      <c r="B1200" s="2" t="s">
        <v>95</v>
      </c>
      <c r="C1200" s="2" t="s">
        <v>233</v>
      </c>
      <c r="D1200" s="16" t="s">
        <v>492</v>
      </c>
      <c r="E1200" s="10">
        <v>11.332241244688719</v>
      </c>
      <c r="F1200" s="26">
        <v>1033.9308274157036</v>
      </c>
      <c r="G1200" s="10">
        <v>990.486820723773</v>
      </c>
      <c r="H1200" s="2" t="s">
        <v>618</v>
      </c>
      <c r="I1200" s="2" t="s">
        <v>617</v>
      </c>
      <c r="J1200" s="2" t="s">
        <v>625</v>
      </c>
    </row>
    <row r="1201">
      <c r="A1201" s="2">
        <v>1200.0</v>
      </c>
      <c r="B1201" s="2" t="s">
        <v>105</v>
      </c>
      <c r="C1201" s="2" t="s">
        <v>16</v>
      </c>
      <c r="D1201" s="16" t="s">
        <v>433</v>
      </c>
      <c r="E1201" s="10">
        <v>-57.96508415735974</v>
      </c>
      <c r="F1201" s="26">
        <v>1225.709206538381</v>
      </c>
      <c r="G1201" s="10">
        <v>1098.1904218904103</v>
      </c>
      <c r="I1201" s="2" t="s">
        <v>620</v>
      </c>
      <c r="J1201" s="2" t="s">
        <v>659</v>
      </c>
    </row>
    <row r="1202">
      <c r="A1202" s="2">
        <v>1201.0</v>
      </c>
      <c r="B1202" s="2" t="s">
        <v>144</v>
      </c>
      <c r="C1202" s="2" t="s">
        <v>16</v>
      </c>
      <c r="D1202" s="16" t="s">
        <v>433</v>
      </c>
      <c r="E1202" s="10">
        <v>-33.82581032217296</v>
      </c>
      <c r="F1202" s="10">
        <v>1044.8563299091547</v>
      </c>
      <c r="G1202" s="10">
        <v>1156.1555060477701</v>
      </c>
      <c r="I1202" s="2" t="s">
        <v>620</v>
      </c>
      <c r="J1202" s="2" t="s">
        <v>659</v>
      </c>
    </row>
    <row r="1203">
      <c r="A1203" s="2">
        <v>1202.0</v>
      </c>
      <c r="B1203" s="2" t="s">
        <v>70</v>
      </c>
      <c r="C1203" s="2" t="s">
        <v>16</v>
      </c>
      <c r="D1203" s="16" t="s">
        <v>527</v>
      </c>
      <c r="E1203" s="10">
        <v>26.952117989801422</v>
      </c>
      <c r="F1203" s="10">
        <v>1068.1168569321746</v>
      </c>
      <c r="G1203" s="10">
        <v>1189.981316369943</v>
      </c>
      <c r="I1203" s="2" t="s">
        <v>620</v>
      </c>
      <c r="J1203" s="2" t="s">
        <v>659</v>
      </c>
    </row>
    <row r="1204">
      <c r="A1204" s="2">
        <v>1203.0</v>
      </c>
      <c r="B1204" s="2" t="s">
        <v>55</v>
      </c>
      <c r="C1204" s="2" t="s">
        <v>70</v>
      </c>
      <c r="D1204" s="16" t="s">
        <v>499</v>
      </c>
      <c r="E1204" s="10">
        <v>20.09111771635321</v>
      </c>
      <c r="F1204" s="26">
        <v>1053.5716067779354</v>
      </c>
      <c r="G1204" s="10">
        <v>1095.0689749219762</v>
      </c>
      <c r="I1204" s="2" t="s">
        <v>659</v>
      </c>
      <c r="J1204" s="2" t="s">
        <v>620</v>
      </c>
    </row>
    <row r="1205">
      <c r="A1205" s="2">
        <v>1204.0</v>
      </c>
      <c r="B1205" s="2" t="s">
        <v>105</v>
      </c>
      <c r="C1205" s="2" t="s">
        <v>55</v>
      </c>
      <c r="D1205" s="16" t="s">
        <v>463</v>
      </c>
      <c r="E1205" s="10">
        <v>7.2143949155829565</v>
      </c>
      <c r="F1205" s="10">
        <v>1167.7441223810213</v>
      </c>
      <c r="G1205" s="10">
        <v>1073.6627244942886</v>
      </c>
      <c r="I1205" s="2" t="s">
        <v>620</v>
      </c>
      <c r="J1205" s="2" t="s">
        <v>659</v>
      </c>
    </row>
    <row r="1206">
      <c r="A1206" s="2">
        <v>1205.0</v>
      </c>
      <c r="B1206" s="2" t="s">
        <v>258</v>
      </c>
      <c r="C1206" s="2" t="s">
        <v>105</v>
      </c>
      <c r="D1206" s="16" t="s">
        <v>453</v>
      </c>
      <c r="E1206" s="10">
        <v>27.05203053795237</v>
      </c>
      <c r="F1206" s="26">
        <v>1086.6224898864555</v>
      </c>
      <c r="G1206" s="10">
        <v>1174.9585172966042</v>
      </c>
      <c r="I1206" s="2" t="s">
        <v>659</v>
      </c>
      <c r="J1206" s="2" t="s">
        <v>620</v>
      </c>
    </row>
    <row r="1207">
      <c r="A1207" s="2">
        <v>1206.0</v>
      </c>
      <c r="B1207" s="2" t="s">
        <v>273</v>
      </c>
      <c r="C1207" s="2" t="s">
        <v>258</v>
      </c>
      <c r="D1207" s="16" t="s">
        <v>563</v>
      </c>
      <c r="E1207" s="10">
        <v>33.052635020652026</v>
      </c>
      <c r="F1207" s="10">
        <v>977.0021450606384</v>
      </c>
      <c r="G1207" s="10">
        <v>1113.6745204244078</v>
      </c>
      <c r="I1207" s="2" t="s">
        <v>620</v>
      </c>
      <c r="J1207" s="2" t="s">
        <v>659</v>
      </c>
    </row>
    <row r="1208">
      <c r="A1208" s="2">
        <v>1207.0</v>
      </c>
      <c r="B1208" s="2" t="s">
        <v>108</v>
      </c>
      <c r="C1208" s="2" t="s">
        <v>273</v>
      </c>
      <c r="D1208" s="16" t="s">
        <v>561</v>
      </c>
      <c r="E1208" s="10">
        <v>10.194173797653663</v>
      </c>
      <c r="F1208" s="10">
        <v>1060.5770071353218</v>
      </c>
      <c r="G1208" s="10">
        <v>1010.0547800812905</v>
      </c>
      <c r="I1208" s="2" t="s">
        <v>659</v>
      </c>
      <c r="J1208" s="2" t="s">
        <v>620</v>
      </c>
    </row>
    <row r="1209">
      <c r="A1209" s="2">
        <v>1208.0</v>
      </c>
      <c r="B1209" s="2" t="s">
        <v>144</v>
      </c>
      <c r="C1209" s="2" t="s">
        <v>108</v>
      </c>
      <c r="D1209" s="16" t="s">
        <v>588</v>
      </c>
      <c r="E1209" s="10">
        <v>22.033409689515867</v>
      </c>
      <c r="F1209" s="10">
        <v>1011.0305195869818</v>
      </c>
      <c r="G1209" s="10">
        <v>1070.7711809329755</v>
      </c>
      <c r="I1209" s="2" t="s">
        <v>620</v>
      </c>
      <c r="J1209" s="2" t="s">
        <v>659</v>
      </c>
    </row>
    <row r="1210">
      <c r="A1210" s="2">
        <v>1209.0</v>
      </c>
      <c r="B1210" s="2" t="s">
        <v>16</v>
      </c>
      <c r="C1210" s="2" t="s">
        <v>144</v>
      </c>
      <c r="D1210" s="16" t="s">
        <v>539</v>
      </c>
      <c r="E1210" s="10">
        <v>6.28369375059027</v>
      </c>
      <c r="F1210" s="10">
        <v>1163.0291983801415</v>
      </c>
      <c r="G1210" s="10">
        <v>1033.0639292764977</v>
      </c>
      <c r="I1210" s="2" t="s">
        <v>659</v>
      </c>
      <c r="J1210" s="2" t="s">
        <v>620</v>
      </c>
    </row>
    <row r="1211">
      <c r="A1211" s="2">
        <v>1210.0</v>
      </c>
      <c r="B1211" s="2" t="s">
        <v>70</v>
      </c>
      <c r="C1211" s="2" t="s">
        <v>16</v>
      </c>
      <c r="D1211" s="16" t="s">
        <v>553</v>
      </c>
      <c r="E1211" s="10">
        <v>27.392387698956625</v>
      </c>
      <c r="F1211" s="10">
        <v>1074.977857205623</v>
      </c>
      <c r="G1211" s="10">
        <v>1169.3128921307318</v>
      </c>
      <c r="I1211" s="2" t="s">
        <v>620</v>
      </c>
      <c r="J1211" s="2" t="s">
        <v>659</v>
      </c>
    </row>
    <row r="1212">
      <c r="A1212" s="2">
        <v>1211.0</v>
      </c>
      <c r="B1212" s="2" t="s">
        <v>55</v>
      </c>
      <c r="C1212" s="2" t="s">
        <v>70</v>
      </c>
      <c r="D1212" s="16" t="s">
        <v>566</v>
      </c>
      <c r="E1212" s="10">
        <v>19.328184507992837</v>
      </c>
      <c r="F1212" s="10">
        <v>1066.4483295787056</v>
      </c>
      <c r="G1212" s="10">
        <v>1102.3702449045797</v>
      </c>
      <c r="I1212" s="2" t="s">
        <v>659</v>
      </c>
      <c r="J1212" s="2" t="s">
        <v>620</v>
      </c>
    </row>
    <row r="1213">
      <c r="A1213" s="2">
        <v>1212.0</v>
      </c>
      <c r="B1213" s="2" t="s">
        <v>105</v>
      </c>
      <c r="C1213" s="2" t="s">
        <v>55</v>
      </c>
      <c r="D1213" s="16" t="s">
        <v>453</v>
      </c>
      <c r="E1213" s="10">
        <v>10.244789266177335</v>
      </c>
      <c r="F1213" s="10">
        <v>1147.906486758652</v>
      </c>
      <c r="G1213" s="10">
        <v>1085.7765140866986</v>
      </c>
      <c r="I1213" s="2" t="s">
        <v>620</v>
      </c>
      <c r="J1213" s="2" t="s">
        <v>659</v>
      </c>
    </row>
    <row r="1214">
      <c r="A1214" s="2">
        <v>1213.0</v>
      </c>
      <c r="B1214" s="2" t="s">
        <v>258</v>
      </c>
      <c r="C1214" s="2" t="s">
        <v>105</v>
      </c>
      <c r="D1214" s="16" t="s">
        <v>428</v>
      </c>
      <c r="E1214" s="10">
        <v>25.94664439130035</v>
      </c>
      <c r="F1214" s="10">
        <v>1080.6218854037559</v>
      </c>
      <c r="G1214" s="10">
        <v>1158.1512760248293</v>
      </c>
      <c r="H1214" s="2" t="s">
        <v>618</v>
      </c>
      <c r="I1214" s="2" t="s">
        <v>659</v>
      </c>
      <c r="J1214" s="2" t="s">
        <v>620</v>
      </c>
    </row>
    <row r="1215">
      <c r="A1215" s="2">
        <v>1214.0</v>
      </c>
      <c r="B1215" s="2" t="s">
        <v>28</v>
      </c>
      <c r="C1215" s="2" t="s">
        <v>16</v>
      </c>
      <c r="D1215" s="16" t="s">
        <v>433</v>
      </c>
      <c r="E1215" s="10">
        <v>-29.42660126317414</v>
      </c>
      <c r="F1215" s="10">
        <v>1000.0</v>
      </c>
      <c r="G1215" s="10">
        <v>1141.920504431775</v>
      </c>
      <c r="H1215" s="14" t="s">
        <v>663</v>
      </c>
      <c r="I1215" s="2" t="s">
        <v>664</v>
      </c>
      <c r="J1215" s="2" t="s">
        <v>659</v>
      </c>
    </row>
    <row r="1216">
      <c r="A1216" s="2">
        <v>1215.0</v>
      </c>
      <c r="B1216" s="2" t="s">
        <v>48</v>
      </c>
      <c r="C1216" s="2" t="s">
        <v>16</v>
      </c>
      <c r="D1216" s="16" t="s">
        <v>570</v>
      </c>
      <c r="E1216" s="10">
        <v>35.841979100005</v>
      </c>
      <c r="F1216" s="10">
        <v>1000.0</v>
      </c>
      <c r="G1216" s="10">
        <v>1171.3471056949493</v>
      </c>
      <c r="I1216" s="2" t="s">
        <v>664</v>
      </c>
      <c r="J1216" s="2" t="s">
        <v>659</v>
      </c>
    </row>
    <row r="1217">
      <c r="A1217" s="2">
        <v>1216.0</v>
      </c>
      <c r="B1217" s="2" t="s">
        <v>55</v>
      </c>
      <c r="C1217" s="2" t="s">
        <v>48</v>
      </c>
      <c r="D1217" s="16" t="s">
        <v>498</v>
      </c>
      <c r="E1217" s="10">
        <v>11.698455460156412</v>
      </c>
      <c r="F1217" s="10">
        <v>1075.5317248205213</v>
      </c>
      <c r="G1217" s="10">
        <v>1035.8419791000051</v>
      </c>
      <c r="I1217" s="2" t="s">
        <v>659</v>
      </c>
      <c r="J1217" s="2" t="s">
        <v>664</v>
      </c>
    </row>
    <row r="1218">
      <c r="A1218" s="2">
        <v>1217.0</v>
      </c>
      <c r="B1218" s="2" t="s">
        <v>77</v>
      </c>
      <c r="C1218" s="2" t="s">
        <v>55</v>
      </c>
      <c r="D1218" s="16" t="s">
        <v>505</v>
      </c>
      <c r="E1218" s="10">
        <v>26.661468875374787</v>
      </c>
      <c r="F1218" s="10">
        <v>1000.0</v>
      </c>
      <c r="G1218" s="10">
        <v>1087.2301802806778</v>
      </c>
      <c r="I1218" s="2" t="s">
        <v>664</v>
      </c>
      <c r="J1218" s="2" t="s">
        <v>659</v>
      </c>
    </row>
    <row r="1219">
      <c r="A1219" s="2">
        <v>1218.0</v>
      </c>
      <c r="B1219" s="2" t="s">
        <v>121</v>
      </c>
      <c r="C1219" s="2" t="s">
        <v>77</v>
      </c>
      <c r="D1219" s="16" t="s">
        <v>544</v>
      </c>
      <c r="E1219" s="10">
        <v>18.217532094607755</v>
      </c>
      <c r="F1219" s="10">
        <v>1000.0</v>
      </c>
      <c r="G1219" s="10">
        <v>1026.6614688753748</v>
      </c>
      <c r="I1219" s="2" t="s">
        <v>659</v>
      </c>
      <c r="J1219" s="2" t="s">
        <v>664</v>
      </c>
    </row>
    <row r="1220">
      <c r="A1220" s="2">
        <v>1219.0</v>
      </c>
      <c r="B1220" s="2" t="s">
        <v>28</v>
      </c>
      <c r="C1220" s="2" t="s">
        <v>121</v>
      </c>
      <c r="D1220" s="16" t="s">
        <v>429</v>
      </c>
      <c r="E1220" s="10">
        <v>21.069822852089874</v>
      </c>
      <c r="F1220" s="10">
        <v>970.5733987368259</v>
      </c>
      <c r="G1220" s="10">
        <v>1018.2175320946077</v>
      </c>
      <c r="I1220" s="2" t="s">
        <v>664</v>
      </c>
      <c r="J1220" s="2" t="s">
        <v>659</v>
      </c>
    </row>
    <row r="1221">
      <c r="A1221" s="2">
        <v>1220.0</v>
      </c>
      <c r="B1221" s="2" t="s">
        <v>258</v>
      </c>
      <c r="C1221" s="2" t="s">
        <v>28</v>
      </c>
      <c r="D1221" s="16" t="s">
        <v>460</v>
      </c>
      <c r="E1221" s="10">
        <v>5.933091544030031</v>
      </c>
      <c r="F1221" s="10">
        <v>1106.568529795056</v>
      </c>
      <c r="G1221" s="10">
        <v>991.6432215889157</v>
      </c>
      <c r="I1221" s="2" t="s">
        <v>659</v>
      </c>
      <c r="J1221" s="2" t="s">
        <v>664</v>
      </c>
    </row>
    <row r="1222">
      <c r="A1222" s="2">
        <v>1221.0</v>
      </c>
      <c r="B1222" s="2" t="s">
        <v>44</v>
      </c>
      <c r="C1222" s="2" t="s">
        <v>258</v>
      </c>
      <c r="D1222" s="16" t="s">
        <v>585</v>
      </c>
      <c r="E1222" s="10">
        <v>31.06301439449063</v>
      </c>
      <c r="F1222" s="10">
        <v>1000.0</v>
      </c>
      <c r="G1222" s="10">
        <v>1112.5016213390861</v>
      </c>
      <c r="I1222" s="2" t="s">
        <v>664</v>
      </c>
      <c r="J1222" s="2" t="s">
        <v>659</v>
      </c>
    </row>
    <row r="1223">
      <c r="A1223" s="2">
        <v>1222.0</v>
      </c>
      <c r="B1223" s="2" t="s">
        <v>16</v>
      </c>
      <c r="C1223" s="2" t="s">
        <v>44</v>
      </c>
      <c r="D1223" s="16" t="s">
        <v>495</v>
      </c>
      <c r="E1223" s="10">
        <v>6.474967028705876</v>
      </c>
      <c r="F1223" s="10">
        <v>1135.5051265949442</v>
      </c>
      <c r="G1223" s="10">
        <v>1031.0630143944907</v>
      </c>
      <c r="I1223" s="2" t="s">
        <v>659</v>
      </c>
      <c r="J1223" s="2" t="s">
        <v>664</v>
      </c>
    </row>
    <row r="1224">
      <c r="A1224" s="2">
        <v>1223.0</v>
      </c>
      <c r="B1224" s="2" t="s">
        <v>48</v>
      </c>
      <c r="C1224" s="2" t="s">
        <v>16</v>
      </c>
      <c r="D1224" s="16" t="s">
        <v>512</v>
      </c>
      <c r="E1224" s="10">
        <v>30.617257335890642</v>
      </c>
      <c r="F1224" s="10">
        <v>1024.1435236398486</v>
      </c>
      <c r="G1224" s="10">
        <v>1141.9800936236502</v>
      </c>
      <c r="I1224" s="2" t="s">
        <v>664</v>
      </c>
      <c r="J1224" s="2" t="s">
        <v>659</v>
      </c>
    </row>
    <row r="1225">
      <c r="A1225" s="2">
        <v>1224.0</v>
      </c>
      <c r="B1225" s="2" t="s">
        <v>55</v>
      </c>
      <c r="C1225" s="2" t="s">
        <v>48</v>
      </c>
      <c r="D1225" s="16" t="s">
        <v>549</v>
      </c>
      <c r="E1225" s="10">
        <v>14.559590087336213</v>
      </c>
      <c r="F1225" s="10">
        <v>1060.568711405303</v>
      </c>
      <c r="G1225" s="10">
        <v>1054.7607809757392</v>
      </c>
      <c r="I1225" s="2" t="s">
        <v>659</v>
      </c>
      <c r="J1225" s="2" t="s">
        <v>664</v>
      </c>
    </row>
    <row r="1226">
      <c r="A1226" s="2">
        <v>1225.0</v>
      </c>
      <c r="B1226" s="2" t="s">
        <v>28</v>
      </c>
      <c r="C1226" s="2" t="s">
        <v>55</v>
      </c>
      <c r="D1226" s="16" t="s">
        <v>433</v>
      </c>
      <c r="E1226" s="10">
        <v>-36.93698510752911</v>
      </c>
      <c r="F1226" s="10">
        <v>985.7101300448857</v>
      </c>
      <c r="G1226" s="10">
        <v>1075.1283014926391</v>
      </c>
      <c r="I1226" s="2" t="s">
        <v>664</v>
      </c>
      <c r="J1226" s="2" t="s">
        <v>659</v>
      </c>
    </row>
    <row r="1227">
      <c r="A1227" s="2">
        <v>1226.0</v>
      </c>
      <c r="B1227" s="2" t="s">
        <v>77</v>
      </c>
      <c r="C1227" s="2" t="s">
        <v>55</v>
      </c>
      <c r="D1227" s="16" t="s">
        <v>436</v>
      </c>
      <c r="E1227" s="10">
        <v>26.12695909388599</v>
      </c>
      <c r="F1227" s="10">
        <v>1008.4439367807671</v>
      </c>
      <c r="G1227" s="10">
        <v>1112.0652866001683</v>
      </c>
      <c r="I1227" s="2" t="s">
        <v>664</v>
      </c>
      <c r="J1227" s="2" t="s">
        <v>659</v>
      </c>
    </row>
    <row r="1228">
      <c r="A1228" s="2">
        <v>1227.0</v>
      </c>
      <c r="B1228" s="2" t="s">
        <v>258</v>
      </c>
      <c r="C1228" s="2" t="s">
        <v>77</v>
      </c>
      <c r="D1228" s="16" t="s">
        <v>569</v>
      </c>
      <c r="E1228" s="10">
        <v>10.48560027491147</v>
      </c>
      <c r="F1228" s="10">
        <v>1081.4386069445954</v>
      </c>
      <c r="G1228" s="10">
        <v>1034.5708958746532</v>
      </c>
      <c r="H1228" s="2" t="s">
        <v>618</v>
      </c>
      <c r="I1228" s="2" t="s">
        <v>659</v>
      </c>
      <c r="J1228" s="2" t="s">
        <v>664</v>
      </c>
    </row>
    <row r="1229">
      <c r="A1229" s="2">
        <v>1228.0</v>
      </c>
      <c r="B1229" s="2" t="s">
        <v>128</v>
      </c>
      <c r="C1229" s="2" t="s">
        <v>27</v>
      </c>
      <c r="D1229" s="16" t="s">
        <v>433</v>
      </c>
      <c r="E1229" s="10">
        <v>-47.698391347183666</v>
      </c>
      <c r="F1229" s="10">
        <v>1000.0</v>
      </c>
      <c r="G1229" s="10">
        <v>1004.6340430040369</v>
      </c>
      <c r="I1229" s="2" t="s">
        <v>665</v>
      </c>
      <c r="J1229" s="2" t="s">
        <v>646</v>
      </c>
    </row>
    <row r="1230">
      <c r="A1230" s="2">
        <v>1229.0</v>
      </c>
      <c r="B1230" s="2" t="s">
        <v>109</v>
      </c>
      <c r="C1230" s="2" t="s">
        <v>27</v>
      </c>
      <c r="D1230" s="16" t="s">
        <v>528</v>
      </c>
      <c r="E1230" s="10">
        <v>17.698241681642084</v>
      </c>
      <c r="F1230" s="10">
        <v>1000.0</v>
      </c>
      <c r="G1230" s="10">
        <v>1052.3324343512206</v>
      </c>
      <c r="I1230" s="2" t="s">
        <v>665</v>
      </c>
      <c r="J1230" s="2" t="s">
        <v>646</v>
      </c>
    </row>
    <row r="1231">
      <c r="A1231" s="2">
        <v>1230.0</v>
      </c>
      <c r="B1231" s="2" t="s">
        <v>11</v>
      </c>
      <c r="C1231" s="2" t="s">
        <v>109</v>
      </c>
      <c r="D1231" s="16" t="s">
        <v>526</v>
      </c>
      <c r="E1231" s="10">
        <v>6.4434739589783465</v>
      </c>
      <c r="F1231" s="10">
        <v>1129.6640780762032</v>
      </c>
      <c r="G1231" s="10">
        <v>1017.6982416816421</v>
      </c>
      <c r="I1231" s="2" t="s">
        <v>646</v>
      </c>
      <c r="J1231" s="2" t="s">
        <v>665</v>
      </c>
    </row>
    <row r="1232">
      <c r="A1232" s="2">
        <v>1231.0</v>
      </c>
      <c r="B1232" s="2" t="s">
        <v>346</v>
      </c>
      <c r="C1232" s="2" t="s">
        <v>11</v>
      </c>
      <c r="D1232" s="16" t="s">
        <v>433</v>
      </c>
      <c r="E1232" s="10">
        <v>-30.25930316554691</v>
      </c>
      <c r="F1232" s="10">
        <v>1000.0</v>
      </c>
      <c r="G1232" s="10">
        <v>1136.1075520351815</v>
      </c>
      <c r="I1232" s="2" t="s">
        <v>665</v>
      </c>
      <c r="J1232" s="2" t="s">
        <v>646</v>
      </c>
    </row>
    <row r="1233">
      <c r="A1233" s="2">
        <v>1232.0</v>
      </c>
      <c r="B1233" s="2" t="s">
        <v>320</v>
      </c>
      <c r="C1233" s="2" t="s">
        <v>11</v>
      </c>
      <c r="D1233" s="16" t="s">
        <v>433</v>
      </c>
      <c r="E1233" s="10">
        <v>-25.975644555634783</v>
      </c>
      <c r="F1233" s="10">
        <v>1000.0</v>
      </c>
      <c r="G1233" s="10">
        <v>1166.3668552007284</v>
      </c>
      <c r="I1233" s="2" t="s">
        <v>665</v>
      </c>
      <c r="J1233" s="2" t="s">
        <v>646</v>
      </c>
    </row>
    <row r="1234">
      <c r="A1234" s="2">
        <v>1233.0</v>
      </c>
      <c r="B1234" s="2" t="s">
        <v>128</v>
      </c>
      <c r="C1234" s="2" t="s">
        <v>11</v>
      </c>
      <c r="D1234" s="16" t="s">
        <v>502</v>
      </c>
      <c r="E1234" s="10">
        <v>44.73126327121579</v>
      </c>
      <c r="F1234" s="10">
        <v>952.3016086528163</v>
      </c>
      <c r="G1234" s="10">
        <v>1192.3424997563632</v>
      </c>
      <c r="I1234" s="2" t="s">
        <v>665</v>
      </c>
      <c r="J1234" s="2" t="s">
        <v>646</v>
      </c>
    </row>
    <row r="1235">
      <c r="A1235" s="2">
        <v>1234.0</v>
      </c>
      <c r="B1235" s="2" t="s">
        <v>24</v>
      </c>
      <c r="C1235" s="2" t="s">
        <v>128</v>
      </c>
      <c r="D1235" s="16" t="s">
        <v>518</v>
      </c>
      <c r="E1235" s="10">
        <v>4.39891319555787</v>
      </c>
      <c r="F1235" s="10">
        <v>1164.2017611136637</v>
      </c>
      <c r="G1235" s="10">
        <v>997.0328719240321</v>
      </c>
      <c r="I1235" s="2" t="s">
        <v>646</v>
      </c>
      <c r="J1235" s="2" t="s">
        <v>665</v>
      </c>
    </row>
    <row r="1236">
      <c r="A1236" s="2">
        <v>1235.0</v>
      </c>
      <c r="B1236" s="2" t="s">
        <v>346</v>
      </c>
      <c r="C1236" s="2" t="s">
        <v>24</v>
      </c>
      <c r="D1236" s="16" t="s">
        <v>476</v>
      </c>
      <c r="E1236" s="10">
        <v>42.55651633372791</v>
      </c>
      <c r="F1236" s="10">
        <v>969.740696834453</v>
      </c>
      <c r="G1236" s="10">
        <v>1168.6006743092216</v>
      </c>
      <c r="I1236" s="2" t="s">
        <v>665</v>
      </c>
      <c r="J1236" s="2" t="s">
        <v>646</v>
      </c>
    </row>
    <row r="1237">
      <c r="A1237" s="2">
        <v>1236.0</v>
      </c>
      <c r="B1237" s="2" t="s">
        <v>21</v>
      </c>
      <c r="C1237" s="2" t="s">
        <v>346</v>
      </c>
      <c r="D1237" s="16" t="s">
        <v>484</v>
      </c>
      <c r="E1237" s="10">
        <v>2.7524614838382053</v>
      </c>
      <c r="F1237" s="10">
        <v>1212.447674349615</v>
      </c>
      <c r="G1237" s="10">
        <v>1012.297213168181</v>
      </c>
      <c r="I1237" s="2" t="s">
        <v>646</v>
      </c>
      <c r="J1237" s="2" t="s">
        <v>665</v>
      </c>
    </row>
    <row r="1238">
      <c r="A1238" s="2">
        <v>1237.0</v>
      </c>
      <c r="B1238" s="2" t="s">
        <v>109</v>
      </c>
      <c r="C1238" s="2" t="s">
        <v>21</v>
      </c>
      <c r="D1238" s="16" t="s">
        <v>433</v>
      </c>
      <c r="E1238" s="10">
        <v>-20.96630967613057</v>
      </c>
      <c r="F1238" s="10">
        <v>1011.2547677226638</v>
      </c>
      <c r="G1238" s="10">
        <v>1215.2001358334533</v>
      </c>
      <c r="I1238" s="2" t="s">
        <v>665</v>
      </c>
      <c r="J1238" s="2" t="s">
        <v>646</v>
      </c>
    </row>
    <row r="1239">
      <c r="A1239" s="2">
        <v>1238.0</v>
      </c>
      <c r="B1239" s="2" t="s">
        <v>128</v>
      </c>
      <c r="C1239" s="2" t="s">
        <v>21</v>
      </c>
      <c r="D1239" s="16" t="s">
        <v>554</v>
      </c>
      <c r="E1239" s="10">
        <v>46.801695856797075</v>
      </c>
      <c r="F1239" s="10">
        <v>992.6339587284742</v>
      </c>
      <c r="G1239" s="10">
        <v>1236.1664455095838</v>
      </c>
      <c r="I1239" s="2" t="s">
        <v>665</v>
      </c>
      <c r="J1239" s="2" t="s">
        <v>646</v>
      </c>
    </row>
    <row r="1240">
      <c r="A1240" s="2">
        <v>1239.0</v>
      </c>
      <c r="B1240" s="2" t="s">
        <v>101</v>
      </c>
      <c r="C1240" s="2" t="s">
        <v>128</v>
      </c>
      <c r="D1240" s="16" t="s">
        <v>481</v>
      </c>
      <c r="E1240" s="10">
        <v>13.779023927677951</v>
      </c>
      <c r="F1240" s="10">
        <v>1059.4604483047744</v>
      </c>
      <c r="G1240" s="10">
        <v>1039.4356545852713</v>
      </c>
      <c r="H1240" s="2" t="s">
        <v>618</v>
      </c>
      <c r="I1240" s="2" t="s">
        <v>646</v>
      </c>
      <c r="J1240" s="2" t="s">
        <v>665</v>
      </c>
    </row>
    <row r="1241">
      <c r="A1241" s="2">
        <v>1240.0</v>
      </c>
      <c r="B1241" s="2" t="s">
        <v>90</v>
      </c>
      <c r="C1241" s="2" t="s">
        <v>225</v>
      </c>
      <c r="D1241" s="16" t="s">
        <v>583</v>
      </c>
      <c r="E1241" s="10">
        <v>16.256587534289036</v>
      </c>
      <c r="F1241" s="10">
        <v>1000.0</v>
      </c>
      <c r="G1241" s="10">
        <v>1008.0281515342073</v>
      </c>
      <c r="I1241" s="2" t="s">
        <v>666</v>
      </c>
      <c r="J1241" s="2" t="s">
        <v>617</v>
      </c>
    </row>
    <row r="1242">
      <c r="A1242" s="2">
        <v>1241.0</v>
      </c>
      <c r="B1242" s="2" t="s">
        <v>236</v>
      </c>
      <c r="C1242" s="2" t="s">
        <v>90</v>
      </c>
      <c r="D1242" s="16" t="s">
        <v>433</v>
      </c>
      <c r="E1242" s="10">
        <v>-39.47937127344312</v>
      </c>
      <c r="F1242" s="10">
        <v>945.2072758178736</v>
      </c>
      <c r="G1242" s="10">
        <v>1016.256587534289</v>
      </c>
      <c r="I1242" s="2" t="s">
        <v>617</v>
      </c>
      <c r="J1242" s="2" t="s">
        <v>666</v>
      </c>
    </row>
    <row r="1243">
      <c r="A1243" s="2">
        <v>1242.0</v>
      </c>
      <c r="B1243" s="2" t="s">
        <v>126</v>
      </c>
      <c r="C1243" s="2" t="s">
        <v>90</v>
      </c>
      <c r="D1243" s="16" t="s">
        <v>433</v>
      </c>
      <c r="E1243" s="10">
        <v>-43.43236189737514</v>
      </c>
      <c r="F1243" s="10">
        <v>1014.8409892869926</v>
      </c>
      <c r="G1243" s="10">
        <v>1055.735958807732</v>
      </c>
      <c r="I1243" s="2" t="s">
        <v>617</v>
      </c>
      <c r="J1243" s="2" t="s">
        <v>666</v>
      </c>
    </row>
    <row r="1244">
      <c r="A1244" s="2">
        <v>1243.0</v>
      </c>
      <c r="B1244" s="2" t="s">
        <v>225</v>
      </c>
      <c r="C1244" s="2" t="s">
        <v>90</v>
      </c>
      <c r="D1244" s="16" t="s">
        <v>580</v>
      </c>
      <c r="E1244" s="10">
        <v>24.857898692289595</v>
      </c>
      <c r="F1244" s="10">
        <v>991.7715639999183</v>
      </c>
      <c r="G1244" s="10">
        <v>1099.1683207051071</v>
      </c>
      <c r="I1244" s="2" t="s">
        <v>617</v>
      </c>
      <c r="J1244" s="2" t="s">
        <v>666</v>
      </c>
    </row>
    <row r="1245">
      <c r="A1245" s="2">
        <v>1244.0</v>
      </c>
      <c r="B1245" s="2" t="s">
        <v>12</v>
      </c>
      <c r="C1245" s="2" t="s">
        <v>225</v>
      </c>
      <c r="D1245" s="16" t="s">
        <v>532</v>
      </c>
      <c r="E1245" s="10">
        <v>17.741846305642074</v>
      </c>
      <c r="F1245" s="10">
        <v>1000.0</v>
      </c>
      <c r="G1245" s="10">
        <v>1016.6294626922079</v>
      </c>
      <c r="I1245" s="2" t="s">
        <v>666</v>
      </c>
      <c r="J1245" s="2" t="s">
        <v>617</v>
      </c>
    </row>
    <row r="1246">
      <c r="A1246" s="2">
        <v>1245.0</v>
      </c>
      <c r="B1246" s="2" t="s">
        <v>236</v>
      </c>
      <c r="C1246" s="2" t="s">
        <v>12</v>
      </c>
      <c r="D1246" s="16" t="s">
        <v>596</v>
      </c>
      <c r="E1246" s="10">
        <v>29.394762428380098</v>
      </c>
      <c r="F1246" s="10">
        <v>905.7279045444304</v>
      </c>
      <c r="G1246" s="10">
        <v>1017.7418463056421</v>
      </c>
      <c r="I1246" s="2" t="s">
        <v>617</v>
      </c>
      <c r="J1246" s="2" t="s">
        <v>666</v>
      </c>
    </row>
    <row r="1247">
      <c r="A1247" s="2">
        <v>1246.0</v>
      </c>
      <c r="B1247" s="2" t="s">
        <v>32</v>
      </c>
      <c r="C1247" s="2" t="s">
        <v>236</v>
      </c>
      <c r="D1247" s="16" t="s">
        <v>444</v>
      </c>
      <c r="E1247" s="10">
        <v>10.345038071277607</v>
      </c>
      <c r="F1247" s="10">
        <v>1000.0</v>
      </c>
      <c r="G1247" s="10">
        <v>935.1226669728105</v>
      </c>
      <c r="I1247" s="2" t="s">
        <v>666</v>
      </c>
      <c r="J1247" s="2" t="s">
        <v>617</v>
      </c>
    </row>
    <row r="1248">
      <c r="A1248" s="2">
        <v>1247.0</v>
      </c>
      <c r="B1248" s="2" t="s">
        <v>420</v>
      </c>
      <c r="C1248" s="2" t="s">
        <v>32</v>
      </c>
      <c r="D1248" s="16" t="s">
        <v>433</v>
      </c>
      <c r="E1248" s="10">
        <v>-47.066486322475285</v>
      </c>
      <c r="F1248" s="10">
        <v>1000.0</v>
      </c>
      <c r="G1248" s="10">
        <v>1010.3450380712776</v>
      </c>
      <c r="I1248" s="2" t="s">
        <v>617</v>
      </c>
      <c r="J1248" s="2" t="s">
        <v>666</v>
      </c>
    </row>
    <row r="1249">
      <c r="A1249" s="2">
        <v>1248.0</v>
      </c>
      <c r="B1249" s="2" t="s">
        <v>354</v>
      </c>
      <c r="C1249" s="2" t="s">
        <v>32</v>
      </c>
      <c r="D1249" s="16" t="s">
        <v>433</v>
      </c>
      <c r="E1249" s="10">
        <v>-41.30630834092584</v>
      </c>
      <c r="F1249" s="10">
        <v>1000.0</v>
      </c>
      <c r="G1249" s="10">
        <v>1057.4115243937529</v>
      </c>
      <c r="I1249" s="2" t="s">
        <v>617</v>
      </c>
      <c r="J1249" s="2" t="s">
        <v>666</v>
      </c>
    </row>
    <row r="1250">
      <c r="A1250" s="2">
        <v>1249.0</v>
      </c>
      <c r="B1250" s="2" t="s">
        <v>126</v>
      </c>
      <c r="C1250" s="2" t="s">
        <v>32</v>
      </c>
      <c r="D1250" s="16" t="s">
        <v>453</v>
      </c>
      <c r="E1250" s="10">
        <v>27.573316006138995</v>
      </c>
      <c r="F1250" s="10">
        <v>971.4086273896174</v>
      </c>
      <c r="G1250" s="10">
        <v>1098.7178327346787</v>
      </c>
      <c r="I1250" s="2" t="s">
        <v>617</v>
      </c>
      <c r="J1250" s="2" t="s">
        <v>666</v>
      </c>
    </row>
    <row r="1251">
      <c r="A1251" s="2">
        <v>1250.0</v>
      </c>
      <c r="B1251" s="2" t="s">
        <v>12</v>
      </c>
      <c r="C1251" s="2" t="s">
        <v>126</v>
      </c>
      <c r="D1251" s="16" t="s">
        <v>433</v>
      </c>
      <c r="E1251" s="10">
        <v>-47.03400367026026</v>
      </c>
      <c r="F1251" s="10">
        <v>988.347083877262</v>
      </c>
      <c r="G1251" s="10">
        <v>998.9819433957565</v>
      </c>
      <c r="I1251" s="2" t="s">
        <v>666</v>
      </c>
      <c r="J1251" s="2" t="s">
        <v>617</v>
      </c>
    </row>
    <row r="1252">
      <c r="A1252" s="2">
        <v>1251.0</v>
      </c>
      <c r="B1252" s="2" t="s">
        <v>80</v>
      </c>
      <c r="C1252" s="2" t="s">
        <v>126</v>
      </c>
      <c r="D1252" s="16" t="s">
        <v>466</v>
      </c>
      <c r="E1252" s="10">
        <v>17.518120237611637</v>
      </c>
      <c r="F1252" s="10">
        <v>1000.0</v>
      </c>
      <c r="G1252" s="10">
        <v>1046.0159470660167</v>
      </c>
      <c r="I1252" s="2" t="s">
        <v>666</v>
      </c>
      <c r="J1252" s="2" t="s">
        <v>617</v>
      </c>
    </row>
    <row r="1253">
      <c r="A1253" s="2">
        <v>1252.0</v>
      </c>
      <c r="B1253" s="2" t="s">
        <v>225</v>
      </c>
      <c r="C1253" s="2" t="s">
        <v>80</v>
      </c>
      <c r="D1253" s="16" t="s">
        <v>467</v>
      </c>
      <c r="E1253" s="10">
        <v>17.4501134481441</v>
      </c>
      <c r="F1253" s="10">
        <v>998.8876163865658</v>
      </c>
      <c r="G1253" s="10">
        <v>1017.5181202376117</v>
      </c>
      <c r="I1253" s="2" t="s">
        <v>617</v>
      </c>
      <c r="J1253" s="2" t="s">
        <v>666</v>
      </c>
    </row>
    <row r="1254">
      <c r="A1254" s="2">
        <v>1253.0</v>
      </c>
      <c r="B1254" s="2" t="s">
        <v>226</v>
      </c>
      <c r="C1254" s="2" t="s">
        <v>225</v>
      </c>
      <c r="D1254" s="16" t="s">
        <v>433</v>
      </c>
      <c r="E1254" s="10">
        <v>-46.386788116884034</v>
      </c>
      <c r="F1254" s="10">
        <v>1000.0</v>
      </c>
      <c r="G1254" s="10">
        <v>1016.33772983471</v>
      </c>
      <c r="I1254" s="2" t="s">
        <v>666</v>
      </c>
      <c r="J1254" s="2" t="s">
        <v>617</v>
      </c>
    </row>
    <row r="1255">
      <c r="A1255" s="2">
        <v>1254.0</v>
      </c>
      <c r="B1255" s="2" t="s">
        <v>90</v>
      </c>
      <c r="C1255" s="2" t="s">
        <v>225</v>
      </c>
      <c r="D1255" s="16" t="s">
        <v>433</v>
      </c>
      <c r="E1255" s="10">
        <v>-49.4067026210015</v>
      </c>
      <c r="F1255" s="10">
        <v>1074.3104220128175</v>
      </c>
      <c r="G1255" s="10">
        <v>1062.724517951594</v>
      </c>
      <c r="I1255" s="2" t="s">
        <v>666</v>
      </c>
      <c r="J1255" s="2" t="s">
        <v>617</v>
      </c>
    </row>
    <row r="1256">
      <c r="A1256" s="2">
        <v>1255.0</v>
      </c>
      <c r="B1256" s="2" t="s">
        <v>80</v>
      </c>
      <c r="C1256" s="2" t="s">
        <v>225</v>
      </c>
      <c r="D1256" s="16" t="s">
        <v>503</v>
      </c>
      <c r="E1256" s="10">
        <v>25.237781657538555</v>
      </c>
      <c r="F1256" s="10">
        <v>1000.0680067894675</v>
      </c>
      <c r="G1256" s="10">
        <v>1112.1312205725953</v>
      </c>
      <c r="H1256" s="2" t="s">
        <v>618</v>
      </c>
      <c r="I1256" s="2" t="s">
        <v>666</v>
      </c>
      <c r="J1256" s="2" t="s">
        <v>617</v>
      </c>
    </row>
    <row r="1257">
      <c r="A1257" s="2">
        <v>1256.0</v>
      </c>
      <c r="B1257" s="2" t="s">
        <v>14</v>
      </c>
      <c r="C1257" s="2" t="s">
        <v>43</v>
      </c>
      <c r="D1257" s="16" t="s">
        <v>535</v>
      </c>
      <c r="E1257" s="10">
        <v>30.635075621085893</v>
      </c>
      <c r="F1257" s="10">
        <v>1000.0</v>
      </c>
      <c r="G1257" s="10">
        <v>1116.6347037088883</v>
      </c>
      <c r="I1257" s="2" t="s">
        <v>667</v>
      </c>
      <c r="J1257" s="2" t="s">
        <v>652</v>
      </c>
    </row>
    <row r="1258">
      <c r="A1258" s="2">
        <v>1257.0</v>
      </c>
      <c r="B1258" s="2" t="s">
        <v>20</v>
      </c>
      <c r="C1258" s="2" t="s">
        <v>14</v>
      </c>
      <c r="D1258" s="16" t="s">
        <v>498</v>
      </c>
      <c r="E1258" s="10">
        <v>10.862141183833375</v>
      </c>
      <c r="F1258" s="10">
        <v>1080.1688801286168</v>
      </c>
      <c r="G1258" s="10">
        <v>1030.635075621086</v>
      </c>
      <c r="I1258" s="2" t="s">
        <v>652</v>
      </c>
      <c r="J1258" s="2" t="s">
        <v>667</v>
      </c>
    </row>
    <row r="1259">
      <c r="A1259" s="2">
        <v>1258.0</v>
      </c>
      <c r="B1259" s="2" t="s">
        <v>78</v>
      </c>
      <c r="C1259" s="2" t="s">
        <v>20</v>
      </c>
      <c r="D1259" s="16" t="s">
        <v>433</v>
      </c>
      <c r="E1259" s="10">
        <v>-36.71015225238711</v>
      </c>
      <c r="F1259" s="10">
        <v>1000.0</v>
      </c>
      <c r="G1259" s="10">
        <v>1091.0310213124503</v>
      </c>
      <c r="I1259" s="2" t="s">
        <v>667</v>
      </c>
      <c r="J1259" s="2" t="s">
        <v>652</v>
      </c>
    </row>
    <row r="1260">
      <c r="A1260" s="2">
        <v>1259.0</v>
      </c>
      <c r="B1260" s="2" t="s">
        <v>23</v>
      </c>
      <c r="C1260" s="2" t="s">
        <v>20</v>
      </c>
      <c r="D1260" s="16" t="s">
        <v>587</v>
      </c>
      <c r="E1260" s="10">
        <v>29.185426379684106</v>
      </c>
      <c r="F1260" s="10">
        <v>1000.0</v>
      </c>
      <c r="G1260" s="10">
        <v>1127.7411735648375</v>
      </c>
      <c r="I1260" s="2" t="s">
        <v>667</v>
      </c>
      <c r="J1260" s="2" t="s">
        <v>652</v>
      </c>
    </row>
    <row r="1261">
      <c r="A1261" s="2">
        <v>1260.0</v>
      </c>
      <c r="B1261" s="2" t="s">
        <v>45</v>
      </c>
      <c r="C1261" s="2" t="s">
        <v>23</v>
      </c>
      <c r="D1261" s="16" t="s">
        <v>543</v>
      </c>
      <c r="E1261" s="10">
        <v>15.790013140452386</v>
      </c>
      <c r="F1261" s="10">
        <v>1028.0614194210818</v>
      </c>
      <c r="G1261" s="10">
        <v>1029.185426379684</v>
      </c>
      <c r="I1261" s="2" t="s">
        <v>652</v>
      </c>
      <c r="J1261" s="2" t="s">
        <v>667</v>
      </c>
    </row>
    <row r="1262">
      <c r="A1262" s="2">
        <v>1261.0</v>
      </c>
      <c r="B1262" s="2" t="s">
        <v>51</v>
      </c>
      <c r="C1262" s="2" t="s">
        <v>45</v>
      </c>
      <c r="D1262" s="16" t="s">
        <v>433</v>
      </c>
      <c r="E1262" s="10">
        <v>-43.05944829546913</v>
      </c>
      <c r="F1262" s="10">
        <v>1000.0</v>
      </c>
      <c r="G1262" s="10">
        <v>1043.851432561534</v>
      </c>
      <c r="I1262" s="2" t="s">
        <v>667</v>
      </c>
      <c r="J1262" s="2" t="s">
        <v>652</v>
      </c>
    </row>
    <row r="1263">
      <c r="A1263" s="2">
        <v>1262.0</v>
      </c>
      <c r="B1263" s="2" t="s">
        <v>14</v>
      </c>
      <c r="C1263" s="2" t="s">
        <v>45</v>
      </c>
      <c r="D1263" s="16" t="s">
        <v>548</v>
      </c>
      <c r="E1263" s="10">
        <v>20.26950783531562</v>
      </c>
      <c r="F1263" s="10">
        <v>1019.7729344372525</v>
      </c>
      <c r="G1263" s="10">
        <v>1086.9108808570031</v>
      </c>
      <c r="I1263" s="2" t="s">
        <v>667</v>
      </c>
      <c r="J1263" s="2" t="s">
        <v>652</v>
      </c>
    </row>
    <row r="1264">
      <c r="A1264" s="2">
        <v>1263.0</v>
      </c>
      <c r="B1264" s="2" t="s">
        <v>34</v>
      </c>
      <c r="C1264" s="2" t="s">
        <v>14</v>
      </c>
      <c r="D1264" s="16" t="s">
        <v>507</v>
      </c>
      <c r="E1264" s="10">
        <v>17.51377395636694</v>
      </c>
      <c r="F1264" s="10">
        <v>1028.920949695886</v>
      </c>
      <c r="G1264" s="10">
        <v>1040.042442272568</v>
      </c>
      <c r="I1264" s="2" t="s">
        <v>652</v>
      </c>
      <c r="J1264" s="2" t="s">
        <v>667</v>
      </c>
    </row>
    <row r="1265">
      <c r="A1265" s="2">
        <v>1264.0</v>
      </c>
      <c r="B1265" s="2" t="s">
        <v>46</v>
      </c>
      <c r="C1265" s="2" t="s">
        <v>34</v>
      </c>
      <c r="D1265" s="16" t="s">
        <v>433</v>
      </c>
      <c r="E1265" s="10">
        <v>-42.73078339240859</v>
      </c>
      <c r="F1265" s="10">
        <v>1000.0</v>
      </c>
      <c r="G1265" s="10">
        <v>1046.4347236522528</v>
      </c>
      <c r="I1265" s="2" t="s">
        <v>667</v>
      </c>
      <c r="J1265" s="2" t="s">
        <v>652</v>
      </c>
    </row>
    <row r="1266">
      <c r="A1266" s="2">
        <v>1265.0</v>
      </c>
      <c r="B1266" s="2" t="s">
        <v>23</v>
      </c>
      <c r="C1266" s="2" t="s">
        <v>34</v>
      </c>
      <c r="D1266" s="16" t="s">
        <v>520</v>
      </c>
      <c r="E1266" s="10">
        <v>22.388792551975126</v>
      </c>
      <c r="F1266" s="10">
        <v>1013.3954132392316</v>
      </c>
      <c r="G1266" s="10">
        <v>1089.1655070446614</v>
      </c>
      <c r="I1266" s="2" t="s">
        <v>667</v>
      </c>
      <c r="J1266" s="2" t="s">
        <v>652</v>
      </c>
    </row>
    <row r="1267">
      <c r="A1267" s="2">
        <v>1266.0</v>
      </c>
      <c r="B1267" s="2" t="s">
        <v>40</v>
      </c>
      <c r="C1267" s="2" t="s">
        <v>23</v>
      </c>
      <c r="D1267" s="16" t="s">
        <v>429</v>
      </c>
      <c r="E1267" s="10">
        <v>9.187329453878155</v>
      </c>
      <c r="F1267" s="10">
        <v>1105.4354270495587</v>
      </c>
      <c r="G1267" s="10">
        <v>1035.784205791207</v>
      </c>
      <c r="I1267" s="2" t="s">
        <v>652</v>
      </c>
      <c r="J1267" s="2" t="s">
        <v>667</v>
      </c>
    </row>
    <row r="1268">
      <c r="A1268" s="2">
        <v>1267.0</v>
      </c>
      <c r="B1268" s="2" t="s">
        <v>343</v>
      </c>
      <c r="C1268" s="2" t="s">
        <v>40</v>
      </c>
      <c r="D1268" s="16" t="s">
        <v>433</v>
      </c>
      <c r="E1268" s="10">
        <v>-33.34869438396901</v>
      </c>
      <c r="F1268" s="10">
        <v>1000.0</v>
      </c>
      <c r="G1268" s="10">
        <v>1114.622756503437</v>
      </c>
      <c r="H1268" s="2" t="s">
        <v>618</v>
      </c>
      <c r="I1268" s="2" t="s">
        <v>667</v>
      </c>
      <c r="J1268" s="2" t="s">
        <v>652</v>
      </c>
    </row>
    <row r="1269">
      <c r="A1269" s="2">
        <v>1268.0</v>
      </c>
      <c r="B1269" s="2" t="s">
        <v>19</v>
      </c>
      <c r="C1269" s="2" t="s">
        <v>273</v>
      </c>
      <c r="D1269" s="16" t="s">
        <v>447</v>
      </c>
      <c r="E1269" s="10">
        <v>7.526174991572653</v>
      </c>
      <c r="F1269" s="10">
        <v>1090.7217587040682</v>
      </c>
      <c r="G1269" s="10">
        <v>999.8606062836368</v>
      </c>
      <c r="I1269" s="2" t="s">
        <v>631</v>
      </c>
      <c r="J1269" s="2" t="s">
        <v>620</v>
      </c>
    </row>
    <row r="1270">
      <c r="A1270" s="2">
        <v>1269.0</v>
      </c>
      <c r="B1270" s="2" t="s">
        <v>70</v>
      </c>
      <c r="C1270" s="2" t="s">
        <v>19</v>
      </c>
      <c r="D1270" s="16" t="s">
        <v>516</v>
      </c>
      <c r="E1270" s="10">
        <v>17.10122510535264</v>
      </c>
      <c r="F1270" s="10">
        <v>1083.0420603965867</v>
      </c>
      <c r="G1270" s="10">
        <v>1098.247933695641</v>
      </c>
      <c r="I1270" s="2" t="s">
        <v>620</v>
      </c>
      <c r="J1270" s="2" t="s">
        <v>631</v>
      </c>
    </row>
    <row r="1271">
      <c r="A1271" s="2">
        <v>1270.0</v>
      </c>
      <c r="B1271" s="2" t="s">
        <v>61</v>
      </c>
      <c r="C1271" s="2" t="s">
        <v>70</v>
      </c>
      <c r="D1271" s="16" t="s">
        <v>562</v>
      </c>
      <c r="E1271" s="10">
        <v>17.208393880103475</v>
      </c>
      <c r="F1271" s="10">
        <v>1081.3288246186403</v>
      </c>
      <c r="G1271" s="10">
        <v>1100.1432855019393</v>
      </c>
      <c r="I1271" s="2" t="s">
        <v>631</v>
      </c>
      <c r="J1271" s="2" t="s">
        <v>620</v>
      </c>
    </row>
    <row r="1272">
      <c r="A1272" s="2">
        <v>1271.0</v>
      </c>
      <c r="B1272" s="2" t="s">
        <v>105</v>
      </c>
      <c r="C1272" s="2" t="s">
        <v>61</v>
      </c>
      <c r="D1272" s="16" t="s">
        <v>455</v>
      </c>
      <c r="E1272" s="10">
        <v>12.433065188885635</v>
      </c>
      <c r="F1272" s="10">
        <v>1132.204631633529</v>
      </c>
      <c r="G1272" s="10">
        <v>1098.5372184987436</v>
      </c>
      <c r="I1272" s="2" t="s">
        <v>620</v>
      </c>
      <c r="J1272" s="2" t="s">
        <v>631</v>
      </c>
    </row>
    <row r="1273">
      <c r="A1273" s="2">
        <v>1272.0</v>
      </c>
      <c r="B1273" s="2" t="s">
        <v>52</v>
      </c>
      <c r="C1273" s="2" t="s">
        <v>105</v>
      </c>
      <c r="D1273" s="16" t="s">
        <v>581</v>
      </c>
      <c r="E1273" s="10">
        <v>16.15457031129045</v>
      </c>
      <c r="F1273" s="10">
        <v>1134.050014219117</v>
      </c>
      <c r="G1273" s="10">
        <v>1144.6376968224147</v>
      </c>
      <c r="I1273" s="2" t="s">
        <v>631</v>
      </c>
      <c r="J1273" s="2" t="s">
        <v>620</v>
      </c>
    </row>
    <row r="1274">
      <c r="A1274" s="2">
        <v>1273.0</v>
      </c>
      <c r="B1274" s="2" t="s">
        <v>273</v>
      </c>
      <c r="C1274" s="2" t="s">
        <v>52</v>
      </c>
      <c r="D1274" s="16" t="s">
        <v>433</v>
      </c>
      <c r="E1274" s="10">
        <v>-27.16304443670207</v>
      </c>
      <c r="F1274" s="10">
        <v>992.3344312920642</v>
      </c>
      <c r="G1274" s="10">
        <v>1150.2045845304076</v>
      </c>
      <c r="I1274" s="2" t="s">
        <v>620</v>
      </c>
      <c r="J1274" s="2" t="s">
        <v>631</v>
      </c>
    </row>
    <row r="1275">
      <c r="A1275" s="2">
        <v>1274.0</v>
      </c>
      <c r="B1275" s="2" t="s">
        <v>303</v>
      </c>
      <c r="C1275" s="2" t="s">
        <v>52</v>
      </c>
      <c r="D1275" s="16" t="s">
        <v>595</v>
      </c>
      <c r="E1275" s="10">
        <v>36.874820056500525</v>
      </c>
      <c r="F1275" s="10">
        <v>1000.0</v>
      </c>
      <c r="G1275" s="10">
        <v>1177.3676289671096</v>
      </c>
      <c r="I1275" s="2" t="s">
        <v>620</v>
      </c>
      <c r="J1275" s="2" t="s">
        <v>631</v>
      </c>
    </row>
    <row r="1276">
      <c r="A1276" s="2">
        <v>1275.0</v>
      </c>
      <c r="B1276" s="2" t="s">
        <v>75</v>
      </c>
      <c r="C1276" s="2" t="s">
        <v>303</v>
      </c>
      <c r="D1276" s="16" t="s">
        <v>510</v>
      </c>
      <c r="E1276" s="10">
        <v>12.46057654661377</v>
      </c>
      <c r="F1276" s="10">
        <v>1063.6714856044396</v>
      </c>
      <c r="G1276" s="10">
        <v>1036.8748200565005</v>
      </c>
      <c r="I1276" s="2" t="s">
        <v>631</v>
      </c>
      <c r="J1276" s="2" t="s">
        <v>620</v>
      </c>
    </row>
    <row r="1277">
      <c r="A1277" s="2">
        <v>1276.0</v>
      </c>
      <c r="B1277" s="2" t="s">
        <v>105</v>
      </c>
      <c r="C1277" s="2" t="s">
        <v>75</v>
      </c>
      <c r="D1277" s="16" t="s">
        <v>484</v>
      </c>
      <c r="E1277" s="10">
        <v>10.338493098653041</v>
      </c>
      <c r="F1277" s="10">
        <v>1128.483126511124</v>
      </c>
      <c r="G1277" s="10">
        <v>1076.1320621510533</v>
      </c>
      <c r="I1277" s="2" t="s">
        <v>620</v>
      </c>
      <c r="J1277" s="2" t="s">
        <v>631</v>
      </c>
    </row>
    <row r="1278">
      <c r="A1278" s="2">
        <v>1277.0</v>
      </c>
      <c r="B1278" s="2" t="s">
        <v>61</v>
      </c>
      <c r="C1278" s="2" t="s">
        <v>105</v>
      </c>
      <c r="D1278" s="16" t="s">
        <v>482</v>
      </c>
      <c r="E1278" s="10">
        <v>22.665398683158966</v>
      </c>
      <c r="F1278" s="10">
        <v>1086.104153309858</v>
      </c>
      <c r="G1278" s="10">
        <v>1138.8216196097771</v>
      </c>
      <c r="I1278" s="2" t="s">
        <v>631</v>
      </c>
      <c r="J1278" s="2" t="s">
        <v>620</v>
      </c>
    </row>
    <row r="1279">
      <c r="A1279" s="2">
        <v>1278.0</v>
      </c>
      <c r="B1279" s="2" t="s">
        <v>18</v>
      </c>
      <c r="C1279" s="2" t="s">
        <v>61</v>
      </c>
      <c r="D1279" s="16" t="s">
        <v>453</v>
      </c>
      <c r="E1279" s="10">
        <v>35.19324638725244</v>
      </c>
      <c r="F1279" s="10">
        <v>963.4951841901423</v>
      </c>
      <c r="G1279" s="10">
        <v>1108.7695519930169</v>
      </c>
      <c r="I1279" s="2" t="s">
        <v>620</v>
      </c>
      <c r="J1279" s="2" t="s">
        <v>631</v>
      </c>
    </row>
    <row r="1280">
      <c r="A1280" s="2">
        <v>1279.0</v>
      </c>
      <c r="B1280" s="2" t="s">
        <v>19</v>
      </c>
      <c r="C1280" s="2" t="s">
        <v>18</v>
      </c>
      <c r="D1280" s="16" t="s">
        <v>512</v>
      </c>
      <c r="E1280" s="10">
        <v>8.14754216735765</v>
      </c>
      <c r="F1280" s="10">
        <v>1081.1467085902884</v>
      </c>
      <c r="G1280" s="10">
        <v>998.6884305773947</v>
      </c>
      <c r="I1280" s="2" t="s">
        <v>631</v>
      </c>
      <c r="J1280" s="2" t="s">
        <v>620</v>
      </c>
    </row>
    <row r="1281">
      <c r="A1281" s="2">
        <v>1280.0</v>
      </c>
      <c r="B1281" s="2" t="s">
        <v>105</v>
      </c>
      <c r="C1281" s="2" t="s">
        <v>19</v>
      </c>
      <c r="D1281" s="16" t="s">
        <v>433</v>
      </c>
      <c r="E1281" s="10">
        <v>-50.8965951563818</v>
      </c>
      <c r="F1281" s="10">
        <v>1116.1562209266183</v>
      </c>
      <c r="G1281" s="10">
        <v>1089.294250757646</v>
      </c>
      <c r="I1281" s="2" t="s">
        <v>620</v>
      </c>
      <c r="J1281" s="2" t="s">
        <v>631</v>
      </c>
    </row>
    <row r="1282">
      <c r="A1282" s="2">
        <v>1281.0</v>
      </c>
      <c r="B1282" s="2" t="s">
        <v>53</v>
      </c>
      <c r="C1282" s="2" t="s">
        <v>19</v>
      </c>
      <c r="D1282" s="16" t="s">
        <v>433</v>
      </c>
      <c r="E1282" s="10">
        <v>-29.67405914583853</v>
      </c>
      <c r="F1282" s="10">
        <v>1000.0</v>
      </c>
      <c r="G1282" s="10">
        <v>1140.190845914028</v>
      </c>
      <c r="H1282" s="2" t="s">
        <v>618</v>
      </c>
      <c r="I1282" s="2" t="s">
        <v>620</v>
      </c>
      <c r="J1282" s="2" t="s">
        <v>631</v>
      </c>
    </row>
    <row r="1283">
      <c r="A1283" s="2">
        <v>1282.0</v>
      </c>
      <c r="B1283" s="2" t="s">
        <v>41</v>
      </c>
      <c r="C1283" s="2" t="s">
        <v>13</v>
      </c>
      <c r="D1283" s="16" t="s">
        <v>451</v>
      </c>
      <c r="E1283" s="10">
        <v>2.6541997217836775</v>
      </c>
      <c r="F1283" s="10">
        <v>1223.8020123184056</v>
      </c>
      <c r="G1283" s="10">
        <v>1000.0</v>
      </c>
      <c r="I1283" s="2" t="s">
        <v>637</v>
      </c>
      <c r="J1283" s="2" t="s">
        <v>668</v>
      </c>
    </row>
    <row r="1284">
      <c r="A1284" s="2">
        <v>1283.0</v>
      </c>
      <c r="B1284" s="2" t="s">
        <v>164</v>
      </c>
      <c r="C1284" s="2" t="s">
        <v>41</v>
      </c>
      <c r="D1284" s="16" t="s">
        <v>433</v>
      </c>
      <c r="E1284" s="10">
        <v>-18.217234366311565</v>
      </c>
      <c r="F1284" s="10">
        <v>1000.0</v>
      </c>
      <c r="G1284" s="10">
        <v>1226.4562120401893</v>
      </c>
      <c r="I1284" s="2" t="s">
        <v>668</v>
      </c>
      <c r="J1284" s="2" t="s">
        <v>637</v>
      </c>
    </row>
    <row r="1285">
      <c r="A1285" s="2">
        <v>1284.0</v>
      </c>
      <c r="B1285" s="2" t="s">
        <v>248</v>
      </c>
      <c r="C1285" s="2" t="s">
        <v>41</v>
      </c>
      <c r="D1285" s="16" t="s">
        <v>508</v>
      </c>
      <c r="E1285" s="10">
        <v>46.49122710837563</v>
      </c>
      <c r="F1285" s="10">
        <v>1000.0</v>
      </c>
      <c r="G1285" s="10">
        <v>1244.6734464065007</v>
      </c>
      <c r="I1285" s="2" t="s">
        <v>668</v>
      </c>
      <c r="J1285" s="2" t="s">
        <v>637</v>
      </c>
    </row>
    <row r="1286">
      <c r="A1286" s="2">
        <v>1285.0</v>
      </c>
      <c r="B1286" s="2" t="s">
        <v>76</v>
      </c>
      <c r="C1286" s="2" t="s">
        <v>248</v>
      </c>
      <c r="D1286" s="16" t="s">
        <v>509</v>
      </c>
      <c r="E1286" s="10">
        <v>16.854313258371313</v>
      </c>
      <c r="F1286" s="10">
        <v>1030.0101395807733</v>
      </c>
      <c r="G1286" s="10">
        <v>1046.4912271083756</v>
      </c>
      <c r="I1286" s="2" t="s">
        <v>637</v>
      </c>
      <c r="J1286" s="2" t="s">
        <v>668</v>
      </c>
    </row>
    <row r="1287">
      <c r="A1287" s="2">
        <v>1286.0</v>
      </c>
      <c r="B1287" s="2" t="s">
        <v>395</v>
      </c>
      <c r="C1287" s="2" t="s">
        <v>76</v>
      </c>
      <c r="D1287" s="16" t="s">
        <v>433</v>
      </c>
      <c r="E1287" s="10">
        <v>-42.67585916538047</v>
      </c>
      <c r="F1287" s="10">
        <v>1000.0</v>
      </c>
      <c r="G1287" s="10">
        <v>1046.8644528391446</v>
      </c>
      <c r="I1287" s="2" t="s">
        <v>668</v>
      </c>
      <c r="J1287" s="2" t="s">
        <v>637</v>
      </c>
    </row>
    <row r="1288">
      <c r="A1288" s="2">
        <v>1287.0</v>
      </c>
      <c r="B1288" s="2" t="s">
        <v>115</v>
      </c>
      <c r="C1288" s="2" t="s">
        <v>76</v>
      </c>
      <c r="D1288" s="16" t="s">
        <v>548</v>
      </c>
      <c r="E1288" s="10">
        <v>23.606117532454423</v>
      </c>
      <c r="F1288" s="10">
        <v>1000.0</v>
      </c>
      <c r="G1288" s="10">
        <v>1089.540312004525</v>
      </c>
      <c r="I1288" s="2" t="s">
        <v>668</v>
      </c>
      <c r="J1288" s="2" t="s">
        <v>637</v>
      </c>
    </row>
    <row r="1289">
      <c r="A1289" s="2">
        <v>1288.0</v>
      </c>
      <c r="B1289" s="2" t="s">
        <v>388</v>
      </c>
      <c r="C1289" s="2" t="s">
        <v>115</v>
      </c>
      <c r="D1289" s="16" t="s">
        <v>483</v>
      </c>
      <c r="E1289" s="10">
        <v>23.47407690264841</v>
      </c>
      <c r="F1289" s="10">
        <v>954.5083533629764</v>
      </c>
      <c r="G1289" s="10">
        <v>1023.6061175324544</v>
      </c>
      <c r="I1289" s="2" t="s">
        <v>637</v>
      </c>
      <c r="J1289" s="2" t="s">
        <v>668</v>
      </c>
    </row>
    <row r="1290">
      <c r="A1290" s="2">
        <v>1289.0</v>
      </c>
      <c r="B1290" s="2" t="s">
        <v>313</v>
      </c>
      <c r="C1290" s="2" t="s">
        <v>388</v>
      </c>
      <c r="D1290" s="16" t="s">
        <v>433</v>
      </c>
      <c r="E1290" s="10">
        <v>-50.43669596383854</v>
      </c>
      <c r="F1290" s="10">
        <v>1000.0</v>
      </c>
      <c r="G1290" s="10">
        <v>977.9824302656248</v>
      </c>
      <c r="I1290" s="2" t="s">
        <v>668</v>
      </c>
      <c r="J1290" s="2" t="s">
        <v>637</v>
      </c>
    </row>
    <row r="1291">
      <c r="A1291" s="2">
        <v>1290.0</v>
      </c>
      <c r="B1291" s="2" t="s">
        <v>13</v>
      </c>
      <c r="C1291" s="2" t="s">
        <v>388</v>
      </c>
      <c r="D1291" s="16" t="s">
        <v>469</v>
      </c>
      <c r="E1291" s="10">
        <v>16.39382091426503</v>
      </c>
      <c r="F1291" s="10">
        <v>997.3458002782164</v>
      </c>
      <c r="G1291" s="10">
        <v>1028.4191262294632</v>
      </c>
      <c r="I1291" s="2" t="s">
        <v>668</v>
      </c>
      <c r="J1291" s="2" t="s">
        <v>637</v>
      </c>
    </row>
    <row r="1292">
      <c r="A1292" s="2">
        <v>1291.0</v>
      </c>
      <c r="B1292" s="2" t="s">
        <v>332</v>
      </c>
      <c r="C1292" s="2" t="s">
        <v>13</v>
      </c>
      <c r="D1292" s="16" t="s">
        <v>433</v>
      </c>
      <c r="E1292" s="10">
        <v>-46.68353818793305</v>
      </c>
      <c r="F1292" s="10">
        <v>1000.0</v>
      </c>
      <c r="G1292" s="10">
        <v>1013.7396211924814</v>
      </c>
      <c r="I1292" s="2" t="s">
        <v>637</v>
      </c>
      <c r="J1292" s="2" t="s">
        <v>668</v>
      </c>
    </row>
    <row r="1293">
      <c r="A1293" s="2">
        <v>1292.0</v>
      </c>
      <c r="B1293" s="2" t="s">
        <v>172</v>
      </c>
      <c r="C1293" s="2" t="s">
        <v>13</v>
      </c>
      <c r="D1293" s="16" t="s">
        <v>462</v>
      </c>
      <c r="E1293" s="10">
        <v>19.30697301058244</v>
      </c>
      <c r="F1293" s="10">
        <v>1000.0</v>
      </c>
      <c r="G1293" s="10">
        <v>1060.4231593804145</v>
      </c>
      <c r="I1293" s="2" t="s">
        <v>637</v>
      </c>
      <c r="J1293" s="2" t="s">
        <v>668</v>
      </c>
    </row>
    <row r="1294">
      <c r="A1294" s="2">
        <v>1293.0</v>
      </c>
      <c r="B1294" s="2" t="s">
        <v>164</v>
      </c>
      <c r="C1294" s="2" t="s">
        <v>172</v>
      </c>
      <c r="D1294" s="16" t="s">
        <v>455</v>
      </c>
      <c r="E1294" s="10">
        <v>20.102777215723997</v>
      </c>
      <c r="F1294" s="10">
        <v>981.7827656336884</v>
      </c>
      <c r="G1294" s="10">
        <v>1019.3069730105825</v>
      </c>
      <c r="I1294" s="2" t="s">
        <v>668</v>
      </c>
      <c r="J1294" s="2" t="s">
        <v>637</v>
      </c>
    </row>
    <row r="1295">
      <c r="A1295" s="2">
        <v>1294.0</v>
      </c>
      <c r="B1295" s="2" t="s">
        <v>244</v>
      </c>
      <c r="C1295" s="2" t="s">
        <v>164</v>
      </c>
      <c r="D1295" s="16" t="s">
        <v>433</v>
      </c>
      <c r="E1295" s="10">
        <v>-47.99691461928185</v>
      </c>
      <c r="F1295" s="10">
        <v>1000.0</v>
      </c>
      <c r="G1295" s="10">
        <v>1001.8855428494124</v>
      </c>
      <c r="I1295" s="2" t="s">
        <v>637</v>
      </c>
      <c r="J1295" s="2" t="s">
        <v>668</v>
      </c>
    </row>
    <row r="1296">
      <c r="A1296" s="2">
        <v>1295.0</v>
      </c>
      <c r="B1296" s="2" t="s">
        <v>41</v>
      </c>
      <c r="C1296" s="2" t="s">
        <v>164</v>
      </c>
      <c r="D1296" s="16" t="s">
        <v>550</v>
      </c>
      <c r="E1296" s="10">
        <v>-0.07024877885104663</v>
      </c>
      <c r="F1296" s="10">
        <v>1198.1822192981251</v>
      </c>
      <c r="G1296" s="10">
        <v>1049.8824574686944</v>
      </c>
      <c r="I1296" s="2" t="s">
        <v>637</v>
      </c>
      <c r="J1296" s="2" t="s">
        <v>668</v>
      </c>
    </row>
    <row r="1297">
      <c r="A1297" s="2">
        <v>1296.0</v>
      </c>
      <c r="B1297" s="2" t="s">
        <v>248</v>
      </c>
      <c r="C1297" s="2" t="s">
        <v>41</v>
      </c>
      <c r="D1297" s="16" t="s">
        <v>433</v>
      </c>
      <c r="E1297" s="10">
        <v>-25.683533108758184</v>
      </c>
      <c r="F1297" s="10">
        <v>1029.6369138500042</v>
      </c>
      <c r="G1297" s="10">
        <v>1198.111970519274</v>
      </c>
      <c r="H1297" s="2" t="s">
        <v>618</v>
      </c>
      <c r="I1297" s="2" t="s">
        <v>668</v>
      </c>
      <c r="J1297" s="2" t="s">
        <v>637</v>
      </c>
    </row>
    <row r="1298">
      <c r="A1298" s="2">
        <v>1297.0</v>
      </c>
      <c r="B1298" s="2" t="s">
        <v>36</v>
      </c>
      <c r="C1298" s="2" t="s">
        <v>232</v>
      </c>
      <c r="D1298" s="16" t="s">
        <v>504</v>
      </c>
      <c r="E1298" s="10">
        <v>8.066536177731976</v>
      </c>
      <c r="F1298" s="10">
        <v>1101.6840473888633</v>
      </c>
      <c r="G1298" s="10">
        <v>1000.0</v>
      </c>
      <c r="I1298" s="2" t="s">
        <v>629</v>
      </c>
      <c r="J1298" s="2" t="s">
        <v>669</v>
      </c>
    </row>
    <row r="1299">
      <c r="A1299" s="2">
        <v>1298.0</v>
      </c>
      <c r="B1299" s="2" t="s">
        <v>132</v>
      </c>
      <c r="C1299" s="2" t="s">
        <v>36</v>
      </c>
      <c r="D1299" s="16" t="s">
        <v>433</v>
      </c>
      <c r="E1299" s="10">
        <v>-34.04785337468395</v>
      </c>
      <c r="F1299" s="10">
        <v>1000.0</v>
      </c>
      <c r="G1299" s="10">
        <v>1109.7505835665952</v>
      </c>
      <c r="I1299" s="2" t="s">
        <v>669</v>
      </c>
      <c r="J1299" s="2" t="s">
        <v>629</v>
      </c>
    </row>
    <row r="1300">
      <c r="A1300" s="2">
        <v>1299.0</v>
      </c>
      <c r="B1300" s="2" t="s">
        <v>402</v>
      </c>
      <c r="C1300" s="2" t="s">
        <v>36</v>
      </c>
      <c r="D1300" s="16" t="s">
        <v>433</v>
      </c>
      <c r="E1300" s="10">
        <v>-29.158281459136266</v>
      </c>
      <c r="F1300" s="10">
        <v>1000.0</v>
      </c>
      <c r="G1300" s="10">
        <v>1143.798436941279</v>
      </c>
      <c r="I1300" s="2" t="s">
        <v>669</v>
      </c>
      <c r="J1300" s="2" t="s">
        <v>629</v>
      </c>
    </row>
    <row r="1301">
      <c r="A1301" s="2">
        <v>1300.0</v>
      </c>
      <c r="B1301" s="2" t="s">
        <v>289</v>
      </c>
      <c r="C1301" s="2" t="s">
        <v>36</v>
      </c>
      <c r="D1301" s="16" t="s">
        <v>470</v>
      </c>
      <c r="E1301" s="10">
        <v>34.80413177819519</v>
      </c>
      <c r="F1301" s="10">
        <v>1000.0</v>
      </c>
      <c r="G1301" s="10">
        <v>1172.9567184004154</v>
      </c>
      <c r="I1301" s="2" t="s">
        <v>669</v>
      </c>
      <c r="J1301" s="2" t="s">
        <v>629</v>
      </c>
    </row>
    <row r="1302">
      <c r="A1302" s="2">
        <v>1301.0</v>
      </c>
      <c r="B1302" s="2" t="s">
        <v>238</v>
      </c>
      <c r="C1302" s="2" t="s">
        <v>289</v>
      </c>
      <c r="D1302" s="16" t="s">
        <v>527</v>
      </c>
      <c r="E1302" s="10">
        <v>19.44004499134573</v>
      </c>
      <c r="F1302" s="10">
        <v>1006.5704545629811</v>
      </c>
      <c r="G1302" s="10">
        <v>1034.8041317781951</v>
      </c>
      <c r="I1302" s="2" t="s">
        <v>629</v>
      </c>
      <c r="J1302" s="2" t="s">
        <v>669</v>
      </c>
    </row>
    <row r="1303">
      <c r="A1303" s="2">
        <v>1302.0</v>
      </c>
      <c r="B1303" s="2" t="s">
        <v>224</v>
      </c>
      <c r="C1303" s="2" t="s">
        <v>238</v>
      </c>
      <c r="D1303" s="16" t="s">
        <v>433</v>
      </c>
      <c r="E1303" s="10">
        <v>-45.25470583381938</v>
      </c>
      <c r="F1303" s="10">
        <v>1000.0</v>
      </c>
      <c r="G1303" s="10">
        <v>1026.010499554327</v>
      </c>
      <c r="I1303" s="2" t="s">
        <v>669</v>
      </c>
      <c r="J1303" s="2" t="s">
        <v>629</v>
      </c>
    </row>
    <row r="1304">
      <c r="A1304" s="2">
        <v>1303.0</v>
      </c>
      <c r="B1304" s="2" t="s">
        <v>132</v>
      </c>
      <c r="C1304" s="2" t="s">
        <v>238</v>
      </c>
      <c r="D1304" s="16" t="s">
        <v>433</v>
      </c>
      <c r="E1304" s="10">
        <v>-34.68295373490637</v>
      </c>
      <c r="F1304" s="10">
        <v>965.952146625316</v>
      </c>
      <c r="G1304" s="10">
        <v>1071.2652053881463</v>
      </c>
      <c r="I1304" s="2" t="s">
        <v>669</v>
      </c>
      <c r="J1304" s="2" t="s">
        <v>629</v>
      </c>
    </row>
    <row r="1305">
      <c r="A1305" s="2">
        <v>1304.0</v>
      </c>
      <c r="B1305" s="2" t="s">
        <v>232</v>
      </c>
      <c r="C1305" s="2" t="s">
        <v>238</v>
      </c>
      <c r="D1305" s="16" t="s">
        <v>427</v>
      </c>
      <c r="E1305" s="10">
        <v>25.470956992261367</v>
      </c>
      <c r="F1305" s="10">
        <v>991.933463822268</v>
      </c>
      <c r="G1305" s="10">
        <v>1105.9481591230526</v>
      </c>
      <c r="I1305" s="2" t="s">
        <v>669</v>
      </c>
      <c r="J1305" s="2" t="s">
        <v>629</v>
      </c>
    </row>
    <row r="1306">
      <c r="A1306" s="2">
        <v>1305.0</v>
      </c>
      <c r="B1306" s="2" t="s">
        <v>201</v>
      </c>
      <c r="C1306" s="2" t="s">
        <v>232</v>
      </c>
      <c r="D1306" s="16" t="s">
        <v>577</v>
      </c>
      <c r="E1306" s="10">
        <v>17.207452182463545</v>
      </c>
      <c r="F1306" s="10">
        <v>1000.0</v>
      </c>
      <c r="G1306" s="10">
        <v>1017.4044208145293</v>
      </c>
      <c r="I1306" s="2" t="s">
        <v>629</v>
      </c>
      <c r="J1306" s="2" t="s">
        <v>669</v>
      </c>
    </row>
    <row r="1307">
      <c r="A1307" s="2">
        <v>1306.0</v>
      </c>
      <c r="B1307" s="2" t="s">
        <v>289</v>
      </c>
      <c r="C1307" s="2" t="s">
        <v>201</v>
      </c>
      <c r="D1307" s="16" t="s">
        <v>433</v>
      </c>
      <c r="E1307" s="10">
        <v>-48.00146714037225</v>
      </c>
      <c r="F1307" s="10">
        <v>1015.3640867868494</v>
      </c>
      <c r="G1307" s="10">
        <v>1017.2074521824636</v>
      </c>
      <c r="I1307" s="2" t="s">
        <v>669</v>
      </c>
      <c r="J1307" s="2" t="s">
        <v>629</v>
      </c>
    </row>
    <row r="1308">
      <c r="A1308" s="2">
        <v>1307.0</v>
      </c>
      <c r="B1308" s="2" t="s">
        <v>402</v>
      </c>
      <c r="C1308" s="2" t="s">
        <v>201</v>
      </c>
      <c r="D1308" s="16" t="s">
        <v>433</v>
      </c>
      <c r="E1308" s="10">
        <v>-36.23943517245431</v>
      </c>
      <c r="F1308" s="10">
        <v>970.8417185408638</v>
      </c>
      <c r="G1308" s="10">
        <v>1065.2089193228358</v>
      </c>
      <c r="H1308" s="2" t="s">
        <v>618</v>
      </c>
      <c r="I1308" s="2" t="s">
        <v>669</v>
      </c>
      <c r="J1308" s="2" t="s">
        <v>629</v>
      </c>
    </row>
    <row r="1309">
      <c r="A1309" s="2">
        <v>1308.0</v>
      </c>
      <c r="B1309" s="2" t="s">
        <v>328</v>
      </c>
      <c r="C1309" s="2" t="s">
        <v>49</v>
      </c>
      <c r="D1309" s="16" t="s">
        <v>536</v>
      </c>
      <c r="E1309" s="10">
        <v>23.657178370454517</v>
      </c>
      <c r="F1309" s="10">
        <v>1000.0</v>
      </c>
      <c r="G1309" s="10">
        <v>1069.9261469967066</v>
      </c>
      <c r="I1309" s="2" t="s">
        <v>670</v>
      </c>
      <c r="J1309" s="2" t="s">
        <v>632</v>
      </c>
    </row>
    <row r="1310">
      <c r="A1310" s="2">
        <v>1309.0</v>
      </c>
      <c r="B1310" s="2" t="s">
        <v>33</v>
      </c>
      <c r="C1310" s="2" t="s">
        <v>328</v>
      </c>
      <c r="D1310" s="16" t="s">
        <v>462</v>
      </c>
      <c r="E1310" s="10">
        <v>11.135508818756124</v>
      </c>
      <c r="F1310" s="10">
        <v>1066.745108141686</v>
      </c>
      <c r="G1310" s="10">
        <v>1023.6571783704545</v>
      </c>
      <c r="I1310" s="2" t="s">
        <v>632</v>
      </c>
      <c r="J1310" s="2" t="s">
        <v>670</v>
      </c>
    </row>
    <row r="1311">
      <c r="A1311" s="2">
        <v>1310.0</v>
      </c>
      <c r="B1311" s="2" t="s">
        <v>119</v>
      </c>
      <c r="C1311" s="2" t="s">
        <v>33</v>
      </c>
      <c r="D1311" s="16" t="s">
        <v>507</v>
      </c>
      <c r="E1311" s="10">
        <v>25.949598336658596</v>
      </c>
      <c r="F1311" s="10">
        <v>1000.0</v>
      </c>
      <c r="G1311" s="10">
        <v>1077.880616960442</v>
      </c>
      <c r="I1311" s="2" t="s">
        <v>670</v>
      </c>
      <c r="J1311" s="2" t="s">
        <v>632</v>
      </c>
    </row>
    <row r="1312">
      <c r="A1312" s="2">
        <v>1311.0</v>
      </c>
      <c r="B1312" s="2" t="s">
        <v>37</v>
      </c>
      <c r="C1312" s="2" t="s">
        <v>119</v>
      </c>
      <c r="D1312" s="16" t="s">
        <v>581</v>
      </c>
      <c r="E1312" s="10">
        <v>17.931898499121928</v>
      </c>
      <c r="F1312" s="10">
        <v>1000.0</v>
      </c>
      <c r="G1312" s="10">
        <v>1025.9495983366585</v>
      </c>
      <c r="I1312" s="2" t="s">
        <v>632</v>
      </c>
      <c r="J1312" s="2" t="s">
        <v>670</v>
      </c>
    </row>
    <row r="1313">
      <c r="A1313" s="2">
        <v>1312.0</v>
      </c>
      <c r="B1313" s="2" t="s">
        <v>307</v>
      </c>
      <c r="C1313" s="2" t="s">
        <v>37</v>
      </c>
      <c r="D1313" s="16" t="s">
        <v>526</v>
      </c>
      <c r="E1313" s="10">
        <v>17.396177056861372</v>
      </c>
      <c r="F1313" s="10">
        <v>1000.0</v>
      </c>
      <c r="G1313" s="10">
        <v>1017.9318984991219</v>
      </c>
      <c r="I1313" s="2" t="s">
        <v>670</v>
      </c>
      <c r="J1313" s="2" t="s">
        <v>632</v>
      </c>
    </row>
    <row r="1314">
      <c r="A1314" s="2">
        <v>1313.0</v>
      </c>
      <c r="B1314" s="2" t="s">
        <v>378</v>
      </c>
      <c r="C1314" s="2" t="s">
        <v>307</v>
      </c>
      <c r="D1314" s="16" t="s">
        <v>518</v>
      </c>
      <c r="E1314" s="10">
        <v>17.78632004668292</v>
      </c>
      <c r="F1314" s="10">
        <v>1000.0</v>
      </c>
      <c r="G1314" s="10">
        <v>1017.3961770568613</v>
      </c>
      <c r="I1314" s="2" t="s">
        <v>632</v>
      </c>
      <c r="J1314" s="2" t="s">
        <v>670</v>
      </c>
    </row>
    <row r="1315">
      <c r="A1315" s="2">
        <v>1314.0</v>
      </c>
      <c r="B1315" s="2" t="s">
        <v>418</v>
      </c>
      <c r="C1315" s="2" t="s">
        <v>378</v>
      </c>
      <c r="D1315" s="16" t="s">
        <v>433</v>
      </c>
      <c r="E1315" s="10">
        <v>-46.21997051669987</v>
      </c>
      <c r="F1315" s="10">
        <v>1000.0</v>
      </c>
      <c r="G1315" s="10">
        <v>1017.7863200466829</v>
      </c>
      <c r="I1315" s="2" t="s">
        <v>670</v>
      </c>
      <c r="J1315" s="2" t="s">
        <v>632</v>
      </c>
    </row>
    <row r="1316">
      <c r="A1316" s="2">
        <v>1315.0</v>
      </c>
      <c r="B1316" s="2" t="s">
        <v>328</v>
      </c>
      <c r="C1316" s="2" t="s">
        <v>378</v>
      </c>
      <c r="D1316" s="16" t="s">
        <v>433</v>
      </c>
      <c r="E1316" s="10">
        <v>-42.08092978434547</v>
      </c>
      <c r="F1316" s="10">
        <v>1012.5216695516983</v>
      </c>
      <c r="G1316" s="10">
        <v>1064.006290563383</v>
      </c>
      <c r="I1316" s="2" t="s">
        <v>670</v>
      </c>
      <c r="J1316" s="2" t="s">
        <v>632</v>
      </c>
    </row>
    <row r="1317">
      <c r="A1317" s="2">
        <v>1316.0</v>
      </c>
      <c r="B1317" s="2" t="s">
        <v>119</v>
      </c>
      <c r="C1317" s="2" t="s">
        <v>378</v>
      </c>
      <c r="D1317" s="16" t="s">
        <v>557</v>
      </c>
      <c r="E1317" s="10">
        <v>22.60787886591581</v>
      </c>
      <c r="F1317" s="10">
        <v>1008.0176998375366</v>
      </c>
      <c r="G1317" s="10">
        <v>1106.0872203477284</v>
      </c>
      <c r="I1317" s="2" t="s">
        <v>670</v>
      </c>
      <c r="J1317" s="2" t="s">
        <v>632</v>
      </c>
    </row>
    <row r="1318">
      <c r="A1318" s="2">
        <v>1317.0</v>
      </c>
      <c r="B1318" s="2" t="s">
        <v>33</v>
      </c>
      <c r="C1318" s="2" t="s">
        <v>119</v>
      </c>
      <c r="D1318" s="16" t="s">
        <v>559</v>
      </c>
      <c r="E1318" s="10">
        <v>13.377827895733077</v>
      </c>
      <c r="F1318" s="10">
        <v>1051.9310186237835</v>
      </c>
      <c r="G1318" s="10">
        <v>1030.6255787034522</v>
      </c>
      <c r="I1318" s="2" t="s">
        <v>632</v>
      </c>
      <c r="J1318" s="2" t="s">
        <v>670</v>
      </c>
    </row>
    <row r="1319">
      <c r="A1319" s="2">
        <v>1318.0</v>
      </c>
      <c r="B1319" s="2" t="s">
        <v>307</v>
      </c>
      <c r="C1319" s="2" t="s">
        <v>33</v>
      </c>
      <c r="D1319" s="16" t="s">
        <v>433</v>
      </c>
      <c r="E1319" s="10">
        <v>-40.20307128200122</v>
      </c>
      <c r="F1319" s="10">
        <v>999.6098570101784</v>
      </c>
      <c r="G1319" s="10">
        <v>1065.3088465195165</v>
      </c>
      <c r="I1319" s="2" t="s">
        <v>670</v>
      </c>
      <c r="J1319" s="2" t="s">
        <v>632</v>
      </c>
    </row>
    <row r="1320">
      <c r="A1320" s="2">
        <v>1319.0</v>
      </c>
      <c r="B1320" s="2" t="s">
        <v>418</v>
      </c>
      <c r="C1320" s="2" t="s">
        <v>33</v>
      </c>
      <c r="D1320" s="16" t="s">
        <v>433</v>
      </c>
      <c r="E1320" s="10">
        <v>-28.029624609076006</v>
      </c>
      <c r="F1320" s="10">
        <v>953.7800294833002</v>
      </c>
      <c r="G1320" s="10">
        <v>1105.5119178015177</v>
      </c>
      <c r="H1320" s="2" t="s">
        <v>618</v>
      </c>
      <c r="I1320" s="2" t="s">
        <v>670</v>
      </c>
      <c r="J1320" s="2" t="s">
        <v>632</v>
      </c>
    </row>
    <row r="1321">
      <c r="A1321" s="2">
        <v>1320.0</v>
      </c>
      <c r="B1321" s="2" t="s">
        <v>63</v>
      </c>
      <c r="C1321" s="2" t="s">
        <v>48</v>
      </c>
      <c r="D1321" s="16" t="s">
        <v>444</v>
      </c>
      <c r="E1321" s="10">
        <v>9.649445054248211</v>
      </c>
      <c r="F1321" s="10">
        <v>1114.6023929303583</v>
      </c>
      <c r="G1321" s="10">
        <v>1040.201190888403</v>
      </c>
      <c r="I1321" s="2" t="s">
        <v>646</v>
      </c>
      <c r="J1321" s="2" t="s">
        <v>664</v>
      </c>
    </row>
    <row r="1322">
      <c r="A1322" s="2">
        <v>1321.0</v>
      </c>
      <c r="B1322" s="2" t="s">
        <v>77</v>
      </c>
      <c r="C1322" s="2" t="s">
        <v>63</v>
      </c>
      <c r="D1322" s="16" t="s">
        <v>581</v>
      </c>
      <c r="E1322" s="10">
        <v>27.777028760459288</v>
      </c>
      <c r="F1322" s="10">
        <v>1024.0852955997416</v>
      </c>
      <c r="G1322" s="10">
        <v>1124.2518379846065</v>
      </c>
      <c r="I1322" s="2" t="s">
        <v>664</v>
      </c>
      <c r="J1322" s="2" t="s">
        <v>646</v>
      </c>
    </row>
    <row r="1323">
      <c r="A1323" s="2">
        <v>1322.0</v>
      </c>
      <c r="B1323" s="2" t="s">
        <v>24</v>
      </c>
      <c r="C1323" s="2" t="s">
        <v>77</v>
      </c>
      <c r="D1323" s="16" t="s">
        <v>455</v>
      </c>
      <c r="E1323" s="10">
        <v>9.171340979076788</v>
      </c>
      <c r="F1323" s="10">
        <v>1126.0441579754938</v>
      </c>
      <c r="G1323" s="10">
        <v>1051.862324360201</v>
      </c>
      <c r="I1323" s="2" t="s">
        <v>646</v>
      </c>
      <c r="J1323" s="2" t="s">
        <v>664</v>
      </c>
    </row>
    <row r="1324">
      <c r="A1324" s="2">
        <v>1323.0</v>
      </c>
      <c r="B1324" s="2" t="s">
        <v>112</v>
      </c>
      <c r="C1324" s="2" t="s">
        <v>24</v>
      </c>
      <c r="D1324" s="16" t="s">
        <v>433</v>
      </c>
      <c r="E1324" s="10">
        <v>-30.387327306956845</v>
      </c>
      <c r="F1324" s="10">
        <v>1000.0</v>
      </c>
      <c r="G1324" s="10">
        <v>1135.2154989545706</v>
      </c>
      <c r="I1324" s="2" t="s">
        <v>664</v>
      </c>
      <c r="J1324" s="2" t="s">
        <v>646</v>
      </c>
    </row>
    <row r="1325">
      <c r="A1325" s="2">
        <v>1324.0</v>
      </c>
      <c r="B1325" s="2" t="s">
        <v>44</v>
      </c>
      <c r="C1325" s="2" t="s">
        <v>24</v>
      </c>
      <c r="D1325" s="16" t="s">
        <v>473</v>
      </c>
      <c r="E1325" s="10">
        <v>31.409360414510367</v>
      </c>
      <c r="F1325" s="10">
        <v>1024.5880473657849</v>
      </c>
      <c r="G1325" s="10">
        <v>1165.6028262615275</v>
      </c>
      <c r="I1325" s="2" t="s">
        <v>664</v>
      </c>
      <c r="J1325" s="2" t="s">
        <v>646</v>
      </c>
    </row>
    <row r="1326">
      <c r="A1326" s="2">
        <v>1325.0</v>
      </c>
      <c r="B1326" s="2" t="s">
        <v>21</v>
      </c>
      <c r="C1326" s="2" t="s">
        <v>44</v>
      </c>
      <c r="D1326" s="16" t="s">
        <v>550</v>
      </c>
      <c r="E1326" s="10">
        <v>5.308335793054139</v>
      </c>
      <c r="F1326" s="10">
        <v>1189.3647496527867</v>
      </c>
      <c r="G1326" s="10">
        <v>1055.9974077802954</v>
      </c>
      <c r="I1326" s="2" t="s">
        <v>646</v>
      </c>
      <c r="J1326" s="2" t="s">
        <v>664</v>
      </c>
    </row>
    <row r="1327">
      <c r="A1327" s="2">
        <v>1326.0</v>
      </c>
      <c r="B1327" s="2" t="s">
        <v>28</v>
      </c>
      <c r="C1327" s="2" t="s">
        <v>21</v>
      </c>
      <c r="D1327" s="16" t="s">
        <v>532</v>
      </c>
      <c r="E1327" s="10">
        <v>48.06886395817182</v>
      </c>
      <c r="F1327" s="10">
        <v>948.7731449373565</v>
      </c>
      <c r="G1327" s="10">
        <v>1194.6730854458408</v>
      </c>
      <c r="I1327" s="2" t="s">
        <v>664</v>
      </c>
      <c r="J1327" s="2" t="s">
        <v>646</v>
      </c>
    </row>
    <row r="1328">
      <c r="A1328" s="2">
        <v>1327.0</v>
      </c>
      <c r="B1328" s="2" t="s">
        <v>11</v>
      </c>
      <c r="C1328" s="2" t="s">
        <v>28</v>
      </c>
      <c r="D1328" s="16" t="s">
        <v>461</v>
      </c>
      <c r="E1328" s="10">
        <v>5.094942754136544</v>
      </c>
      <c r="F1328" s="10">
        <v>1147.6112364851472</v>
      </c>
      <c r="G1328" s="10">
        <v>996.8420088955284</v>
      </c>
      <c r="I1328" s="2" t="s">
        <v>646</v>
      </c>
      <c r="J1328" s="2" t="s">
        <v>664</v>
      </c>
    </row>
    <row r="1329">
      <c r="A1329" s="2">
        <v>1328.0</v>
      </c>
      <c r="B1329" s="2" t="s">
        <v>77</v>
      </c>
      <c r="C1329" s="2" t="s">
        <v>11</v>
      </c>
      <c r="D1329" s="16" t="s">
        <v>433</v>
      </c>
      <c r="E1329" s="10">
        <v>-34.0099256907899</v>
      </c>
      <c r="F1329" s="10">
        <v>1042.6909833811242</v>
      </c>
      <c r="G1329" s="10">
        <v>1152.7061792392838</v>
      </c>
      <c r="I1329" s="2" t="s">
        <v>664</v>
      </c>
      <c r="J1329" s="2" t="s">
        <v>646</v>
      </c>
    </row>
    <row r="1330">
      <c r="A1330" s="2">
        <v>1329.0</v>
      </c>
      <c r="B1330" s="2" t="s">
        <v>48</v>
      </c>
      <c r="C1330" s="2" t="s">
        <v>11</v>
      </c>
      <c r="D1330" s="16" t="s">
        <v>433</v>
      </c>
      <c r="E1330" s="10">
        <v>-27.40319294727368</v>
      </c>
      <c r="F1330" s="10">
        <v>1030.5517458341549</v>
      </c>
      <c r="G1330" s="10">
        <v>1186.7161049300737</v>
      </c>
      <c r="I1330" s="2" t="s">
        <v>664</v>
      </c>
      <c r="J1330" s="2" t="s">
        <v>646</v>
      </c>
    </row>
    <row r="1331">
      <c r="A1331" s="2">
        <v>1330.0</v>
      </c>
      <c r="B1331" s="2" t="s">
        <v>44</v>
      </c>
      <c r="C1331" s="2" t="s">
        <v>11</v>
      </c>
      <c r="D1331" s="16" t="s">
        <v>478</v>
      </c>
      <c r="E1331" s="10">
        <v>32.676772823321784</v>
      </c>
      <c r="F1331" s="10">
        <v>1050.6890719872413</v>
      </c>
      <c r="G1331" s="10">
        <v>1214.1192978773474</v>
      </c>
      <c r="I1331" s="2" t="s">
        <v>664</v>
      </c>
      <c r="J1331" s="2" t="s">
        <v>646</v>
      </c>
    </row>
    <row r="1332">
      <c r="A1332" s="2">
        <v>1331.0</v>
      </c>
      <c r="B1332" s="2" t="s">
        <v>27</v>
      </c>
      <c r="C1332" s="2" t="s">
        <v>44</v>
      </c>
      <c r="D1332" s="16" t="s">
        <v>433</v>
      </c>
      <c r="E1332" s="10">
        <v>-42.436390670632505</v>
      </c>
      <c r="F1332" s="10">
        <v>1034.6341926695786</v>
      </c>
      <c r="G1332" s="10">
        <v>1083.365844810563</v>
      </c>
      <c r="I1332" s="2" t="s">
        <v>646</v>
      </c>
      <c r="J1332" s="2" t="s">
        <v>664</v>
      </c>
    </row>
    <row r="1333">
      <c r="A1333" s="2">
        <v>1332.0</v>
      </c>
      <c r="B1333" s="2" t="s">
        <v>101</v>
      </c>
      <c r="C1333" s="2" t="s">
        <v>44</v>
      </c>
      <c r="D1333" s="16" t="s">
        <v>582</v>
      </c>
      <c r="E1333" s="10">
        <v>18.330745929768348</v>
      </c>
      <c r="F1333" s="10">
        <v>1073.2394722324525</v>
      </c>
      <c r="G1333" s="10">
        <v>1125.8022354811956</v>
      </c>
      <c r="I1333" s="2" t="s">
        <v>646</v>
      </c>
      <c r="J1333" s="2" t="s">
        <v>664</v>
      </c>
    </row>
    <row r="1334">
      <c r="A1334" s="2">
        <v>1333.0</v>
      </c>
      <c r="B1334" s="2" t="s">
        <v>362</v>
      </c>
      <c r="C1334" s="2" t="s">
        <v>101</v>
      </c>
      <c r="D1334" s="16" t="s">
        <v>433</v>
      </c>
      <c r="E1334" s="10">
        <v>-36.63420980637973</v>
      </c>
      <c r="F1334" s="10">
        <v>1000.0</v>
      </c>
      <c r="G1334" s="10">
        <v>1091.570218162221</v>
      </c>
      <c r="H1334" s="2" t="s">
        <v>618</v>
      </c>
      <c r="I1334" s="2" t="s">
        <v>665</v>
      </c>
      <c r="J1334" s="2" t="s">
        <v>659</v>
      </c>
    </row>
    <row r="1335">
      <c r="A1335" s="2">
        <v>1334.0</v>
      </c>
      <c r="B1335" s="2" t="s">
        <v>16</v>
      </c>
      <c r="C1335" s="2" t="s">
        <v>346</v>
      </c>
      <c r="D1335" s="16" t="s">
        <v>511</v>
      </c>
      <c r="E1335" s="10">
        <v>6.787709640892147</v>
      </c>
      <c r="F1335" s="10">
        <v>1111.3628362877596</v>
      </c>
      <c r="G1335" s="10">
        <v>1009.5447516843427</v>
      </c>
      <c r="I1335" s="2" t="s">
        <v>665</v>
      </c>
      <c r="J1335" s="2" t="s">
        <v>659</v>
      </c>
    </row>
    <row r="1336">
      <c r="A1336" s="2">
        <v>1335.0</v>
      </c>
      <c r="B1336" s="2" t="s">
        <v>128</v>
      </c>
      <c r="C1336" s="2" t="s">
        <v>16</v>
      </c>
      <c r="D1336" s="16" t="s">
        <v>433</v>
      </c>
      <c r="E1336" s="10">
        <v>-36.503989413439605</v>
      </c>
      <c r="F1336" s="10">
        <v>1025.6566306575933</v>
      </c>
      <c r="G1336" s="10">
        <v>1118.1505459286518</v>
      </c>
      <c r="I1336" s="2" t="s">
        <v>659</v>
      </c>
      <c r="J1336" s="2" t="s">
        <v>665</v>
      </c>
    </row>
    <row r="1337">
      <c r="A1337" s="2">
        <v>1336.0</v>
      </c>
      <c r="B1337" s="2" t="s">
        <v>320</v>
      </c>
      <c r="C1337" s="2" t="s">
        <v>16</v>
      </c>
      <c r="D1337" s="16" t="s">
        <v>433</v>
      </c>
      <c r="E1337" s="10">
        <v>-24.022009010741495</v>
      </c>
      <c r="F1337" s="10">
        <v>974.0243554443653</v>
      </c>
      <c r="G1337" s="10">
        <v>1154.6545353420913</v>
      </c>
      <c r="I1337" s="2" t="s">
        <v>659</v>
      </c>
      <c r="J1337" s="2" t="s">
        <v>665</v>
      </c>
    </row>
    <row r="1338">
      <c r="A1338" s="2">
        <v>1337.0</v>
      </c>
      <c r="B1338" s="2" t="s">
        <v>109</v>
      </c>
      <c r="C1338" s="2" t="s">
        <v>16</v>
      </c>
      <c r="D1338" s="16" t="s">
        <v>433</v>
      </c>
      <c r="E1338" s="10">
        <v>-28.730497277635276</v>
      </c>
      <c r="F1338" s="10">
        <v>990.2884580465333</v>
      </c>
      <c r="G1338" s="10">
        <v>1178.676544352833</v>
      </c>
      <c r="I1338" s="2" t="s">
        <v>659</v>
      </c>
      <c r="J1338" s="2" t="s">
        <v>665</v>
      </c>
    </row>
    <row r="1339">
      <c r="A1339" s="2">
        <v>1338.0</v>
      </c>
      <c r="B1339" s="2" t="s">
        <v>346</v>
      </c>
      <c r="C1339" s="2" t="s">
        <v>16</v>
      </c>
      <c r="D1339" s="16" t="s">
        <v>470</v>
      </c>
      <c r="E1339" s="10">
        <v>37.99341619257418</v>
      </c>
      <c r="F1339" s="10">
        <v>1002.7570420434506</v>
      </c>
      <c r="G1339" s="10">
        <v>1207.4070416304683</v>
      </c>
      <c r="I1339" s="2" t="s">
        <v>659</v>
      </c>
      <c r="J1339" s="2" t="s">
        <v>665</v>
      </c>
    </row>
    <row r="1340">
      <c r="A1340" s="2">
        <v>1339.0</v>
      </c>
      <c r="B1340" s="2" t="s">
        <v>133</v>
      </c>
      <c r="C1340" s="2" t="s">
        <v>346</v>
      </c>
      <c r="D1340" s="16" t="s">
        <v>479</v>
      </c>
      <c r="E1340" s="10">
        <v>20.284961368599017</v>
      </c>
      <c r="F1340" s="10">
        <v>1000.0</v>
      </c>
      <c r="G1340" s="10">
        <v>1040.7504582360248</v>
      </c>
      <c r="I1340" s="2" t="s">
        <v>665</v>
      </c>
      <c r="J1340" s="2" t="s">
        <v>659</v>
      </c>
    </row>
    <row r="1341">
      <c r="A1341" s="2">
        <v>1340.0</v>
      </c>
      <c r="B1341" s="2" t="s">
        <v>375</v>
      </c>
      <c r="C1341" s="2" t="s">
        <v>133</v>
      </c>
      <c r="D1341" s="16" t="s">
        <v>433</v>
      </c>
      <c r="E1341" s="10">
        <v>-45.929957503075826</v>
      </c>
      <c r="F1341" s="10">
        <v>1000.0</v>
      </c>
      <c r="G1341" s="10">
        <v>1020.284961368599</v>
      </c>
      <c r="I1341" s="2" t="s">
        <v>659</v>
      </c>
      <c r="J1341" s="2" t="s">
        <v>665</v>
      </c>
    </row>
    <row r="1342">
      <c r="A1342" s="2">
        <v>1341.0</v>
      </c>
      <c r="B1342" s="2" t="s">
        <v>128</v>
      </c>
      <c r="C1342" s="2" t="s">
        <v>133</v>
      </c>
      <c r="D1342" s="16" t="s">
        <v>475</v>
      </c>
      <c r="E1342" s="10">
        <v>21.74697647725244</v>
      </c>
      <c r="F1342" s="10">
        <v>989.1526412441536</v>
      </c>
      <c r="G1342" s="10">
        <v>1066.2149188716749</v>
      </c>
      <c r="I1342" s="2" t="s">
        <v>659</v>
      </c>
      <c r="J1342" s="2" t="s">
        <v>665</v>
      </c>
    </row>
    <row r="1343">
      <c r="A1343" s="2">
        <v>1342.0</v>
      </c>
      <c r="B1343" s="2" t="s">
        <v>292</v>
      </c>
      <c r="C1343" s="2" t="s">
        <v>128</v>
      </c>
      <c r="D1343" s="16" t="s">
        <v>433</v>
      </c>
      <c r="E1343" s="10">
        <v>-47.00429526792126</v>
      </c>
      <c r="F1343" s="10">
        <v>1000.0</v>
      </c>
      <c r="G1343" s="10">
        <v>1010.8996177214061</v>
      </c>
      <c r="I1343" s="2" t="s">
        <v>665</v>
      </c>
      <c r="J1343" s="2" t="s">
        <v>659</v>
      </c>
    </row>
    <row r="1344">
      <c r="A1344" s="2">
        <v>1343.0</v>
      </c>
      <c r="B1344" s="2" t="s">
        <v>55</v>
      </c>
      <c r="C1344" s="2" t="s">
        <v>128</v>
      </c>
      <c r="D1344" s="16" t="s">
        <v>541</v>
      </c>
      <c r="E1344" s="10">
        <v>8.993666739164533</v>
      </c>
      <c r="F1344" s="10">
        <v>1085.9383275062823</v>
      </c>
      <c r="G1344" s="10">
        <v>1057.9039129893274</v>
      </c>
      <c r="I1344" s="2" t="s">
        <v>665</v>
      </c>
      <c r="J1344" s="2" t="s">
        <v>659</v>
      </c>
    </row>
    <row r="1345">
      <c r="A1345" s="2">
        <v>1344.0</v>
      </c>
      <c r="B1345" s="2" t="s">
        <v>109</v>
      </c>
      <c r="C1345" s="2" t="s">
        <v>55</v>
      </c>
      <c r="D1345" s="16" t="s">
        <v>471</v>
      </c>
      <c r="E1345" s="10">
        <v>32.788230511240776</v>
      </c>
      <c r="F1345" s="10">
        <v>961.5579607688979</v>
      </c>
      <c r="G1345" s="10">
        <v>1094.931994245447</v>
      </c>
      <c r="I1345" s="2" t="s">
        <v>659</v>
      </c>
      <c r="J1345" s="2" t="s">
        <v>665</v>
      </c>
    </row>
    <row r="1346">
      <c r="A1346" s="2">
        <v>1345.0</v>
      </c>
      <c r="B1346" s="2" t="s">
        <v>258</v>
      </c>
      <c r="C1346" s="2" t="s">
        <v>109</v>
      </c>
      <c r="D1346" s="16" t="s">
        <v>463</v>
      </c>
      <c r="E1346" s="10">
        <v>6.999377680272004</v>
      </c>
      <c r="F1346" s="10">
        <v>1091.9242072195068</v>
      </c>
      <c r="G1346" s="10">
        <v>994.3461912801387</v>
      </c>
      <c r="I1346" s="2" t="s">
        <v>665</v>
      </c>
      <c r="J1346" s="2" t="s">
        <v>659</v>
      </c>
    </row>
    <row r="1347">
      <c r="A1347" s="2">
        <v>1346.0</v>
      </c>
      <c r="B1347" s="2" t="s">
        <v>320</v>
      </c>
      <c r="C1347" s="2" t="s">
        <v>258</v>
      </c>
      <c r="D1347" s="16" t="s">
        <v>463</v>
      </c>
      <c r="E1347" s="10">
        <v>34.89458880010621</v>
      </c>
      <c r="F1347" s="10">
        <v>950.0023464336238</v>
      </c>
      <c r="G1347" s="10">
        <v>1098.923584899779</v>
      </c>
      <c r="I1347" s="2" t="s">
        <v>659</v>
      </c>
      <c r="J1347" s="2" t="s">
        <v>665</v>
      </c>
    </row>
    <row r="1348">
      <c r="A1348" s="2">
        <v>1347.0</v>
      </c>
      <c r="B1348" s="2" t="s">
        <v>121</v>
      </c>
      <c r="C1348" s="2" t="s">
        <v>320</v>
      </c>
      <c r="D1348" s="16" t="s">
        <v>433</v>
      </c>
      <c r="E1348" s="10">
        <v>-49.473963829363115</v>
      </c>
      <c r="F1348" s="10">
        <v>997.1477092425179</v>
      </c>
      <c r="G1348" s="10">
        <v>984.89693523373</v>
      </c>
      <c r="I1348" s="2" t="s">
        <v>665</v>
      </c>
      <c r="J1348" s="2" t="s">
        <v>659</v>
      </c>
    </row>
    <row r="1349">
      <c r="A1349" s="2">
        <v>1348.0</v>
      </c>
      <c r="B1349" s="2" t="s">
        <v>16</v>
      </c>
      <c r="C1349" s="2" t="s">
        <v>320</v>
      </c>
      <c r="D1349" s="16" t="s">
        <v>462</v>
      </c>
      <c r="E1349" s="10">
        <v>0.4966668784782813</v>
      </c>
      <c r="F1349" s="10">
        <v>1169.413625437894</v>
      </c>
      <c r="G1349" s="10">
        <v>1034.370899063093</v>
      </c>
      <c r="H1349" s="2" t="s">
        <v>618</v>
      </c>
      <c r="I1349" s="2" t="s">
        <v>665</v>
      </c>
      <c r="J1349" s="2" t="s">
        <v>659</v>
      </c>
    </row>
    <row r="1350">
      <c r="A1350" s="2">
        <v>1349.0</v>
      </c>
      <c r="B1350" s="2" t="s">
        <v>100</v>
      </c>
      <c r="C1350" s="2" t="s">
        <v>12</v>
      </c>
      <c r="D1350" s="16" t="s">
        <v>536</v>
      </c>
      <c r="E1350" s="10">
        <v>7.7606980476650955</v>
      </c>
      <c r="F1350" s="10">
        <v>1026.3509626083714</v>
      </c>
      <c r="G1350" s="10">
        <v>941.3130802070017</v>
      </c>
      <c r="I1350" s="2" t="s">
        <v>652</v>
      </c>
      <c r="J1350" s="2" t="s">
        <v>666</v>
      </c>
    </row>
    <row r="1351">
      <c r="A1351" s="2">
        <v>1350.0</v>
      </c>
      <c r="B1351" s="2" t="s">
        <v>80</v>
      </c>
      <c r="C1351" s="2" t="s">
        <v>100</v>
      </c>
      <c r="D1351" s="16" t="s">
        <v>479</v>
      </c>
      <c r="E1351" s="10">
        <v>16.497136833250824</v>
      </c>
      <c r="F1351" s="10">
        <v>1025.305788447006</v>
      </c>
      <c r="G1351" s="10">
        <v>1034.1116606560365</v>
      </c>
      <c r="I1351" s="2" t="s">
        <v>666</v>
      </c>
      <c r="J1351" s="2" t="s">
        <v>652</v>
      </c>
    </row>
    <row r="1352">
      <c r="A1352" s="2">
        <v>1351.0</v>
      </c>
      <c r="B1352" s="2" t="s">
        <v>40</v>
      </c>
      <c r="C1352" s="2" t="s">
        <v>80</v>
      </c>
      <c r="D1352" s="16" t="s">
        <v>527</v>
      </c>
      <c r="E1352" s="10">
        <v>7.598061820767435</v>
      </c>
      <c r="F1352" s="10">
        <v>1147.9714508874058</v>
      </c>
      <c r="G1352" s="10">
        <v>1041.8029252802569</v>
      </c>
      <c r="I1352" s="2" t="s">
        <v>652</v>
      </c>
      <c r="J1352" s="2" t="s">
        <v>666</v>
      </c>
    </row>
    <row r="1353">
      <c r="A1353" s="2">
        <v>1352.0</v>
      </c>
      <c r="B1353" s="2" t="s">
        <v>32</v>
      </c>
      <c r="C1353" s="2" t="s">
        <v>40</v>
      </c>
      <c r="D1353" s="16" t="s">
        <v>589</v>
      </c>
      <c r="E1353" s="10">
        <v>25.564025257722392</v>
      </c>
      <c r="F1353" s="10">
        <v>1071.1445167285397</v>
      </c>
      <c r="G1353" s="10">
        <v>1155.5695127081733</v>
      </c>
      <c r="I1353" s="2" t="s">
        <v>666</v>
      </c>
      <c r="J1353" s="2" t="s">
        <v>652</v>
      </c>
    </row>
    <row r="1354">
      <c r="A1354" s="2">
        <v>1353.0</v>
      </c>
      <c r="B1354" s="2" t="s">
        <v>20</v>
      </c>
      <c r="C1354" s="2" t="s">
        <v>32</v>
      </c>
      <c r="D1354" s="16" t="s">
        <v>533</v>
      </c>
      <c r="E1354" s="10">
        <v>14.67223594697667</v>
      </c>
      <c r="F1354" s="10">
        <v>1098.5557471851535</v>
      </c>
      <c r="G1354" s="10">
        <v>1096.7085419862622</v>
      </c>
      <c r="I1354" s="2" t="s">
        <v>652</v>
      </c>
      <c r="J1354" s="2" t="s">
        <v>666</v>
      </c>
    </row>
    <row r="1355">
      <c r="A1355" s="2">
        <v>1354.0</v>
      </c>
      <c r="B1355" s="2" t="s">
        <v>80</v>
      </c>
      <c r="C1355" s="2" t="s">
        <v>20</v>
      </c>
      <c r="D1355" s="16" t="s">
        <v>577</v>
      </c>
      <c r="E1355" s="10">
        <v>25.085655647499653</v>
      </c>
      <c r="F1355" s="10">
        <v>1034.2048634594894</v>
      </c>
      <c r="G1355" s="10">
        <v>1113.2279831321302</v>
      </c>
      <c r="I1355" s="2" t="s">
        <v>666</v>
      </c>
      <c r="J1355" s="2" t="s">
        <v>652</v>
      </c>
    </row>
    <row r="1356">
      <c r="A1356" s="2">
        <v>1355.0</v>
      </c>
      <c r="B1356" s="2" t="s">
        <v>45</v>
      </c>
      <c r="C1356" s="2" t="s">
        <v>80</v>
      </c>
      <c r="D1356" s="16" t="s">
        <v>432</v>
      </c>
      <c r="E1356" s="10">
        <v>14.944654608885918</v>
      </c>
      <c r="F1356" s="10">
        <v>1066.6413730216875</v>
      </c>
      <c r="G1356" s="10">
        <v>1059.290519106989</v>
      </c>
      <c r="I1356" s="2" t="s">
        <v>652</v>
      </c>
      <c r="J1356" s="2" t="s">
        <v>666</v>
      </c>
    </row>
    <row r="1357">
      <c r="A1357" s="2">
        <v>1356.0</v>
      </c>
      <c r="B1357" s="2" t="s">
        <v>32</v>
      </c>
      <c r="C1357" s="2" t="s">
        <v>45</v>
      </c>
      <c r="D1357" s="16" t="s">
        <v>433</v>
      </c>
      <c r="E1357" s="10">
        <v>-48.247734432311056</v>
      </c>
      <c r="F1357" s="10">
        <v>1082.0363060392854</v>
      </c>
      <c r="G1357" s="10">
        <v>1081.5860276305734</v>
      </c>
      <c r="I1357" s="2" t="s">
        <v>666</v>
      </c>
      <c r="J1357" s="2" t="s">
        <v>652</v>
      </c>
    </row>
    <row r="1358">
      <c r="A1358" s="2">
        <v>1357.0</v>
      </c>
      <c r="B1358" s="2" t="s">
        <v>90</v>
      </c>
      <c r="C1358" s="2" t="s">
        <v>45</v>
      </c>
      <c r="D1358" s="16" t="s">
        <v>447</v>
      </c>
      <c r="E1358" s="10">
        <v>25.915582166706137</v>
      </c>
      <c r="F1358" s="10">
        <v>1024.9037193918161</v>
      </c>
      <c r="G1358" s="10">
        <v>1129.8337620628845</v>
      </c>
      <c r="I1358" s="2" t="s">
        <v>666</v>
      </c>
      <c r="J1358" s="2" t="s">
        <v>652</v>
      </c>
    </row>
    <row r="1359">
      <c r="A1359" s="2">
        <v>1358.0</v>
      </c>
      <c r="B1359" s="2" t="s">
        <v>34</v>
      </c>
      <c r="C1359" s="2" t="s">
        <v>90</v>
      </c>
      <c r="D1359" s="16" t="s">
        <v>531</v>
      </c>
      <c r="E1359" s="10">
        <v>14.37735047046961</v>
      </c>
      <c r="F1359" s="10">
        <v>1066.7767144926863</v>
      </c>
      <c r="G1359" s="10">
        <v>1050.8193015585223</v>
      </c>
      <c r="I1359" s="2" t="s">
        <v>652</v>
      </c>
      <c r="J1359" s="2" t="s">
        <v>666</v>
      </c>
    </row>
    <row r="1360">
      <c r="A1360" s="2">
        <v>1359.0</v>
      </c>
      <c r="B1360" s="2" t="s">
        <v>80</v>
      </c>
      <c r="C1360" s="2" t="s">
        <v>34</v>
      </c>
      <c r="D1360" s="16" t="s">
        <v>433</v>
      </c>
      <c r="E1360" s="10">
        <v>-43.942024549024005</v>
      </c>
      <c r="F1360" s="10">
        <v>1044.345864498103</v>
      </c>
      <c r="G1360" s="10">
        <v>1081.154064963156</v>
      </c>
      <c r="I1360" s="2" t="s">
        <v>666</v>
      </c>
      <c r="J1360" s="2" t="s">
        <v>652</v>
      </c>
    </row>
    <row r="1361">
      <c r="A1361" s="2">
        <v>1360.0</v>
      </c>
      <c r="B1361" s="2" t="s">
        <v>226</v>
      </c>
      <c r="C1361" s="2" t="s">
        <v>34</v>
      </c>
      <c r="D1361" s="16" t="s">
        <v>455</v>
      </c>
      <c r="E1361" s="10">
        <v>36.665839276338524</v>
      </c>
      <c r="F1361" s="10">
        <v>953.6132118831159</v>
      </c>
      <c r="G1361" s="10">
        <v>1125.09608951218</v>
      </c>
      <c r="I1361" s="2" t="s">
        <v>666</v>
      </c>
      <c r="J1361" s="2" t="s">
        <v>652</v>
      </c>
    </row>
    <row r="1362">
      <c r="A1362" s="2">
        <v>1361.0</v>
      </c>
      <c r="B1362" s="2" t="s">
        <v>40</v>
      </c>
      <c r="C1362" s="2" t="s">
        <v>226</v>
      </c>
      <c r="D1362" s="16" t="s">
        <v>434</v>
      </c>
      <c r="E1362" s="10">
        <v>5.3180633086545175</v>
      </c>
      <c r="F1362" s="10">
        <v>1130.0054874504508</v>
      </c>
      <c r="G1362" s="10">
        <v>990.2790511594544</v>
      </c>
      <c r="I1362" s="2" t="s">
        <v>652</v>
      </c>
      <c r="J1362" s="2" t="s">
        <v>666</v>
      </c>
    </row>
    <row r="1363">
      <c r="A1363" s="2">
        <v>1362.0</v>
      </c>
      <c r="B1363" s="2" t="s">
        <v>80</v>
      </c>
      <c r="C1363" s="2" t="s">
        <v>40</v>
      </c>
      <c r="D1363" s="16" t="s">
        <v>523</v>
      </c>
      <c r="E1363" s="10">
        <v>33.552532203305546</v>
      </c>
      <c r="F1363" s="10">
        <v>1000.403839949079</v>
      </c>
      <c r="G1363" s="10">
        <v>1135.3235507591053</v>
      </c>
      <c r="I1363" s="2" t="s">
        <v>666</v>
      </c>
      <c r="J1363" s="2" t="s">
        <v>652</v>
      </c>
    </row>
    <row r="1364">
      <c r="A1364" s="2">
        <v>1363.0</v>
      </c>
      <c r="B1364" s="2" t="s">
        <v>20</v>
      </c>
      <c r="C1364" s="2" t="s">
        <v>80</v>
      </c>
      <c r="D1364" s="16" t="s">
        <v>453</v>
      </c>
      <c r="E1364" s="10">
        <v>10.867720692710527</v>
      </c>
      <c r="F1364" s="10">
        <v>1088.1423274846306</v>
      </c>
      <c r="G1364" s="10">
        <v>1033.9563721523846</v>
      </c>
      <c r="H1364" s="2" t="s">
        <v>618</v>
      </c>
      <c r="I1364" s="2" t="s">
        <v>652</v>
      </c>
      <c r="J1364" s="2" t="s">
        <v>666</v>
      </c>
    </row>
    <row r="1365">
      <c r="A1365" s="2">
        <v>1364.0</v>
      </c>
      <c r="B1365" s="2" t="s">
        <v>225</v>
      </c>
      <c r="C1365" s="2" t="s">
        <v>51</v>
      </c>
      <c r="D1365" s="16" t="s">
        <v>433</v>
      </c>
      <c r="E1365" s="10">
        <v>-58.08369233263086</v>
      </c>
      <c r="F1365" s="10">
        <v>1086.8934389150568</v>
      </c>
      <c r="G1365" s="10">
        <v>956.9405517045309</v>
      </c>
      <c r="I1365" s="2" t="s">
        <v>617</v>
      </c>
      <c r="J1365" s="2" t="s">
        <v>667</v>
      </c>
    </row>
    <row r="1366">
      <c r="A1366" s="2">
        <v>1365.0</v>
      </c>
      <c r="B1366" s="2" t="s">
        <v>236</v>
      </c>
      <c r="C1366" s="2" t="s">
        <v>51</v>
      </c>
      <c r="D1366" s="16" t="s">
        <v>455</v>
      </c>
      <c r="E1366" s="10">
        <v>24.189827654742693</v>
      </c>
      <c r="F1366" s="10">
        <v>924.7776289015329</v>
      </c>
      <c r="G1366" s="10">
        <v>1015.0242440371618</v>
      </c>
      <c r="I1366" s="2" t="s">
        <v>617</v>
      </c>
      <c r="J1366" s="2" t="s">
        <v>667</v>
      </c>
    </row>
    <row r="1367">
      <c r="A1367" s="2">
        <v>1366.0</v>
      </c>
      <c r="B1367" s="2" t="s">
        <v>78</v>
      </c>
      <c r="C1367" s="2" t="s">
        <v>236</v>
      </c>
      <c r="D1367" s="16" t="s">
        <v>457</v>
      </c>
      <c r="E1367" s="10">
        <v>13.555083393405384</v>
      </c>
      <c r="F1367" s="10">
        <v>963.2898477476128</v>
      </c>
      <c r="G1367" s="10">
        <v>948.9674565562756</v>
      </c>
      <c r="I1367" s="2" t="s">
        <v>667</v>
      </c>
      <c r="J1367" s="2" t="s">
        <v>617</v>
      </c>
    </row>
    <row r="1368">
      <c r="A1368" s="2">
        <v>1367.0</v>
      </c>
      <c r="B1368" s="2" t="s">
        <v>87</v>
      </c>
      <c r="C1368" s="2" t="s">
        <v>78</v>
      </c>
      <c r="D1368" s="16" t="s">
        <v>433</v>
      </c>
      <c r="E1368" s="10">
        <v>-60.2243335385359</v>
      </c>
      <c r="F1368" s="10">
        <v>1160.7561965412658</v>
      </c>
      <c r="G1368" s="10">
        <v>976.8449311410183</v>
      </c>
      <c r="I1368" s="2" t="s">
        <v>617</v>
      </c>
      <c r="J1368" s="2" t="s">
        <v>667</v>
      </c>
    </row>
    <row r="1369">
      <c r="A1369" s="2">
        <v>1368.0</v>
      </c>
      <c r="B1369" s="2" t="s">
        <v>225</v>
      </c>
      <c r="C1369" s="2" t="s">
        <v>78</v>
      </c>
      <c r="D1369" s="16" t="s">
        <v>551</v>
      </c>
      <c r="E1369" s="10">
        <v>12.18639728180775</v>
      </c>
      <c r="F1369" s="10">
        <v>1028.809746582426</v>
      </c>
      <c r="G1369" s="10">
        <v>1037.0692646795542</v>
      </c>
      <c r="I1369" s="2" t="s">
        <v>617</v>
      </c>
      <c r="J1369" s="2" t="s">
        <v>667</v>
      </c>
    </row>
    <row r="1370">
      <c r="A1370" s="2">
        <v>1369.0</v>
      </c>
      <c r="B1370" s="2" t="s">
        <v>14</v>
      </c>
      <c r="C1370" s="2" t="s">
        <v>225</v>
      </c>
      <c r="D1370" s="16" t="s">
        <v>583</v>
      </c>
      <c r="E1370" s="10">
        <v>17.44011636642411</v>
      </c>
      <c r="F1370" s="10">
        <v>1022.528668316201</v>
      </c>
      <c r="G1370" s="10">
        <v>1040.9961438642338</v>
      </c>
      <c r="I1370" s="2" t="s">
        <v>667</v>
      </c>
      <c r="J1370" s="2" t="s">
        <v>617</v>
      </c>
    </row>
    <row r="1371">
      <c r="A1371" s="2">
        <v>1370.0</v>
      </c>
      <c r="B1371" s="2" t="s">
        <v>236</v>
      </c>
      <c r="C1371" s="2" t="s">
        <v>14</v>
      </c>
      <c r="D1371" s="16" t="s">
        <v>495</v>
      </c>
      <c r="E1371" s="10">
        <v>28.415012147348556</v>
      </c>
      <c r="F1371" s="10">
        <v>935.4123731628703</v>
      </c>
      <c r="G1371" s="10">
        <v>1039.9687846826253</v>
      </c>
      <c r="I1371" s="2" t="s">
        <v>617</v>
      </c>
      <c r="J1371" s="2" t="s">
        <v>667</v>
      </c>
    </row>
    <row r="1372">
      <c r="A1372" s="2">
        <v>1371.0</v>
      </c>
      <c r="B1372" s="2" t="s">
        <v>23</v>
      </c>
      <c r="C1372" s="2" t="s">
        <v>236</v>
      </c>
      <c r="D1372" s="16" t="s">
        <v>478</v>
      </c>
      <c r="E1372" s="10">
        <v>9.337545409944852</v>
      </c>
      <c r="F1372" s="10">
        <v>1026.5968763373287</v>
      </c>
      <c r="G1372" s="10">
        <v>963.8273853102189</v>
      </c>
      <c r="I1372" s="2" t="s">
        <v>667</v>
      </c>
      <c r="J1372" s="2" t="s">
        <v>617</v>
      </c>
    </row>
    <row r="1373">
      <c r="A1373" s="2">
        <v>1372.0</v>
      </c>
      <c r="B1373" s="2" t="s">
        <v>126</v>
      </c>
      <c r="C1373" s="2" t="s">
        <v>23</v>
      </c>
      <c r="D1373" s="16" t="s">
        <v>506</v>
      </c>
      <c r="E1373" s="10">
        <v>15.652067212418357</v>
      </c>
      <c r="F1373" s="10">
        <v>1028.497826828405</v>
      </c>
      <c r="G1373" s="10">
        <v>1035.9344217472735</v>
      </c>
      <c r="I1373" s="2" t="s">
        <v>617</v>
      </c>
      <c r="J1373" s="2" t="s">
        <v>667</v>
      </c>
    </row>
    <row r="1374">
      <c r="A1374" s="2">
        <v>1373.0</v>
      </c>
      <c r="B1374" s="2" t="s">
        <v>14</v>
      </c>
      <c r="C1374" s="2" t="s">
        <v>126</v>
      </c>
      <c r="D1374" s="16" t="s">
        <v>447</v>
      </c>
      <c r="E1374" s="10">
        <v>18.972228292895906</v>
      </c>
      <c r="F1374" s="10">
        <v>1011.5537725352766</v>
      </c>
      <c r="G1374" s="10">
        <v>1044.1498940408235</v>
      </c>
      <c r="I1374" s="2" t="s">
        <v>667</v>
      </c>
      <c r="J1374" s="2" t="s">
        <v>617</v>
      </c>
    </row>
    <row r="1375">
      <c r="A1375" s="2">
        <v>1374.0</v>
      </c>
      <c r="B1375" s="2" t="s">
        <v>225</v>
      </c>
      <c r="C1375" s="2" t="s">
        <v>14</v>
      </c>
      <c r="D1375" s="16" t="s">
        <v>433</v>
      </c>
      <c r="E1375" s="10">
        <v>-47.44181433771484</v>
      </c>
      <c r="F1375" s="10">
        <v>1023.5560274978097</v>
      </c>
      <c r="G1375" s="10">
        <v>1030.5260008281725</v>
      </c>
      <c r="I1375" s="2" t="s">
        <v>617</v>
      </c>
      <c r="J1375" s="2" t="s">
        <v>667</v>
      </c>
    </row>
    <row r="1376">
      <c r="A1376" s="2">
        <v>1375.0</v>
      </c>
      <c r="B1376" s="2" t="s">
        <v>87</v>
      </c>
      <c r="C1376" s="2" t="s">
        <v>14</v>
      </c>
      <c r="D1376" s="16" t="s">
        <v>591</v>
      </c>
      <c r="E1376" s="10">
        <v>8.881167277871718</v>
      </c>
      <c r="F1376" s="10">
        <v>1100.53186300273</v>
      </c>
      <c r="G1376" s="10">
        <v>1077.9678151658873</v>
      </c>
      <c r="I1376" s="2" t="s">
        <v>617</v>
      </c>
      <c r="J1376" s="2" t="s">
        <v>667</v>
      </c>
    </row>
    <row r="1377">
      <c r="A1377" s="2">
        <v>1376.0</v>
      </c>
      <c r="B1377" s="2" t="s">
        <v>46</v>
      </c>
      <c r="C1377" s="2" t="s">
        <v>87</v>
      </c>
      <c r="D1377" s="16" t="s">
        <v>569</v>
      </c>
      <c r="E1377" s="10">
        <v>35.18687625536053</v>
      </c>
      <c r="F1377" s="10">
        <v>957.2692166075914</v>
      </c>
      <c r="G1377" s="10">
        <v>1109.4130302806018</v>
      </c>
      <c r="H1377" s="2" t="s">
        <v>618</v>
      </c>
      <c r="I1377" s="2" t="s">
        <v>667</v>
      </c>
      <c r="J1377" s="2" t="s">
        <v>617</v>
      </c>
    </row>
    <row r="1378">
      <c r="A1378" s="2">
        <v>1377.0</v>
      </c>
      <c r="B1378" s="2" t="s">
        <v>41</v>
      </c>
      <c r="C1378" s="2" t="s">
        <v>52</v>
      </c>
      <c r="D1378" s="16" t="s">
        <v>433</v>
      </c>
      <c r="E1378" s="10">
        <v>-55.41310187895566</v>
      </c>
      <c r="F1378" s="10">
        <v>1223.7955036280323</v>
      </c>
      <c r="G1378" s="10">
        <v>1140.492808910609</v>
      </c>
      <c r="I1378" s="2" t="s">
        <v>637</v>
      </c>
      <c r="J1378" s="2" t="s">
        <v>631</v>
      </c>
    </row>
    <row r="1379">
      <c r="A1379" s="2">
        <v>1378.0</v>
      </c>
      <c r="B1379" s="2" t="s">
        <v>76</v>
      </c>
      <c r="C1379" s="2" t="s">
        <v>52</v>
      </c>
      <c r="D1379" s="16" t="s">
        <v>469</v>
      </c>
      <c r="E1379" s="10">
        <v>30.978858121198183</v>
      </c>
      <c r="F1379" s="10">
        <v>1065.9341944720707</v>
      </c>
      <c r="G1379" s="10">
        <v>1195.9059107895646</v>
      </c>
      <c r="I1379" s="2" t="s">
        <v>637</v>
      </c>
      <c r="J1379" s="2" t="s">
        <v>631</v>
      </c>
    </row>
    <row r="1380">
      <c r="A1380" s="2">
        <v>1379.0</v>
      </c>
      <c r="B1380" s="2" t="s">
        <v>19</v>
      </c>
      <c r="C1380" s="2" t="s">
        <v>76</v>
      </c>
      <c r="D1380" s="16" t="s">
        <v>428</v>
      </c>
      <c r="E1380" s="10">
        <v>9.841560350730186</v>
      </c>
      <c r="F1380" s="10">
        <v>1169.8649050598665</v>
      </c>
      <c r="G1380" s="10">
        <v>1096.9130525932687</v>
      </c>
      <c r="I1380" s="2" t="s">
        <v>631</v>
      </c>
      <c r="J1380" s="2" t="s">
        <v>637</v>
      </c>
    </row>
    <row r="1381">
      <c r="A1381" s="2">
        <v>1380.0</v>
      </c>
      <c r="B1381" s="2" t="s">
        <v>388</v>
      </c>
      <c r="C1381" s="2" t="s">
        <v>19</v>
      </c>
      <c r="D1381" s="16" t="s">
        <v>433</v>
      </c>
      <c r="E1381" s="10">
        <v>-25.79340946014083</v>
      </c>
      <c r="F1381" s="10">
        <v>1012.0253053151982</v>
      </c>
      <c r="G1381" s="10">
        <v>1179.7064654105966</v>
      </c>
      <c r="I1381" s="2" t="s">
        <v>637</v>
      </c>
      <c r="J1381" s="2" t="s">
        <v>631</v>
      </c>
    </row>
    <row r="1382">
      <c r="A1382" s="2">
        <v>1381.0</v>
      </c>
      <c r="B1382" s="2" t="s">
        <v>41</v>
      </c>
      <c r="C1382" s="2" t="s">
        <v>19</v>
      </c>
      <c r="D1382" s="16" t="s">
        <v>543</v>
      </c>
      <c r="E1382" s="10">
        <v>16.45300188303502</v>
      </c>
      <c r="F1382" s="10">
        <v>1168.3824017490767</v>
      </c>
      <c r="G1382" s="10">
        <v>1205.4998748707374</v>
      </c>
      <c r="I1382" s="2" t="s">
        <v>637</v>
      </c>
      <c r="J1382" s="2" t="s">
        <v>631</v>
      </c>
    </row>
    <row r="1383">
      <c r="A1383" s="2">
        <v>1382.0</v>
      </c>
      <c r="B1383" s="2" t="s">
        <v>75</v>
      </c>
      <c r="C1383" s="2" t="s">
        <v>41</v>
      </c>
      <c r="D1383" s="16" t="s">
        <v>578</v>
      </c>
      <c r="E1383" s="10">
        <v>30.344643527739404</v>
      </c>
      <c r="F1383" s="10">
        <v>1065.7935690524002</v>
      </c>
      <c r="G1383" s="10">
        <v>1184.8354036321116</v>
      </c>
      <c r="I1383" s="2" t="s">
        <v>631</v>
      </c>
      <c r="J1383" s="2" t="s">
        <v>637</v>
      </c>
    </row>
    <row r="1384">
      <c r="A1384" s="2">
        <v>1383.0</v>
      </c>
      <c r="B1384" s="2" t="s">
        <v>332</v>
      </c>
      <c r="C1384" s="2" t="s">
        <v>75</v>
      </c>
      <c r="D1384" s="16" t="s">
        <v>429</v>
      </c>
      <c r="E1384" s="10">
        <v>34.34806634706356</v>
      </c>
      <c r="F1384" s="10">
        <v>953.3164618120669</v>
      </c>
      <c r="G1384" s="10">
        <v>1096.1382125801395</v>
      </c>
      <c r="I1384" s="2" t="s">
        <v>637</v>
      </c>
      <c r="J1384" s="2" t="s">
        <v>631</v>
      </c>
    </row>
    <row r="1385">
      <c r="A1385" s="2">
        <v>1384.0</v>
      </c>
      <c r="B1385" s="2" t="s">
        <v>125</v>
      </c>
      <c r="C1385" s="2" t="s">
        <v>332</v>
      </c>
      <c r="D1385" s="16" t="s">
        <v>430</v>
      </c>
      <c r="E1385" s="10">
        <v>14.338816076115833</v>
      </c>
      <c r="F1385" s="10">
        <v>996.1076050840176</v>
      </c>
      <c r="G1385" s="10">
        <v>987.6645281591304</v>
      </c>
      <c r="I1385" s="2" t="s">
        <v>631</v>
      </c>
      <c r="J1385" s="2" t="s">
        <v>637</v>
      </c>
    </row>
    <row r="1386">
      <c r="A1386" s="2">
        <v>1385.0</v>
      </c>
      <c r="B1386" s="2" t="s">
        <v>172</v>
      </c>
      <c r="C1386" s="2" t="s">
        <v>125</v>
      </c>
      <c r="D1386" s="16" t="s">
        <v>555</v>
      </c>
      <c r="E1386" s="10">
        <v>16.141050665594154</v>
      </c>
      <c r="F1386" s="10">
        <v>999.2041957948585</v>
      </c>
      <c r="G1386" s="10">
        <v>1010.4464211601335</v>
      </c>
      <c r="I1386" s="2" t="s">
        <v>637</v>
      </c>
      <c r="J1386" s="2" t="s">
        <v>631</v>
      </c>
    </row>
    <row r="1387">
      <c r="A1387" s="2">
        <v>1386.0</v>
      </c>
      <c r="B1387" s="2" t="s">
        <v>61</v>
      </c>
      <c r="C1387" s="2" t="s">
        <v>172</v>
      </c>
      <c r="D1387" s="16" t="s">
        <v>492</v>
      </c>
      <c r="E1387" s="10">
        <v>10.120687203160047</v>
      </c>
      <c r="F1387" s="10">
        <v>1073.5763056057644</v>
      </c>
      <c r="G1387" s="10">
        <v>1015.3452464604527</v>
      </c>
      <c r="I1387" s="2" t="s">
        <v>631</v>
      </c>
      <c r="J1387" s="2" t="s">
        <v>637</v>
      </c>
    </row>
    <row r="1388">
      <c r="A1388" s="2">
        <v>1387.0</v>
      </c>
      <c r="B1388" s="2" t="s">
        <v>41</v>
      </c>
      <c r="C1388" s="2" t="s">
        <v>61</v>
      </c>
      <c r="D1388" s="16" t="s">
        <v>505</v>
      </c>
      <c r="E1388" s="10">
        <v>9.363705650575682</v>
      </c>
      <c r="F1388" s="10">
        <v>1154.4907601043724</v>
      </c>
      <c r="G1388" s="10">
        <v>1083.6969928089245</v>
      </c>
      <c r="I1388" s="2" t="s">
        <v>637</v>
      </c>
      <c r="J1388" s="2" t="s">
        <v>631</v>
      </c>
    </row>
    <row r="1389">
      <c r="A1389" s="2">
        <v>1388.0</v>
      </c>
      <c r="B1389" s="2" t="s">
        <v>52</v>
      </c>
      <c r="C1389" s="2" t="s">
        <v>41</v>
      </c>
      <c r="D1389" s="16" t="s">
        <v>493</v>
      </c>
      <c r="E1389" s="10">
        <v>15.350971391227048</v>
      </c>
      <c r="F1389" s="10">
        <v>1164.9270526683665</v>
      </c>
      <c r="G1389" s="10">
        <v>1163.854465754948</v>
      </c>
      <c r="I1389" s="2" t="s">
        <v>631</v>
      </c>
      <c r="J1389" s="2" t="s">
        <v>637</v>
      </c>
    </row>
    <row r="1390">
      <c r="A1390" s="2">
        <v>1389.0</v>
      </c>
      <c r="B1390" s="2" t="s">
        <v>76</v>
      </c>
      <c r="C1390" s="2" t="s">
        <v>52</v>
      </c>
      <c r="D1390" s="16" t="s">
        <v>535</v>
      </c>
      <c r="E1390" s="10">
        <v>27.2912172164779</v>
      </c>
      <c r="F1390" s="10">
        <v>1087.0714922425386</v>
      </c>
      <c r="G1390" s="10">
        <v>1180.2780240595935</v>
      </c>
      <c r="I1390" s="2" t="s">
        <v>637</v>
      </c>
      <c r="J1390" s="2" t="s">
        <v>631</v>
      </c>
    </row>
    <row r="1391">
      <c r="A1391" s="2">
        <v>1390.0</v>
      </c>
      <c r="B1391" s="2" t="s">
        <v>22</v>
      </c>
      <c r="C1391" s="2" t="s">
        <v>76</v>
      </c>
      <c r="D1391" s="16" t="s">
        <v>583</v>
      </c>
      <c r="E1391" s="10">
        <v>13.975726400458482</v>
      </c>
      <c r="F1391" s="10">
        <v>1127.9208618356474</v>
      </c>
      <c r="G1391" s="10">
        <v>1114.3627094590165</v>
      </c>
      <c r="H1391" s="2" t="s">
        <v>618</v>
      </c>
      <c r="I1391" s="2" t="s">
        <v>631</v>
      </c>
      <c r="J1391" s="2" t="s">
        <v>637</v>
      </c>
    </row>
    <row r="1392">
      <c r="A1392" s="2">
        <v>1391.0</v>
      </c>
      <c r="B1392" s="2" t="s">
        <v>248</v>
      </c>
      <c r="C1392" s="2" t="s">
        <v>273</v>
      </c>
      <c r="D1392" s="16" t="s">
        <v>514</v>
      </c>
      <c r="E1392" s="10">
        <v>11.533771123113882</v>
      </c>
      <c r="F1392" s="10">
        <v>1003.9533807412461</v>
      </c>
      <c r="G1392" s="10">
        <v>965.1713868553621</v>
      </c>
      <c r="I1392" s="2" t="s">
        <v>668</v>
      </c>
      <c r="J1392" s="2" t="s">
        <v>620</v>
      </c>
    </row>
    <row r="1393">
      <c r="A1393" s="2">
        <v>1392.0</v>
      </c>
      <c r="B1393" s="2" t="s">
        <v>303</v>
      </c>
      <c r="C1393" s="2" t="s">
        <v>248</v>
      </c>
      <c r="D1393" s="16" t="s">
        <v>430</v>
      </c>
      <c r="E1393" s="10">
        <v>14.289076154977714</v>
      </c>
      <c r="F1393" s="10">
        <v>1024.4142435098868</v>
      </c>
      <c r="G1393" s="10">
        <v>1015.4871518643599</v>
      </c>
      <c r="I1393" s="2" t="s">
        <v>620</v>
      </c>
      <c r="J1393" s="2" t="s">
        <v>668</v>
      </c>
    </row>
    <row r="1394">
      <c r="A1394" s="2">
        <v>1393.0</v>
      </c>
      <c r="B1394" s="2" t="s">
        <v>13</v>
      </c>
      <c r="C1394" s="2" t="s">
        <v>303</v>
      </c>
      <c r="D1394" s="16" t="s">
        <v>552</v>
      </c>
      <c r="E1394" s="10">
        <v>14.945550185350193</v>
      </c>
      <c r="F1394" s="10">
        <v>1041.1161863698321</v>
      </c>
      <c r="G1394" s="10">
        <v>1038.7033196648645</v>
      </c>
      <c r="I1394" s="2" t="s">
        <v>668</v>
      </c>
      <c r="J1394" s="2" t="s">
        <v>620</v>
      </c>
    </row>
    <row r="1395">
      <c r="A1395" s="2">
        <v>1394.0</v>
      </c>
      <c r="B1395" s="2" t="s">
        <v>18</v>
      </c>
      <c r="C1395" s="2" t="s">
        <v>13</v>
      </c>
      <c r="D1395" s="16" t="s">
        <v>567</v>
      </c>
      <c r="E1395" s="10">
        <v>22.8470446994061</v>
      </c>
      <c r="F1395" s="10">
        <v>990.540888410037</v>
      </c>
      <c r="G1395" s="10">
        <v>1056.0617365551823</v>
      </c>
      <c r="I1395" s="2" t="s">
        <v>620</v>
      </c>
      <c r="J1395" s="2" t="s">
        <v>668</v>
      </c>
    </row>
    <row r="1396">
      <c r="A1396" s="2">
        <v>1395.0</v>
      </c>
      <c r="B1396" s="2" t="s">
        <v>164</v>
      </c>
      <c r="C1396" s="2" t="s">
        <v>18</v>
      </c>
      <c r="D1396" s="16" t="s">
        <v>536</v>
      </c>
      <c r="E1396" s="10">
        <v>11.506549668135179</v>
      </c>
      <c r="F1396" s="10">
        <v>1049.9527062475454</v>
      </c>
      <c r="G1396" s="10">
        <v>1013.3879331094431</v>
      </c>
      <c r="I1396" s="2" t="s">
        <v>668</v>
      </c>
      <c r="J1396" s="2" t="s">
        <v>620</v>
      </c>
    </row>
    <row r="1397">
      <c r="A1397" s="2">
        <v>1396.0</v>
      </c>
      <c r="B1397" s="2" t="s">
        <v>53</v>
      </c>
      <c r="C1397" s="2" t="s">
        <v>164</v>
      </c>
      <c r="D1397" s="16" t="s">
        <v>433</v>
      </c>
      <c r="E1397" s="10">
        <v>-36.69574896845947</v>
      </c>
      <c r="F1397" s="10">
        <v>970.3259408541614</v>
      </c>
      <c r="G1397" s="10">
        <v>1061.4592559156806</v>
      </c>
      <c r="I1397" s="2" t="s">
        <v>620</v>
      </c>
      <c r="J1397" s="2" t="s">
        <v>668</v>
      </c>
    </row>
    <row r="1398">
      <c r="A1398" s="2">
        <v>1397.0</v>
      </c>
      <c r="B1398" s="2" t="s">
        <v>273</v>
      </c>
      <c r="C1398" s="2" t="s">
        <v>164</v>
      </c>
      <c r="D1398" s="16" t="s">
        <v>553</v>
      </c>
      <c r="E1398" s="10">
        <v>32.256255960686254</v>
      </c>
      <c r="F1398" s="10">
        <v>953.6376157322483</v>
      </c>
      <c r="G1398" s="10">
        <v>1098.15500488414</v>
      </c>
      <c r="I1398" s="2" t="s">
        <v>620</v>
      </c>
      <c r="J1398" s="2" t="s">
        <v>668</v>
      </c>
    </row>
    <row r="1399">
      <c r="A1399" s="2">
        <v>1398.0</v>
      </c>
      <c r="B1399" s="2" t="s">
        <v>115</v>
      </c>
      <c r="C1399" s="2" t="s">
        <v>273</v>
      </c>
      <c r="D1399" s="16" t="s">
        <v>428</v>
      </c>
      <c r="E1399" s="10">
        <v>14.864899861890267</v>
      </c>
      <c r="F1399" s="10">
        <v>1000.132040629806</v>
      </c>
      <c r="G1399" s="10">
        <v>985.8938716929345</v>
      </c>
      <c r="I1399" s="2" t="s">
        <v>668</v>
      </c>
      <c r="J1399" s="2" t="s">
        <v>620</v>
      </c>
    </row>
    <row r="1400">
      <c r="A1400" s="2">
        <v>1399.0</v>
      </c>
      <c r="B1400" s="2" t="s">
        <v>303</v>
      </c>
      <c r="C1400" s="2" t="s">
        <v>115</v>
      </c>
      <c r="D1400" s="16" t="s">
        <v>433</v>
      </c>
      <c r="E1400" s="10">
        <v>-49.118463215028214</v>
      </c>
      <c r="F1400" s="10">
        <v>1023.7577694795142</v>
      </c>
      <c r="G1400" s="10">
        <v>1014.9969404916963</v>
      </c>
      <c r="I1400" s="2" t="s">
        <v>620</v>
      </c>
      <c r="J1400" s="2" t="s">
        <v>668</v>
      </c>
    </row>
    <row r="1401">
      <c r="A1401" s="2">
        <v>1400.0</v>
      </c>
      <c r="B1401" s="2" t="s">
        <v>18</v>
      </c>
      <c r="C1401" s="2" t="s">
        <v>115</v>
      </c>
      <c r="D1401" s="16" t="s">
        <v>430</v>
      </c>
      <c r="E1401" s="10">
        <v>19.504185846726294</v>
      </c>
      <c r="F1401" s="10">
        <v>1001.881383441308</v>
      </c>
      <c r="G1401" s="10">
        <v>1064.1154037067245</v>
      </c>
      <c r="I1401" s="2" t="s">
        <v>620</v>
      </c>
      <c r="J1401" s="2" t="s">
        <v>668</v>
      </c>
    </row>
    <row r="1402">
      <c r="A1402" s="2">
        <v>1401.0</v>
      </c>
      <c r="B1402" s="2" t="s">
        <v>395</v>
      </c>
      <c r="C1402" s="2" t="s">
        <v>18</v>
      </c>
      <c r="D1402" s="16" t="s">
        <v>433</v>
      </c>
      <c r="E1402" s="10">
        <v>-40.4228301664573</v>
      </c>
      <c r="F1402" s="10">
        <v>957.3241408346196</v>
      </c>
      <c r="G1402" s="10">
        <v>1021.3855692880343</v>
      </c>
      <c r="I1402" s="2" t="s">
        <v>668</v>
      </c>
      <c r="J1402" s="2" t="s">
        <v>620</v>
      </c>
    </row>
    <row r="1403">
      <c r="A1403" s="2">
        <v>1402.0</v>
      </c>
      <c r="B1403" s="2" t="s">
        <v>248</v>
      </c>
      <c r="C1403" s="2" t="s">
        <v>18</v>
      </c>
      <c r="D1403" s="16" t="s">
        <v>433</v>
      </c>
      <c r="E1403" s="10">
        <v>-40.88315773667621</v>
      </c>
      <c r="F1403" s="10">
        <v>1001.1980757093822</v>
      </c>
      <c r="G1403" s="10">
        <v>1061.8083994544916</v>
      </c>
      <c r="I1403" s="2" t="s">
        <v>668</v>
      </c>
      <c r="J1403" s="2" t="s">
        <v>620</v>
      </c>
    </row>
    <row r="1404">
      <c r="A1404" s="2">
        <v>1403.0</v>
      </c>
      <c r="B1404" s="2" t="s">
        <v>13</v>
      </c>
      <c r="C1404" s="2" t="s">
        <v>18</v>
      </c>
      <c r="D1404" s="16" t="s">
        <v>523</v>
      </c>
      <c r="E1404" s="10">
        <v>17.938504709511</v>
      </c>
      <c r="F1404" s="10">
        <v>1033.214691855776</v>
      </c>
      <c r="G1404" s="10">
        <v>1102.6915571911677</v>
      </c>
      <c r="I1404" s="2" t="s">
        <v>668</v>
      </c>
      <c r="J1404" s="2" t="s">
        <v>620</v>
      </c>
    </row>
    <row r="1405">
      <c r="A1405" s="2">
        <v>1404.0</v>
      </c>
      <c r="B1405" s="2" t="s">
        <v>303</v>
      </c>
      <c r="C1405" s="2" t="s">
        <v>13</v>
      </c>
      <c r="D1405" s="16" t="s">
        <v>433</v>
      </c>
      <c r="E1405" s="10">
        <v>-38.73177327887227</v>
      </c>
      <c r="F1405" s="10">
        <v>974.639306264486</v>
      </c>
      <c r="G1405" s="10">
        <v>1051.153196565287</v>
      </c>
      <c r="I1405" s="2" t="s">
        <v>620</v>
      </c>
      <c r="J1405" s="2" t="s">
        <v>668</v>
      </c>
    </row>
    <row r="1406">
      <c r="A1406" s="2">
        <v>1405.0</v>
      </c>
      <c r="B1406" s="2" t="s">
        <v>273</v>
      </c>
      <c r="C1406" s="2" t="s">
        <v>13</v>
      </c>
      <c r="D1406" s="16" t="s">
        <v>433</v>
      </c>
      <c r="E1406" s="10">
        <v>-32.74014936220613</v>
      </c>
      <c r="F1406" s="10">
        <v>971.0289718310443</v>
      </c>
      <c r="G1406" s="10">
        <v>1089.8849698441593</v>
      </c>
      <c r="H1406" s="2" t="s">
        <v>618</v>
      </c>
      <c r="I1406" s="2" t="s">
        <v>620</v>
      </c>
      <c r="J1406" s="2" t="s">
        <v>668</v>
      </c>
    </row>
    <row r="1407">
      <c r="A1407" s="2">
        <v>1406.0</v>
      </c>
      <c r="B1407" s="2" t="s">
        <v>378</v>
      </c>
      <c r="C1407" s="2" t="s">
        <v>132</v>
      </c>
      <c r="D1407" s="16" t="s">
        <v>565</v>
      </c>
      <c r="E1407" s="10">
        <v>5.131005288172652</v>
      </c>
      <c r="F1407" s="10">
        <v>1083.4793414818128</v>
      </c>
      <c r="G1407" s="10">
        <v>931.2691928904096</v>
      </c>
      <c r="I1407" s="2" t="s">
        <v>632</v>
      </c>
      <c r="J1407" s="2" t="s">
        <v>669</v>
      </c>
    </row>
    <row r="1408">
      <c r="A1408" s="2">
        <v>1407.0</v>
      </c>
      <c r="B1408" s="2" t="s">
        <v>289</v>
      </c>
      <c r="C1408" s="2" t="s">
        <v>378</v>
      </c>
      <c r="D1408" s="16" t="s">
        <v>515</v>
      </c>
      <c r="E1408" s="10">
        <v>31.72935872053092</v>
      </c>
      <c r="F1408" s="10">
        <v>967.3626196464771</v>
      </c>
      <c r="G1408" s="10">
        <v>1088.6103467699854</v>
      </c>
      <c r="I1408" s="2" t="s">
        <v>669</v>
      </c>
      <c r="J1408" s="2" t="s">
        <v>632</v>
      </c>
    </row>
    <row r="1409">
      <c r="A1409" s="2">
        <v>1408.0</v>
      </c>
      <c r="B1409" s="2" t="s">
        <v>33</v>
      </c>
      <c r="C1409" s="2" t="s">
        <v>289</v>
      </c>
      <c r="D1409" s="16" t="s">
        <v>468</v>
      </c>
      <c r="E1409" s="10">
        <v>5.469901878940764</v>
      </c>
      <c r="F1409" s="10">
        <v>1133.5415424105938</v>
      </c>
      <c r="G1409" s="10">
        <v>999.0919783670081</v>
      </c>
      <c r="I1409" s="2" t="s">
        <v>632</v>
      </c>
      <c r="J1409" s="2" t="s">
        <v>669</v>
      </c>
    </row>
    <row r="1410">
      <c r="A1410" s="2">
        <v>1409.0</v>
      </c>
      <c r="B1410" s="2" t="s">
        <v>132</v>
      </c>
      <c r="C1410" s="2" t="s">
        <v>33</v>
      </c>
      <c r="D1410" s="16" t="s">
        <v>577</v>
      </c>
      <c r="E1410" s="10">
        <v>43.62121096561111</v>
      </c>
      <c r="F1410" s="10">
        <v>926.138187602237</v>
      </c>
      <c r="G1410" s="10">
        <v>1139.0114442895347</v>
      </c>
      <c r="I1410" s="2" t="s">
        <v>669</v>
      </c>
      <c r="J1410" s="2" t="s">
        <v>632</v>
      </c>
    </row>
    <row r="1411">
      <c r="A1411" s="2">
        <v>1410.0</v>
      </c>
      <c r="B1411" s="2" t="s">
        <v>37</v>
      </c>
      <c r="C1411" s="2" t="s">
        <v>132</v>
      </c>
      <c r="D1411" s="16" t="s">
        <v>464</v>
      </c>
      <c r="E1411" s="10">
        <v>11.841645399459601</v>
      </c>
      <c r="F1411" s="10">
        <v>1000.5357214422605</v>
      </c>
      <c r="G1411" s="10">
        <v>969.7593985678482</v>
      </c>
      <c r="I1411" s="2" t="s">
        <v>632</v>
      </c>
      <c r="J1411" s="2" t="s">
        <v>669</v>
      </c>
    </row>
    <row r="1412">
      <c r="A1412" s="2">
        <v>1411.0</v>
      </c>
      <c r="B1412" s="2" t="s">
        <v>232</v>
      </c>
      <c r="C1412" s="2" t="s">
        <v>37</v>
      </c>
      <c r="D1412" s="16" t="s">
        <v>563</v>
      </c>
      <c r="E1412" s="10">
        <v>16.370794134416787</v>
      </c>
      <c r="F1412" s="10">
        <v>1000.1969686320657</v>
      </c>
      <c r="G1412" s="10">
        <v>1012.3773668417201</v>
      </c>
      <c r="I1412" s="2" t="s">
        <v>669</v>
      </c>
      <c r="J1412" s="2" t="s">
        <v>632</v>
      </c>
    </row>
    <row r="1413">
      <c r="A1413" s="2">
        <v>1412.0</v>
      </c>
      <c r="B1413" s="2" t="s">
        <v>49</v>
      </c>
      <c r="C1413" s="2" t="s">
        <v>232</v>
      </c>
      <c r="D1413" s="16" t="s">
        <v>508</v>
      </c>
      <c r="E1413" s="10">
        <v>12.782396023549682</v>
      </c>
      <c r="F1413" s="10">
        <v>1046.268968626252</v>
      </c>
      <c r="G1413" s="10">
        <v>1016.5677627664825</v>
      </c>
      <c r="I1413" s="2" t="s">
        <v>632</v>
      </c>
      <c r="J1413" s="2" t="s">
        <v>669</v>
      </c>
    </row>
    <row r="1414">
      <c r="A1414" s="2">
        <v>1413.0</v>
      </c>
      <c r="B1414" s="2" t="s">
        <v>224</v>
      </c>
      <c r="C1414" s="2" t="s">
        <v>49</v>
      </c>
      <c r="D1414" s="16" t="s">
        <v>492</v>
      </c>
      <c r="E1414" s="10">
        <v>28.888045494360107</v>
      </c>
      <c r="F1414" s="10">
        <v>954.7452941661807</v>
      </c>
      <c r="G1414" s="10">
        <v>1059.0513646498016</v>
      </c>
      <c r="I1414" s="2" t="s">
        <v>669</v>
      </c>
      <c r="J1414" s="2" t="s">
        <v>632</v>
      </c>
    </row>
    <row r="1415">
      <c r="A1415" s="2">
        <v>1414.0</v>
      </c>
      <c r="B1415" s="2" t="s">
        <v>378</v>
      </c>
      <c r="C1415" s="2" t="s">
        <v>224</v>
      </c>
      <c r="D1415" s="16" t="s">
        <v>433</v>
      </c>
      <c r="E1415" s="10">
        <v>-54.71818228013725</v>
      </c>
      <c r="F1415" s="10">
        <v>1056.8809880494546</v>
      </c>
      <c r="G1415" s="10">
        <v>983.6333396605407</v>
      </c>
      <c r="I1415" s="2" t="s">
        <v>632</v>
      </c>
      <c r="J1415" s="2" t="s">
        <v>669</v>
      </c>
    </row>
    <row r="1416">
      <c r="A1416" s="2">
        <v>1415.0</v>
      </c>
      <c r="B1416" s="2" t="s">
        <v>33</v>
      </c>
      <c r="C1416" s="2" t="s">
        <v>224</v>
      </c>
      <c r="D1416" s="16" t="s">
        <v>476</v>
      </c>
      <c r="E1416" s="10">
        <v>6.39228275961748</v>
      </c>
      <c r="F1416" s="10">
        <v>1095.3902333239237</v>
      </c>
      <c r="G1416" s="10">
        <v>1038.351521940678</v>
      </c>
      <c r="I1416" s="2" t="s">
        <v>632</v>
      </c>
      <c r="J1416" s="2" t="s">
        <v>669</v>
      </c>
    </row>
    <row r="1417">
      <c r="A1417" s="2">
        <v>1416.0</v>
      </c>
      <c r="B1417" s="2" t="s">
        <v>132</v>
      </c>
      <c r="C1417" s="2" t="s">
        <v>33</v>
      </c>
      <c r="D1417" s="16" t="s">
        <v>526</v>
      </c>
      <c r="E1417" s="10">
        <v>34.450517395809314</v>
      </c>
      <c r="F1417" s="10">
        <v>957.9177531683886</v>
      </c>
      <c r="G1417" s="10">
        <v>1101.7825160835412</v>
      </c>
      <c r="I1417" s="2" t="s">
        <v>669</v>
      </c>
      <c r="J1417" s="2" t="s">
        <v>632</v>
      </c>
    </row>
    <row r="1418">
      <c r="A1418" s="2">
        <v>1417.0</v>
      </c>
      <c r="B1418" s="2" t="s">
        <v>37</v>
      </c>
      <c r="C1418" s="2" t="s">
        <v>132</v>
      </c>
      <c r="D1418" s="16" t="s">
        <v>433</v>
      </c>
      <c r="E1418" s="10">
        <v>-48.58576630163297</v>
      </c>
      <c r="F1418" s="10">
        <v>996.0065727073033</v>
      </c>
      <c r="G1418" s="10">
        <v>992.3682705641979</v>
      </c>
      <c r="I1418" s="2" t="s">
        <v>632</v>
      </c>
      <c r="J1418" s="2" t="s">
        <v>669</v>
      </c>
    </row>
    <row r="1419">
      <c r="A1419" s="2">
        <v>1418.0</v>
      </c>
      <c r="B1419" s="2" t="s">
        <v>33</v>
      </c>
      <c r="C1419" s="2" t="s">
        <v>132</v>
      </c>
      <c r="D1419" s="16" t="s">
        <v>558</v>
      </c>
      <c r="E1419" s="10">
        <v>9.596354512203755</v>
      </c>
      <c r="F1419" s="10">
        <v>1067.3319986877318</v>
      </c>
      <c r="G1419" s="10">
        <v>1040.9540368658309</v>
      </c>
      <c r="I1419" s="2" t="s">
        <v>632</v>
      </c>
      <c r="J1419" s="2" t="s">
        <v>669</v>
      </c>
    </row>
    <row r="1420">
      <c r="A1420" s="2">
        <v>1419.0</v>
      </c>
      <c r="B1420" s="2" t="s">
        <v>289</v>
      </c>
      <c r="C1420" s="2" t="s">
        <v>33</v>
      </c>
      <c r="D1420" s="16" t="s">
        <v>492</v>
      </c>
      <c r="E1420" s="10">
        <v>25.923060960754583</v>
      </c>
      <c r="F1420" s="10">
        <v>993.6220764880673</v>
      </c>
      <c r="G1420" s="10">
        <v>1076.9283531999356</v>
      </c>
      <c r="H1420" s="2" t="s">
        <v>618</v>
      </c>
      <c r="I1420" s="2" t="s">
        <v>669</v>
      </c>
      <c r="J1420" s="2" t="s">
        <v>632</v>
      </c>
    </row>
    <row r="1421">
      <c r="A1421" s="2">
        <v>1420.0</v>
      </c>
      <c r="B1421" s="2" t="s">
        <v>328</v>
      </c>
      <c r="C1421" s="2" t="s">
        <v>65</v>
      </c>
      <c r="D1421" s="16" t="s">
        <v>433</v>
      </c>
      <c r="E1421" s="10">
        <v>-40.15925631097267</v>
      </c>
      <c r="F1421" s="10">
        <v>970.4407397673529</v>
      </c>
      <c r="G1421" s="10">
        <v>1036.4654788256803</v>
      </c>
      <c r="I1421" s="2" t="s">
        <v>670</v>
      </c>
      <c r="J1421" s="2" t="s">
        <v>629</v>
      </c>
    </row>
    <row r="1422">
      <c r="A1422" s="2">
        <v>1421.0</v>
      </c>
      <c r="B1422" s="2" t="s">
        <v>119</v>
      </c>
      <c r="C1422" s="2" t="s">
        <v>65</v>
      </c>
      <c r="D1422" s="16" t="s">
        <v>433</v>
      </c>
      <c r="E1422" s="10">
        <v>-41.04671832809809</v>
      </c>
      <c r="F1422" s="10">
        <v>1017.2477508077192</v>
      </c>
      <c r="G1422" s="10">
        <v>1076.624735136653</v>
      </c>
      <c r="I1422" s="2" t="s">
        <v>670</v>
      </c>
      <c r="J1422" s="2" t="s">
        <v>629</v>
      </c>
    </row>
    <row r="1423">
      <c r="A1423" s="2">
        <v>1422.0</v>
      </c>
      <c r="B1423" s="2" t="s">
        <v>307</v>
      </c>
      <c r="C1423" s="2" t="s">
        <v>65</v>
      </c>
      <c r="D1423" s="16" t="s">
        <v>473</v>
      </c>
      <c r="E1423" s="10">
        <v>31.88520199669515</v>
      </c>
      <c r="F1423" s="10">
        <v>959.4067857281772</v>
      </c>
      <c r="G1423" s="10">
        <v>1117.671453464751</v>
      </c>
      <c r="I1423" s="2" t="s">
        <v>670</v>
      </c>
      <c r="J1423" s="2" t="s">
        <v>629</v>
      </c>
    </row>
    <row r="1424">
      <c r="A1424" s="2">
        <v>1423.0</v>
      </c>
      <c r="B1424" s="2" t="s">
        <v>83</v>
      </c>
      <c r="C1424" s="2" t="s">
        <v>307</v>
      </c>
      <c r="D1424" s="16" t="s">
        <v>488</v>
      </c>
      <c r="E1424" s="10">
        <v>14.709436078869874</v>
      </c>
      <c r="F1424" s="10">
        <v>1000.0</v>
      </c>
      <c r="G1424" s="10">
        <v>991.2919877248723</v>
      </c>
      <c r="I1424" s="2" t="s">
        <v>629</v>
      </c>
      <c r="J1424" s="2" t="s">
        <v>670</v>
      </c>
    </row>
    <row r="1425">
      <c r="A1425" s="2">
        <v>1424.0</v>
      </c>
      <c r="B1425" s="2" t="s">
        <v>418</v>
      </c>
      <c r="C1425" s="2" t="s">
        <v>83</v>
      </c>
      <c r="D1425" s="16" t="s">
        <v>433</v>
      </c>
      <c r="E1425" s="10">
        <v>-37.00146729806032</v>
      </c>
      <c r="F1425" s="10">
        <v>925.7504048742242</v>
      </c>
      <c r="G1425" s="10">
        <v>1014.7094360788699</v>
      </c>
      <c r="I1425" s="2" t="s">
        <v>670</v>
      </c>
      <c r="J1425" s="2" t="s">
        <v>629</v>
      </c>
    </row>
    <row r="1426">
      <c r="A1426" s="2">
        <v>1425.0</v>
      </c>
      <c r="B1426" s="2" t="s">
        <v>83</v>
      </c>
      <c r="C1426" s="2" t="s">
        <v>328</v>
      </c>
      <c r="D1426" s="16" t="s">
        <v>549</v>
      </c>
      <c r="E1426" s="10">
        <v>5.713564946349396</v>
      </c>
      <c r="F1426" s="10">
        <v>1051.7109033769302</v>
      </c>
      <c r="G1426" s="10">
        <v>930.2814834563802</v>
      </c>
      <c r="I1426" s="2" t="s">
        <v>670</v>
      </c>
      <c r="J1426" s="2" t="s">
        <v>629</v>
      </c>
    </row>
    <row r="1427">
      <c r="A1427" s="2">
        <v>1426.0</v>
      </c>
      <c r="B1427" s="2" t="s">
        <v>114</v>
      </c>
      <c r="C1427" s="2" t="s">
        <v>328</v>
      </c>
      <c r="D1427" s="16" t="s">
        <v>546</v>
      </c>
      <c r="E1427" s="10">
        <v>-0.2696764825111553</v>
      </c>
      <c r="F1427" s="10">
        <v>1099.940218466812</v>
      </c>
      <c r="G1427" s="10">
        <v>924.5679185100307</v>
      </c>
      <c r="I1427" s="2" t="s">
        <v>629</v>
      </c>
      <c r="J1427" s="2" t="s">
        <v>670</v>
      </c>
    </row>
    <row r="1428">
      <c r="A1428" s="2">
        <v>1427.0</v>
      </c>
      <c r="B1428" s="2" t="s">
        <v>119</v>
      </c>
      <c r="C1428" s="2" t="s">
        <v>114</v>
      </c>
      <c r="D1428" s="16" t="s">
        <v>510</v>
      </c>
      <c r="E1428" s="10">
        <v>31.27470620563896</v>
      </c>
      <c r="F1428" s="10">
        <v>976.2010324796211</v>
      </c>
      <c r="G1428" s="10">
        <v>1099.6705419843008</v>
      </c>
      <c r="I1428" s="2" t="s">
        <v>670</v>
      </c>
      <c r="J1428" s="2" t="s">
        <v>629</v>
      </c>
    </row>
    <row r="1429">
      <c r="A1429" s="2">
        <v>1428.0</v>
      </c>
      <c r="B1429" s="2" t="s">
        <v>36</v>
      </c>
      <c r="C1429" s="2" t="s">
        <v>119</v>
      </c>
      <c r="D1429" s="16" t="s">
        <v>575</v>
      </c>
      <c r="E1429" s="10">
        <v>4.934222365404738</v>
      </c>
      <c r="F1429" s="10">
        <v>1138.1525866222203</v>
      </c>
      <c r="G1429" s="10">
        <v>1007.47573868526</v>
      </c>
      <c r="I1429" s="2" t="s">
        <v>629</v>
      </c>
      <c r="J1429" s="2" t="s">
        <v>670</v>
      </c>
    </row>
    <row r="1430">
      <c r="A1430" s="2">
        <v>1429.0</v>
      </c>
      <c r="B1430" s="2" t="s">
        <v>307</v>
      </c>
      <c r="C1430" s="2" t="s">
        <v>36</v>
      </c>
      <c r="D1430" s="16" t="s">
        <v>576</v>
      </c>
      <c r="E1430" s="10">
        <v>37.172751829924444</v>
      </c>
      <c r="F1430" s="10">
        <v>976.5825516460025</v>
      </c>
      <c r="G1430" s="10">
        <v>1143.086808987625</v>
      </c>
      <c r="I1430" s="2" t="s">
        <v>670</v>
      </c>
      <c r="J1430" s="2" t="s">
        <v>629</v>
      </c>
    </row>
    <row r="1431">
      <c r="A1431" s="2">
        <v>1430.0</v>
      </c>
      <c r="B1431" s="2" t="s">
        <v>83</v>
      </c>
      <c r="C1431" s="2" t="s">
        <v>307</v>
      </c>
      <c r="D1431" s="16" t="s">
        <v>487</v>
      </c>
      <c r="E1431" s="10">
        <v>11.409328181606714</v>
      </c>
      <c r="F1431" s="10">
        <v>1057.4244683232796</v>
      </c>
      <c r="G1431" s="10">
        <v>1013.7553034759269</v>
      </c>
      <c r="I1431" s="2" t="s">
        <v>629</v>
      </c>
      <c r="J1431" s="2" t="s">
        <v>670</v>
      </c>
    </row>
    <row r="1432">
      <c r="A1432" s="2">
        <v>1431.0</v>
      </c>
      <c r="B1432" s="2" t="s">
        <v>418</v>
      </c>
      <c r="C1432" s="2" t="s">
        <v>83</v>
      </c>
      <c r="D1432" s="16" t="s">
        <v>433</v>
      </c>
      <c r="E1432" s="10">
        <v>-24.09565396316219</v>
      </c>
      <c r="F1432" s="10">
        <v>888.7489375761638</v>
      </c>
      <c r="G1432" s="10">
        <v>1068.8337965048863</v>
      </c>
      <c r="H1432" s="2" t="s">
        <v>618</v>
      </c>
      <c r="I1432" s="2" t="s">
        <v>670</v>
      </c>
      <c r="J1432" s="2" t="s">
        <v>629</v>
      </c>
    </row>
    <row r="1433">
      <c r="A1433" s="2">
        <v>1432.0</v>
      </c>
      <c r="B1433" s="2" t="s">
        <v>77</v>
      </c>
      <c r="C1433" s="2" t="s">
        <v>109</v>
      </c>
      <c r="D1433" s="16" t="s">
        <v>433</v>
      </c>
      <c r="E1433" s="10">
        <v>-50.37088415255124</v>
      </c>
      <c r="F1433" s="10">
        <v>1008.6810576903342</v>
      </c>
      <c r="G1433" s="10">
        <v>987.3468135998667</v>
      </c>
      <c r="I1433" s="2" t="s">
        <v>664</v>
      </c>
      <c r="J1433" s="2" t="s">
        <v>665</v>
      </c>
    </row>
    <row r="1434">
      <c r="A1434" s="2">
        <v>1433.0</v>
      </c>
      <c r="B1434" s="2" t="s">
        <v>48</v>
      </c>
      <c r="C1434" s="2" t="s">
        <v>109</v>
      </c>
      <c r="D1434" s="16" t="s">
        <v>469</v>
      </c>
      <c r="E1434" s="10">
        <v>16.855137418351045</v>
      </c>
      <c r="F1434" s="10">
        <v>1003.1485528868811</v>
      </c>
      <c r="G1434" s="10">
        <v>1037.717697752418</v>
      </c>
      <c r="I1434" s="2" t="s">
        <v>664</v>
      </c>
      <c r="J1434" s="2" t="s">
        <v>665</v>
      </c>
    </row>
    <row r="1435">
      <c r="A1435" s="2">
        <v>1434.0</v>
      </c>
      <c r="B1435" s="2" t="s">
        <v>346</v>
      </c>
      <c r="C1435" s="2" t="s">
        <v>48</v>
      </c>
      <c r="D1435" s="16" t="s">
        <v>433</v>
      </c>
      <c r="E1435" s="10">
        <v>-48.248965732700256</v>
      </c>
      <c r="F1435" s="10">
        <v>1020.4654968674257</v>
      </c>
      <c r="G1435" s="10">
        <v>1020.0036903052321</v>
      </c>
      <c r="I1435" s="2" t="s">
        <v>665</v>
      </c>
      <c r="J1435" s="2" t="s">
        <v>664</v>
      </c>
    </row>
    <row r="1436">
      <c r="A1436" s="2">
        <v>1435.0</v>
      </c>
      <c r="B1436" s="2" t="s">
        <v>320</v>
      </c>
      <c r="C1436" s="2" t="s">
        <v>48</v>
      </c>
      <c r="D1436" s="16" t="s">
        <v>433</v>
      </c>
      <c r="E1436" s="10">
        <v>-44.2417644897909</v>
      </c>
      <c r="F1436" s="10">
        <v>1033.8742321846148</v>
      </c>
      <c r="G1436" s="10">
        <v>1068.2526560379324</v>
      </c>
      <c r="I1436" s="2" t="s">
        <v>665</v>
      </c>
      <c r="J1436" s="2" t="s">
        <v>664</v>
      </c>
    </row>
    <row r="1437">
      <c r="A1437" s="2">
        <v>1436.0</v>
      </c>
      <c r="B1437" s="2" t="s">
        <v>375</v>
      </c>
      <c r="C1437" s="2" t="s">
        <v>48</v>
      </c>
      <c r="D1437" s="16" t="s">
        <v>433</v>
      </c>
      <c r="E1437" s="10">
        <v>-33.85642114488046</v>
      </c>
      <c r="F1437" s="10">
        <v>954.0700424969242</v>
      </c>
      <c r="G1437" s="10">
        <v>1112.4944205277234</v>
      </c>
      <c r="I1437" s="2" t="s">
        <v>665</v>
      </c>
      <c r="J1437" s="2" t="s">
        <v>664</v>
      </c>
    </row>
    <row r="1438">
      <c r="A1438" s="2">
        <v>1437.0</v>
      </c>
      <c r="B1438" s="2" t="s">
        <v>109</v>
      </c>
      <c r="C1438" s="2" t="s">
        <v>48</v>
      </c>
      <c r="D1438" s="16" t="s">
        <v>548</v>
      </c>
      <c r="E1438" s="10">
        <v>24.06510845677065</v>
      </c>
      <c r="F1438" s="10">
        <v>1020.862560334067</v>
      </c>
      <c r="G1438" s="10">
        <v>1146.3508416726038</v>
      </c>
      <c r="I1438" s="2" t="s">
        <v>665</v>
      </c>
      <c r="J1438" s="2" t="s">
        <v>664</v>
      </c>
    </row>
    <row r="1439">
      <c r="A1439" s="2">
        <v>1438.0</v>
      </c>
      <c r="B1439" s="2" t="s">
        <v>44</v>
      </c>
      <c r="C1439" s="2" t="s">
        <v>109</v>
      </c>
      <c r="D1439" s="16" t="s">
        <v>444</v>
      </c>
      <c r="E1439" s="10">
        <v>10.521892609620572</v>
      </c>
      <c r="F1439" s="10">
        <v>1107.471489551427</v>
      </c>
      <c r="G1439" s="10">
        <v>1044.9276687908375</v>
      </c>
      <c r="I1439" s="2" t="s">
        <v>664</v>
      </c>
      <c r="J1439" s="2" t="s">
        <v>665</v>
      </c>
    </row>
    <row r="1440">
      <c r="A1440" s="2">
        <v>1439.0</v>
      </c>
      <c r="B1440" s="2" t="s">
        <v>346</v>
      </c>
      <c r="C1440" s="2" t="s">
        <v>44</v>
      </c>
      <c r="D1440" s="16" t="s">
        <v>433</v>
      </c>
      <c r="E1440" s="10">
        <v>-28.87604054133799</v>
      </c>
      <c r="F1440" s="10">
        <v>972.2165311347254</v>
      </c>
      <c r="G1440" s="10">
        <v>1117.9933821610477</v>
      </c>
      <c r="I1440" s="2" t="s">
        <v>665</v>
      </c>
      <c r="J1440" s="2" t="s">
        <v>664</v>
      </c>
    </row>
    <row r="1441">
      <c r="A1441" s="2">
        <v>1440.0</v>
      </c>
      <c r="B1441" s="2" t="s">
        <v>320</v>
      </c>
      <c r="C1441" s="2" t="s">
        <v>44</v>
      </c>
      <c r="D1441" s="16" t="s">
        <v>433</v>
      </c>
      <c r="E1441" s="10">
        <v>-27.252125095004516</v>
      </c>
      <c r="F1441" s="10">
        <v>989.632467694824</v>
      </c>
      <c r="G1441" s="10">
        <v>1146.8694227023857</v>
      </c>
      <c r="I1441" s="2" t="s">
        <v>665</v>
      </c>
      <c r="J1441" s="2" t="s">
        <v>664</v>
      </c>
    </row>
    <row r="1442">
      <c r="A1442" s="2">
        <v>1441.0</v>
      </c>
      <c r="B1442" s="2" t="s">
        <v>109</v>
      </c>
      <c r="C1442" s="2" t="s">
        <v>44</v>
      </c>
      <c r="D1442" s="16" t="s">
        <v>569</v>
      </c>
      <c r="E1442" s="10">
        <v>28.657336693252248</v>
      </c>
      <c r="F1442" s="10">
        <v>1034.4057761812169</v>
      </c>
      <c r="G1442" s="10">
        <v>1174.1215477973901</v>
      </c>
      <c r="I1442" s="2" t="s">
        <v>665</v>
      </c>
      <c r="J1442" s="2" t="s">
        <v>664</v>
      </c>
    </row>
    <row r="1443">
      <c r="A1443" s="2">
        <v>1442.0</v>
      </c>
      <c r="B1443" s="2" t="s">
        <v>362</v>
      </c>
      <c r="C1443" s="2" t="s">
        <v>109</v>
      </c>
      <c r="D1443" s="16" t="s">
        <v>433</v>
      </c>
      <c r="E1443" s="10">
        <v>-35.483576567590056</v>
      </c>
      <c r="F1443" s="10">
        <v>963.3657901936202</v>
      </c>
      <c r="G1443" s="10">
        <v>1063.0631128744692</v>
      </c>
      <c r="I1443" s="2" t="s">
        <v>664</v>
      </c>
      <c r="J1443" s="2" t="s">
        <v>665</v>
      </c>
    </row>
    <row r="1444">
      <c r="A1444" s="2">
        <v>1443.0</v>
      </c>
      <c r="B1444" s="2" t="s">
        <v>77</v>
      </c>
      <c r="C1444" s="2" t="s">
        <v>109</v>
      </c>
      <c r="D1444" s="16" t="s">
        <v>560</v>
      </c>
      <c r="E1444" s="10">
        <v>32.762378859543354</v>
      </c>
      <c r="F1444" s="10">
        <v>958.3101735377829</v>
      </c>
      <c r="G1444" s="10">
        <v>1098.5466894420592</v>
      </c>
      <c r="I1444" s="2" t="s">
        <v>664</v>
      </c>
      <c r="J1444" s="2" t="s">
        <v>665</v>
      </c>
    </row>
    <row r="1445">
      <c r="A1445" s="2">
        <v>1444.0</v>
      </c>
      <c r="B1445" s="2" t="s">
        <v>297</v>
      </c>
      <c r="C1445" s="2" t="s">
        <v>77</v>
      </c>
      <c r="D1445" s="16" t="s">
        <v>433</v>
      </c>
      <c r="E1445" s="10">
        <v>-49.13557272958523</v>
      </c>
      <c r="F1445" s="10">
        <v>1000.0</v>
      </c>
      <c r="G1445" s="10">
        <v>991.0725523973263</v>
      </c>
      <c r="H1445" s="2" t="s">
        <v>618</v>
      </c>
      <c r="I1445" s="2" t="s">
        <v>665</v>
      </c>
      <c r="J1445" s="2" t="s">
        <v>664</v>
      </c>
    </row>
    <row r="1446">
      <c r="A1446" s="2">
        <v>1445.0</v>
      </c>
      <c r="B1446" s="2" t="s">
        <v>16</v>
      </c>
      <c r="C1446" s="2" t="s">
        <v>11</v>
      </c>
      <c r="D1446" s="16" t="s">
        <v>548</v>
      </c>
      <c r="E1446" s="10">
        <v>16.54635263647859</v>
      </c>
      <c r="F1446" s="10">
        <v>1169.9102923163723</v>
      </c>
      <c r="G1446" s="10">
        <v>1181.4425250540257</v>
      </c>
      <c r="I1446" s="2" t="s">
        <v>659</v>
      </c>
      <c r="J1446" s="2" t="s">
        <v>646</v>
      </c>
    </row>
    <row r="1447">
      <c r="A1447" s="2">
        <v>1446.0</v>
      </c>
      <c r="B1447" s="2" t="s">
        <v>21</v>
      </c>
      <c r="C1447" s="2" t="s">
        <v>16</v>
      </c>
      <c r="D1447" s="16" t="s">
        <v>451</v>
      </c>
      <c r="E1447" s="10">
        <v>20.406049563981135</v>
      </c>
      <c r="F1447" s="10">
        <v>1146.604221487669</v>
      </c>
      <c r="G1447" s="10">
        <v>1186.4566449528509</v>
      </c>
      <c r="I1447" s="2" t="s">
        <v>646</v>
      </c>
      <c r="J1447" s="2" t="s">
        <v>659</v>
      </c>
    </row>
    <row r="1448">
      <c r="A1448" s="2">
        <v>1447.0</v>
      </c>
      <c r="B1448" s="2" t="s">
        <v>55</v>
      </c>
      <c r="C1448" s="2" t="s">
        <v>21</v>
      </c>
      <c r="D1448" s="16" t="s">
        <v>492</v>
      </c>
      <c r="E1448" s="10">
        <v>28.96808711158092</v>
      </c>
      <c r="F1448" s="10">
        <v>1062.1437637342062</v>
      </c>
      <c r="G1448" s="10">
        <v>1167.01027105165</v>
      </c>
      <c r="I1448" s="2" t="s">
        <v>659</v>
      </c>
      <c r="J1448" s="2" t="s">
        <v>646</v>
      </c>
    </row>
    <row r="1449">
      <c r="A1449" s="2">
        <v>1448.0</v>
      </c>
      <c r="B1449" s="2" t="s">
        <v>24</v>
      </c>
      <c r="C1449" s="2" t="s">
        <v>55</v>
      </c>
      <c r="D1449" s="16" t="s">
        <v>488</v>
      </c>
      <c r="E1449" s="10">
        <v>11.470897540466357</v>
      </c>
      <c r="F1449" s="10">
        <v>1134.193465847017</v>
      </c>
      <c r="G1449" s="10">
        <v>1091.111850845787</v>
      </c>
      <c r="I1449" s="2" t="s">
        <v>646</v>
      </c>
      <c r="J1449" s="2" t="s">
        <v>659</v>
      </c>
    </row>
    <row r="1450">
      <c r="A1450" s="2">
        <v>1449.0</v>
      </c>
      <c r="B1450" s="2" t="s">
        <v>258</v>
      </c>
      <c r="C1450" s="2" t="s">
        <v>24</v>
      </c>
      <c r="D1450" s="16" t="s">
        <v>529</v>
      </c>
      <c r="E1450" s="10">
        <v>25.522172541338698</v>
      </c>
      <c r="F1450" s="10">
        <v>1064.0289960996727</v>
      </c>
      <c r="G1450" s="10">
        <v>1145.6643633874835</v>
      </c>
      <c r="I1450" s="2" t="s">
        <v>659</v>
      </c>
      <c r="J1450" s="2" t="s">
        <v>646</v>
      </c>
    </row>
    <row r="1451">
      <c r="A1451" s="2">
        <v>1450.0</v>
      </c>
      <c r="B1451" s="2" t="s">
        <v>63</v>
      </c>
      <c r="C1451" s="2" t="s">
        <v>258</v>
      </c>
      <c r="D1451" s="16" t="s">
        <v>505</v>
      </c>
      <c r="E1451" s="10">
        <v>14.976461304191453</v>
      </c>
      <c r="F1451" s="10">
        <v>1096.474809224147</v>
      </c>
      <c r="G1451" s="10">
        <v>1089.5511686410114</v>
      </c>
      <c r="I1451" s="2" t="s">
        <v>646</v>
      </c>
      <c r="J1451" s="2" t="s">
        <v>659</v>
      </c>
    </row>
    <row r="1452">
      <c r="A1452" s="2">
        <v>1451.0</v>
      </c>
      <c r="B1452" s="2" t="s">
        <v>121</v>
      </c>
      <c r="C1452" s="2" t="s">
        <v>63</v>
      </c>
      <c r="D1452" s="16" t="s">
        <v>493</v>
      </c>
      <c r="E1452" s="10">
        <v>37.32923520200818</v>
      </c>
      <c r="F1452" s="10">
        <v>947.6737454131547</v>
      </c>
      <c r="G1452" s="10">
        <v>1111.4512705283385</v>
      </c>
      <c r="I1452" s="2" t="s">
        <v>659</v>
      </c>
      <c r="J1452" s="2" t="s">
        <v>646</v>
      </c>
    </row>
    <row r="1453">
      <c r="A1453" s="2">
        <v>1452.0</v>
      </c>
      <c r="B1453" s="2" t="s">
        <v>101</v>
      </c>
      <c r="C1453" s="2" t="s">
        <v>121</v>
      </c>
      <c r="D1453" s="16" t="s">
        <v>552</v>
      </c>
      <c r="E1453" s="10">
        <v>4.708763304132695</v>
      </c>
      <c r="F1453" s="10">
        <v>1128.2044279686006</v>
      </c>
      <c r="G1453" s="10">
        <v>985.002980615163</v>
      </c>
      <c r="I1453" s="2" t="s">
        <v>646</v>
      </c>
      <c r="J1453" s="2" t="s">
        <v>659</v>
      </c>
    </row>
    <row r="1454">
      <c r="A1454" s="2">
        <v>1453.0</v>
      </c>
      <c r="B1454" s="2" t="s">
        <v>133</v>
      </c>
      <c r="C1454" s="2" t="s">
        <v>101</v>
      </c>
      <c r="D1454" s="16" t="s">
        <v>516</v>
      </c>
      <c r="E1454" s="10">
        <v>26.544104309966073</v>
      </c>
      <c r="F1454" s="10">
        <v>1044.4679423944224</v>
      </c>
      <c r="G1454" s="10">
        <v>1132.9131912727332</v>
      </c>
      <c r="I1454" s="2" t="s">
        <v>659</v>
      </c>
      <c r="J1454" s="2" t="s">
        <v>646</v>
      </c>
    </row>
    <row r="1455">
      <c r="A1455" s="2">
        <v>1454.0</v>
      </c>
      <c r="B1455" s="2" t="s">
        <v>11</v>
      </c>
      <c r="C1455" s="2" t="s">
        <v>133</v>
      </c>
      <c r="D1455" s="16" t="s">
        <v>432</v>
      </c>
      <c r="E1455" s="10">
        <v>7.821385788410622</v>
      </c>
      <c r="F1455" s="10">
        <v>1164.8961724175472</v>
      </c>
      <c r="G1455" s="10">
        <v>1071.0120467043882</v>
      </c>
      <c r="I1455" s="2" t="s">
        <v>646</v>
      </c>
      <c r="J1455" s="2" t="s">
        <v>659</v>
      </c>
    </row>
    <row r="1456">
      <c r="A1456" s="2">
        <v>1455.0</v>
      </c>
      <c r="B1456" s="2" t="s">
        <v>16</v>
      </c>
      <c r="C1456" s="2" t="s">
        <v>11</v>
      </c>
      <c r="D1456" s="16" t="s">
        <v>525</v>
      </c>
      <c r="E1456" s="10">
        <v>16.32475525068484</v>
      </c>
      <c r="F1456" s="10">
        <v>1166.0505953888699</v>
      </c>
      <c r="G1456" s="10">
        <v>1172.7175582059579</v>
      </c>
      <c r="I1456" s="2" t="s">
        <v>659</v>
      </c>
      <c r="J1456" s="2" t="s">
        <v>646</v>
      </c>
    </row>
    <row r="1457">
      <c r="A1457" s="2">
        <v>1456.0</v>
      </c>
      <c r="B1457" s="2" t="s">
        <v>21</v>
      </c>
      <c r="C1457" s="2" t="s">
        <v>16</v>
      </c>
      <c r="D1457" s="16" t="s">
        <v>447</v>
      </c>
      <c r="E1457" s="10">
        <v>20.433918928643813</v>
      </c>
      <c r="F1457" s="10">
        <v>1138.0421839400692</v>
      </c>
      <c r="G1457" s="10">
        <v>1182.3753506395547</v>
      </c>
      <c r="I1457" s="2" t="s">
        <v>646</v>
      </c>
      <c r="J1457" s="2" t="s">
        <v>659</v>
      </c>
    </row>
    <row r="1458">
      <c r="A1458" s="2">
        <v>1457.0</v>
      </c>
      <c r="B1458" s="2" t="s">
        <v>55</v>
      </c>
      <c r="C1458" s="2" t="s">
        <v>21</v>
      </c>
      <c r="D1458" s="16" t="s">
        <v>433</v>
      </c>
      <c r="E1458" s="10">
        <v>-38.411809711362025</v>
      </c>
      <c r="F1458" s="10">
        <v>1079.6409533053206</v>
      </c>
      <c r="G1458" s="10">
        <v>1158.476102868713</v>
      </c>
      <c r="I1458" s="2" t="s">
        <v>659</v>
      </c>
      <c r="J1458" s="2" t="s">
        <v>646</v>
      </c>
    </row>
    <row r="1459">
      <c r="A1459" s="2">
        <v>1458.0</v>
      </c>
      <c r="B1459" s="2" t="s">
        <v>258</v>
      </c>
      <c r="C1459" s="2" t="s">
        <v>21</v>
      </c>
      <c r="D1459" s="16" t="s">
        <v>474</v>
      </c>
      <c r="E1459" s="10">
        <v>29.84005931825441</v>
      </c>
      <c r="F1459" s="10">
        <v>1074.57470733682</v>
      </c>
      <c r="G1459" s="10">
        <v>1196.887912580075</v>
      </c>
      <c r="I1459" s="2" t="s">
        <v>659</v>
      </c>
      <c r="J1459" s="2" t="s">
        <v>646</v>
      </c>
    </row>
    <row r="1460">
      <c r="A1460" s="2">
        <v>1459.0</v>
      </c>
      <c r="B1460" s="2" t="s">
        <v>24</v>
      </c>
      <c r="C1460" s="2" t="s">
        <v>258</v>
      </c>
      <c r="D1460" s="16" t="s">
        <v>530</v>
      </c>
      <c r="E1460" s="10">
        <v>14.011798234958585</v>
      </c>
      <c r="F1460" s="10">
        <v>1120.1421908461448</v>
      </c>
      <c r="G1460" s="10">
        <v>1104.4147666550743</v>
      </c>
      <c r="H1460" s="2" t="s">
        <v>618</v>
      </c>
      <c r="I1460" s="2" t="s">
        <v>646</v>
      </c>
      <c r="J1460" s="2" t="s">
        <v>659</v>
      </c>
    </row>
    <row r="1461">
      <c r="A1461" s="2">
        <v>1460.0</v>
      </c>
      <c r="B1461" s="2" t="s">
        <v>80</v>
      </c>
      <c r="C1461" s="2" t="s">
        <v>51</v>
      </c>
      <c r="D1461" s="16" t="s">
        <v>433</v>
      </c>
      <c r="E1461" s="10">
        <v>-51.39476891158093</v>
      </c>
      <c r="F1461" s="10">
        <v>1023.088651459674</v>
      </c>
      <c r="G1461" s="10">
        <v>990.8344163824191</v>
      </c>
      <c r="I1461" s="2" t="s">
        <v>666</v>
      </c>
      <c r="J1461" s="2" t="s">
        <v>667</v>
      </c>
    </row>
    <row r="1462">
      <c r="A1462" s="2">
        <v>1461.0</v>
      </c>
      <c r="B1462" s="2" t="s">
        <v>226</v>
      </c>
      <c r="C1462" s="2" t="s">
        <v>51</v>
      </c>
      <c r="D1462" s="16" t="s">
        <v>505</v>
      </c>
      <c r="E1462" s="10">
        <v>19.274158906116114</v>
      </c>
      <c r="F1462" s="10">
        <v>984.9609878507999</v>
      </c>
      <c r="G1462" s="10">
        <v>1042.229185294</v>
      </c>
      <c r="I1462" s="2" t="s">
        <v>666</v>
      </c>
      <c r="J1462" s="2" t="s">
        <v>667</v>
      </c>
    </row>
    <row r="1463">
      <c r="A1463" s="2">
        <v>1462.0</v>
      </c>
      <c r="B1463" s="2" t="s">
        <v>14</v>
      </c>
      <c r="C1463" s="2" t="s">
        <v>226</v>
      </c>
      <c r="D1463" s="16" t="s">
        <v>577</v>
      </c>
      <c r="E1463" s="10">
        <v>9.368815744600095</v>
      </c>
      <c r="F1463" s="10">
        <v>1069.0866478880155</v>
      </c>
      <c r="G1463" s="10">
        <v>1004.235146756916</v>
      </c>
      <c r="I1463" s="2" t="s">
        <v>667</v>
      </c>
      <c r="J1463" s="2" t="s">
        <v>666</v>
      </c>
    </row>
    <row r="1464">
      <c r="A1464" s="2">
        <v>1463.0</v>
      </c>
      <c r="B1464" s="2" t="s">
        <v>12</v>
      </c>
      <c r="C1464" s="2" t="s">
        <v>14</v>
      </c>
      <c r="D1464" s="16" t="s">
        <v>577</v>
      </c>
      <c r="E1464" s="10">
        <v>34.470861094267164</v>
      </c>
      <c r="F1464" s="10">
        <v>933.5523821593366</v>
      </c>
      <c r="G1464" s="10">
        <v>1078.4554636326154</v>
      </c>
      <c r="I1464" s="2" t="s">
        <v>666</v>
      </c>
      <c r="J1464" s="2" t="s">
        <v>667</v>
      </c>
    </row>
    <row r="1465">
      <c r="A1465" s="2">
        <v>1464.0</v>
      </c>
      <c r="B1465" s="2" t="s">
        <v>78</v>
      </c>
      <c r="C1465" s="2" t="s">
        <v>12</v>
      </c>
      <c r="D1465" s="16" t="s">
        <v>440</v>
      </c>
      <c r="E1465" s="10">
        <v>9.75734617807277</v>
      </c>
      <c r="F1465" s="10">
        <v>1024.8828673977464</v>
      </c>
      <c r="G1465" s="10">
        <v>968.0232432536038</v>
      </c>
      <c r="I1465" s="2" t="s">
        <v>667</v>
      </c>
      <c r="J1465" s="2" t="s">
        <v>666</v>
      </c>
    </row>
    <row r="1466">
      <c r="A1466" s="2">
        <v>1465.0</v>
      </c>
      <c r="B1466" s="2" t="s">
        <v>80</v>
      </c>
      <c r="C1466" s="2" t="s">
        <v>78</v>
      </c>
      <c r="D1466" s="16" t="s">
        <v>539</v>
      </c>
      <c r="E1466" s="10">
        <v>23.795994537492415</v>
      </c>
      <c r="F1466" s="10">
        <v>971.693882548093</v>
      </c>
      <c r="G1466" s="10">
        <v>1034.6402135758192</v>
      </c>
      <c r="I1466" s="2" t="s">
        <v>666</v>
      </c>
      <c r="J1466" s="2" t="s">
        <v>667</v>
      </c>
    </row>
    <row r="1467">
      <c r="A1467" s="2">
        <v>1466.0</v>
      </c>
      <c r="B1467" s="2" t="s">
        <v>23</v>
      </c>
      <c r="C1467" s="2" t="s">
        <v>80</v>
      </c>
      <c r="D1467" s="16" t="s">
        <v>550</v>
      </c>
      <c r="E1467" s="10">
        <v>12.853317756000832</v>
      </c>
      <c r="F1467" s="10">
        <v>1020.2823545348551</v>
      </c>
      <c r="G1467" s="10">
        <v>995.4898770855855</v>
      </c>
      <c r="I1467" s="2" t="s">
        <v>667</v>
      </c>
      <c r="J1467" s="2" t="s">
        <v>666</v>
      </c>
    </row>
    <row r="1468">
      <c r="A1468" s="2">
        <v>1467.0</v>
      </c>
      <c r="B1468" s="2" t="s">
        <v>32</v>
      </c>
      <c r="C1468" s="2" t="s">
        <v>23</v>
      </c>
      <c r="D1468" s="16" t="s">
        <v>433</v>
      </c>
      <c r="E1468" s="10">
        <v>-48.26936654546199</v>
      </c>
      <c r="F1468" s="10">
        <v>1033.7885716069743</v>
      </c>
      <c r="G1468" s="10">
        <v>1033.135672290856</v>
      </c>
      <c r="I1468" s="2" t="s">
        <v>666</v>
      </c>
      <c r="J1468" s="2" t="s">
        <v>667</v>
      </c>
    </row>
    <row r="1469">
      <c r="A1469" s="2">
        <v>1468.0</v>
      </c>
      <c r="B1469" s="2" t="s">
        <v>226</v>
      </c>
      <c r="C1469" s="2" t="s">
        <v>23</v>
      </c>
      <c r="D1469" s="16" t="s">
        <v>427</v>
      </c>
      <c r="E1469" s="10">
        <v>23.928823316772178</v>
      </c>
      <c r="F1469" s="10">
        <v>994.8663310123159</v>
      </c>
      <c r="G1469" s="10">
        <v>1081.405038836318</v>
      </c>
      <c r="I1469" s="2" t="s">
        <v>666</v>
      </c>
      <c r="J1469" s="2" t="s">
        <v>667</v>
      </c>
    </row>
    <row r="1470">
      <c r="A1470" s="2">
        <v>1469.0</v>
      </c>
      <c r="B1470" s="2" t="s">
        <v>14</v>
      </c>
      <c r="C1470" s="2" t="s">
        <v>226</v>
      </c>
      <c r="D1470" s="16" t="s">
        <v>492</v>
      </c>
      <c r="E1470" s="10">
        <v>12.975705332950279</v>
      </c>
      <c r="F1470" s="10">
        <v>1043.9846025383483</v>
      </c>
      <c r="G1470" s="10">
        <v>1018.7951543290881</v>
      </c>
      <c r="I1470" s="2" t="s">
        <v>667</v>
      </c>
      <c r="J1470" s="2" t="s">
        <v>666</v>
      </c>
    </row>
    <row r="1471">
      <c r="A1471" s="2">
        <v>1470.0</v>
      </c>
      <c r="B1471" s="2" t="s">
        <v>90</v>
      </c>
      <c r="C1471" s="2" t="s">
        <v>14</v>
      </c>
      <c r="D1471" s="16" t="s">
        <v>433</v>
      </c>
      <c r="E1471" s="10">
        <v>-45.90272161072302</v>
      </c>
      <c r="F1471" s="10">
        <v>1036.4419510880525</v>
      </c>
      <c r="G1471" s="10">
        <v>1056.9603078712987</v>
      </c>
      <c r="I1471" s="2" t="s">
        <v>666</v>
      </c>
      <c r="J1471" s="2" t="s">
        <v>667</v>
      </c>
    </row>
    <row r="1472">
      <c r="A1472" s="2">
        <v>1471.0</v>
      </c>
      <c r="B1472" s="2" t="s">
        <v>12</v>
      </c>
      <c r="C1472" s="2" t="s">
        <v>14</v>
      </c>
      <c r="D1472" s="16" t="s">
        <v>481</v>
      </c>
      <c r="E1472" s="10">
        <v>32.655317657346636</v>
      </c>
      <c r="F1472" s="10">
        <v>958.265897075531</v>
      </c>
      <c r="G1472" s="10">
        <v>1102.8630294820218</v>
      </c>
      <c r="I1472" s="2" t="s">
        <v>666</v>
      </c>
      <c r="J1472" s="2" t="s">
        <v>667</v>
      </c>
    </row>
    <row r="1473">
      <c r="A1473" s="2">
        <v>1472.0</v>
      </c>
      <c r="B1473" s="2" t="s">
        <v>78</v>
      </c>
      <c r="C1473" s="2" t="s">
        <v>12</v>
      </c>
      <c r="D1473" s="16" t="s">
        <v>470</v>
      </c>
      <c r="E1473" s="10">
        <v>13.64673918917351</v>
      </c>
      <c r="F1473" s="10">
        <v>1010.8442190383267</v>
      </c>
      <c r="G1473" s="10">
        <v>990.9212147328776</v>
      </c>
      <c r="H1473" s="2" t="s">
        <v>618</v>
      </c>
      <c r="I1473" s="2" t="s">
        <v>667</v>
      </c>
      <c r="J1473" s="2" t="s">
        <v>666</v>
      </c>
    </row>
    <row r="1474">
      <c r="A1474" s="2">
        <v>1473.0</v>
      </c>
      <c r="B1474" s="2" t="s">
        <v>20</v>
      </c>
      <c r="C1474" s="2" t="s">
        <v>225</v>
      </c>
      <c r="D1474" s="16" t="s">
        <v>439</v>
      </c>
      <c r="E1474" s="10">
        <v>6.275407520617397</v>
      </c>
      <c r="F1474" s="10">
        <v>1099.010048177341</v>
      </c>
      <c r="G1474" s="10">
        <v>976.1142131600949</v>
      </c>
      <c r="I1474" s="2" t="s">
        <v>652</v>
      </c>
      <c r="J1474" s="2" t="s">
        <v>617</v>
      </c>
    </row>
    <row r="1475">
      <c r="A1475" s="2">
        <v>1474.0</v>
      </c>
      <c r="B1475" s="2" t="s">
        <v>126</v>
      </c>
      <c r="C1475" s="2" t="s">
        <v>20</v>
      </c>
      <c r="D1475" s="16" t="s">
        <v>583</v>
      </c>
      <c r="E1475" s="10">
        <v>25.345495699533732</v>
      </c>
      <c r="F1475" s="10">
        <v>1025.1776657479274</v>
      </c>
      <c r="G1475" s="10">
        <v>1105.2854556979585</v>
      </c>
      <c r="I1475" s="2" t="s">
        <v>617</v>
      </c>
      <c r="J1475" s="2" t="s">
        <v>652</v>
      </c>
    </row>
    <row r="1476">
      <c r="A1476" s="2">
        <v>1475.0</v>
      </c>
      <c r="B1476" s="2" t="s">
        <v>34</v>
      </c>
      <c r="C1476" s="2" t="s">
        <v>126</v>
      </c>
      <c r="D1476" s="16" t="s">
        <v>442</v>
      </c>
      <c r="E1476" s="10">
        <v>11.662084453860121</v>
      </c>
      <c r="F1476" s="10">
        <v>1088.4302502358414</v>
      </c>
      <c r="G1476" s="10">
        <v>1050.5231614474612</v>
      </c>
      <c r="I1476" s="2" t="s">
        <v>652</v>
      </c>
      <c r="J1476" s="2" t="s">
        <v>617</v>
      </c>
    </row>
    <row r="1477">
      <c r="A1477" s="2">
        <v>1476.0</v>
      </c>
      <c r="B1477" s="2" t="s">
        <v>87</v>
      </c>
      <c r="C1477" s="2" t="s">
        <v>34</v>
      </c>
      <c r="D1477" s="16" t="s">
        <v>433</v>
      </c>
      <c r="E1477" s="10">
        <v>-45.27190700966277</v>
      </c>
      <c r="F1477" s="10">
        <v>1074.2261540252414</v>
      </c>
      <c r="G1477" s="10">
        <v>1100.0923346897016</v>
      </c>
      <c r="I1477" s="2" t="s">
        <v>617</v>
      </c>
      <c r="J1477" s="2" t="s">
        <v>652</v>
      </c>
    </row>
    <row r="1478">
      <c r="A1478" s="2">
        <v>1477.0</v>
      </c>
      <c r="B1478" s="2" t="s">
        <v>236</v>
      </c>
      <c r="C1478" s="2" t="s">
        <v>34</v>
      </c>
      <c r="D1478" s="16" t="s">
        <v>581</v>
      </c>
      <c r="E1478" s="10">
        <v>38.725343289290535</v>
      </c>
      <c r="F1478" s="10">
        <v>954.4898399002741</v>
      </c>
      <c r="G1478" s="10">
        <v>1145.3642416993644</v>
      </c>
      <c r="I1478" s="2" t="s">
        <v>617</v>
      </c>
      <c r="J1478" s="2" t="s">
        <v>652</v>
      </c>
    </row>
    <row r="1479">
      <c r="A1479" s="2">
        <v>1478.0</v>
      </c>
      <c r="B1479" s="2" t="s">
        <v>45</v>
      </c>
      <c r="C1479" s="2" t="s">
        <v>236</v>
      </c>
      <c r="D1479" s="16" t="s">
        <v>543</v>
      </c>
      <c r="E1479" s="10">
        <v>6.7828744013040625</v>
      </c>
      <c r="F1479" s="10">
        <v>1103.9181798961783</v>
      </c>
      <c r="G1479" s="10">
        <v>993.2151831895646</v>
      </c>
      <c r="I1479" s="2" t="s">
        <v>652</v>
      </c>
      <c r="J1479" s="2" t="s">
        <v>617</v>
      </c>
    </row>
    <row r="1480">
      <c r="A1480" s="2">
        <v>1479.0</v>
      </c>
      <c r="B1480" s="2" t="s">
        <v>354</v>
      </c>
      <c r="C1480" s="2" t="s">
        <v>45</v>
      </c>
      <c r="D1480" s="16" t="s">
        <v>433</v>
      </c>
      <c r="E1480" s="10">
        <v>-27.99059698189666</v>
      </c>
      <c r="F1480" s="10">
        <v>958.6936916590741</v>
      </c>
      <c r="G1480" s="10">
        <v>1110.7010542974824</v>
      </c>
      <c r="I1480" s="2" t="s">
        <v>617</v>
      </c>
      <c r="J1480" s="2" t="s">
        <v>652</v>
      </c>
    </row>
    <row r="1481">
      <c r="A1481" s="2">
        <v>1480.0</v>
      </c>
      <c r="B1481" s="2" t="s">
        <v>420</v>
      </c>
      <c r="C1481" s="2" t="s">
        <v>45</v>
      </c>
      <c r="D1481" s="16" t="s">
        <v>556</v>
      </c>
      <c r="E1481" s="10">
        <v>38.10189443901039</v>
      </c>
      <c r="F1481" s="10">
        <v>952.9335136775247</v>
      </c>
      <c r="G1481" s="10">
        <v>1138.6916512793791</v>
      </c>
      <c r="I1481" s="2" t="s">
        <v>617</v>
      </c>
      <c r="J1481" s="2" t="s">
        <v>652</v>
      </c>
    </row>
    <row r="1482">
      <c r="A1482" s="2">
        <v>1481.0</v>
      </c>
      <c r="B1482" s="2" t="s">
        <v>100</v>
      </c>
      <c r="C1482" s="2" t="s">
        <v>420</v>
      </c>
      <c r="D1482" s="16" t="s">
        <v>456</v>
      </c>
      <c r="E1482" s="10">
        <v>13.818827856332785</v>
      </c>
      <c r="F1482" s="10">
        <v>1017.6145238227856</v>
      </c>
      <c r="G1482" s="10">
        <v>991.0354081165351</v>
      </c>
      <c r="I1482" s="2" t="s">
        <v>652</v>
      </c>
      <c r="J1482" s="2" t="s">
        <v>617</v>
      </c>
    </row>
    <row r="1483">
      <c r="A1483" s="2">
        <v>1482.0</v>
      </c>
      <c r="B1483" s="2" t="s">
        <v>225</v>
      </c>
      <c r="C1483" s="2" t="s">
        <v>100</v>
      </c>
      <c r="D1483" s="16" t="s">
        <v>463</v>
      </c>
      <c r="E1483" s="10">
        <v>22.570804134989586</v>
      </c>
      <c r="F1483" s="10">
        <v>969.8388056394774</v>
      </c>
      <c r="G1483" s="10">
        <v>1031.4333516791182</v>
      </c>
      <c r="I1483" s="2" t="s">
        <v>617</v>
      </c>
      <c r="J1483" s="2" t="s">
        <v>652</v>
      </c>
    </row>
    <row r="1484">
      <c r="A1484" s="2">
        <v>1483.0</v>
      </c>
      <c r="B1484" s="2" t="s">
        <v>20</v>
      </c>
      <c r="C1484" s="2" t="s">
        <v>225</v>
      </c>
      <c r="D1484" s="16" t="s">
        <v>469</v>
      </c>
      <c r="E1484" s="10">
        <v>8.919028365630925</v>
      </c>
      <c r="F1484" s="10">
        <v>1079.9399599984247</v>
      </c>
      <c r="G1484" s="10">
        <v>992.4096097744671</v>
      </c>
      <c r="I1484" s="2" t="s">
        <v>652</v>
      </c>
      <c r="J1484" s="2" t="s">
        <v>617</v>
      </c>
    </row>
    <row r="1485">
      <c r="A1485" s="2">
        <v>1484.0</v>
      </c>
      <c r="B1485" s="2" t="s">
        <v>236</v>
      </c>
      <c r="C1485" s="2" t="s">
        <v>20</v>
      </c>
      <c r="D1485" s="16" t="s">
        <v>463</v>
      </c>
      <c r="E1485" s="10">
        <v>28.228130312790242</v>
      </c>
      <c r="F1485" s="10">
        <v>986.4323087882606</v>
      </c>
      <c r="G1485" s="10">
        <v>1088.8589883640554</v>
      </c>
      <c r="I1485" s="2" t="s">
        <v>617</v>
      </c>
      <c r="J1485" s="2" t="s">
        <v>652</v>
      </c>
    </row>
    <row r="1486">
      <c r="A1486" s="2">
        <v>1485.0</v>
      </c>
      <c r="B1486" s="2" t="s">
        <v>40</v>
      </c>
      <c r="C1486" s="2" t="s">
        <v>236</v>
      </c>
      <c r="D1486" s="16" t="s">
        <v>489</v>
      </c>
      <c r="E1486" s="10">
        <v>8.806600758904628</v>
      </c>
      <c r="F1486" s="10">
        <v>1101.7710185557996</v>
      </c>
      <c r="G1486" s="10">
        <v>1014.6604391010509</v>
      </c>
      <c r="I1486" s="2" t="s">
        <v>652</v>
      </c>
      <c r="J1486" s="2" t="s">
        <v>617</v>
      </c>
    </row>
    <row r="1487">
      <c r="A1487" s="2">
        <v>1486.0</v>
      </c>
      <c r="B1487" s="2" t="s">
        <v>87</v>
      </c>
      <c r="C1487" s="2" t="s">
        <v>40</v>
      </c>
      <c r="D1487" s="16" t="s">
        <v>436</v>
      </c>
      <c r="E1487" s="10">
        <v>25.819750410229783</v>
      </c>
      <c r="F1487" s="10">
        <v>1028.9542470155786</v>
      </c>
      <c r="G1487" s="10">
        <v>1110.5776193147042</v>
      </c>
      <c r="I1487" s="2" t="s">
        <v>617</v>
      </c>
      <c r="J1487" s="2" t="s">
        <v>652</v>
      </c>
    </row>
    <row r="1488">
      <c r="A1488" s="2">
        <v>1487.0</v>
      </c>
      <c r="B1488" s="2" t="s">
        <v>43</v>
      </c>
      <c r="C1488" s="2" t="s">
        <v>87</v>
      </c>
      <c r="D1488" s="16" t="s">
        <v>527</v>
      </c>
      <c r="E1488" s="10">
        <v>13.127753694189552</v>
      </c>
      <c r="F1488" s="10">
        <v>1085.9996280878024</v>
      </c>
      <c r="G1488" s="10">
        <v>1054.7739974258084</v>
      </c>
      <c r="H1488" s="2" t="s">
        <v>618</v>
      </c>
      <c r="I1488" s="2" t="s">
        <v>652</v>
      </c>
      <c r="J1488" s="2" t="s">
        <v>617</v>
      </c>
    </row>
    <row r="1489">
      <c r="A1489" s="2">
        <v>1488.0</v>
      </c>
      <c r="B1489" s="2" t="s">
        <v>52</v>
      </c>
      <c r="C1489" s="2" t="s">
        <v>313</v>
      </c>
      <c r="D1489" s="16" t="s">
        <v>500</v>
      </c>
      <c r="E1489" s="10">
        <v>2.788568738724516</v>
      </c>
      <c r="F1489" s="10">
        <v>1152.9868068431156</v>
      </c>
      <c r="G1489" s="10">
        <v>949.5633040361614</v>
      </c>
      <c r="I1489" s="2" t="s">
        <v>631</v>
      </c>
      <c r="J1489" s="2" t="s">
        <v>668</v>
      </c>
    </row>
    <row r="1490">
      <c r="A1490" s="2">
        <v>1489.0</v>
      </c>
      <c r="B1490" s="2" t="s">
        <v>115</v>
      </c>
      <c r="C1490" s="2" t="s">
        <v>52</v>
      </c>
      <c r="D1490" s="16" t="s">
        <v>469</v>
      </c>
      <c r="E1490" s="10">
        <v>30.76575311104263</v>
      </c>
      <c r="F1490" s="10">
        <v>1044.611217859998</v>
      </c>
      <c r="G1490" s="10">
        <v>1155.77537558184</v>
      </c>
      <c r="I1490" s="2" t="s">
        <v>668</v>
      </c>
      <c r="J1490" s="2" t="s">
        <v>631</v>
      </c>
    </row>
    <row r="1491">
      <c r="A1491" s="2">
        <v>1490.0</v>
      </c>
      <c r="B1491" s="2" t="s">
        <v>19</v>
      </c>
      <c r="C1491" s="2" t="s">
        <v>115</v>
      </c>
      <c r="D1491" s="16" t="s">
        <v>549</v>
      </c>
      <c r="E1491" s="10">
        <v>6.123580211578623</v>
      </c>
      <c r="F1491" s="10">
        <v>1189.0468729877025</v>
      </c>
      <c r="G1491" s="10">
        <v>1075.3769709710407</v>
      </c>
      <c r="I1491" s="2" t="s">
        <v>631</v>
      </c>
      <c r="J1491" s="2" t="s">
        <v>668</v>
      </c>
    </row>
    <row r="1492">
      <c r="A1492" s="2">
        <v>1491.0</v>
      </c>
      <c r="B1492" s="2" t="s">
        <v>13</v>
      </c>
      <c r="C1492" s="2" t="s">
        <v>19</v>
      </c>
      <c r="D1492" s="16" t="s">
        <v>433</v>
      </c>
      <c r="E1492" s="10">
        <v>-39.27552041031762</v>
      </c>
      <c r="F1492" s="10">
        <v>1122.6251192063655</v>
      </c>
      <c r="G1492" s="10">
        <v>1195.1704531992812</v>
      </c>
      <c r="I1492" s="2" t="s">
        <v>668</v>
      </c>
      <c r="J1492" s="2" t="s">
        <v>631</v>
      </c>
    </row>
    <row r="1493">
      <c r="A1493" s="2">
        <v>1492.0</v>
      </c>
      <c r="B1493" s="2" t="s">
        <v>395</v>
      </c>
      <c r="C1493" s="2" t="s">
        <v>19</v>
      </c>
      <c r="D1493" s="16" t="s">
        <v>433</v>
      </c>
      <c r="E1493" s="10">
        <v>-9.549264275575027</v>
      </c>
      <c r="F1493" s="10">
        <v>916.9013106681623</v>
      </c>
      <c r="G1493" s="10">
        <v>1234.4459736095987</v>
      </c>
      <c r="I1493" s="2" t="s">
        <v>668</v>
      </c>
      <c r="J1493" s="2" t="s">
        <v>631</v>
      </c>
    </row>
    <row r="1494">
      <c r="A1494" s="2">
        <v>1493.0</v>
      </c>
      <c r="B1494" s="2" t="s">
        <v>248</v>
      </c>
      <c r="C1494" s="2" t="s">
        <v>19</v>
      </c>
      <c r="D1494" s="16" t="s">
        <v>546</v>
      </c>
      <c r="E1494" s="10">
        <v>48.8267236929753</v>
      </c>
      <c r="F1494" s="10">
        <v>960.314917972706</v>
      </c>
      <c r="G1494" s="10">
        <v>1243.9952378851738</v>
      </c>
      <c r="I1494" s="2" t="s">
        <v>668</v>
      </c>
      <c r="J1494" s="2" t="s">
        <v>631</v>
      </c>
    </row>
    <row r="1495">
      <c r="A1495" s="2">
        <v>1494.0</v>
      </c>
      <c r="B1495" s="2" t="s">
        <v>61</v>
      </c>
      <c r="C1495" s="2" t="s">
        <v>248</v>
      </c>
      <c r="D1495" s="16" t="s">
        <v>430</v>
      </c>
      <c r="E1495" s="10">
        <v>9.296361822105702</v>
      </c>
      <c r="F1495" s="10">
        <v>1074.3332871583489</v>
      </c>
      <c r="G1495" s="10">
        <v>1009.1416416656813</v>
      </c>
      <c r="I1495" s="2" t="s">
        <v>631</v>
      </c>
      <c r="J1495" s="2" t="s">
        <v>668</v>
      </c>
    </row>
    <row r="1496">
      <c r="A1496" s="2">
        <v>1495.0</v>
      </c>
      <c r="B1496" s="2" t="s">
        <v>164</v>
      </c>
      <c r="C1496" s="2" t="s">
        <v>61</v>
      </c>
      <c r="D1496" s="16" t="s">
        <v>427</v>
      </c>
      <c r="E1496" s="10">
        <v>18.030387941049238</v>
      </c>
      <c r="F1496" s="10">
        <v>1065.8987489234537</v>
      </c>
      <c r="G1496" s="10">
        <v>1083.6296489804547</v>
      </c>
      <c r="I1496" s="2" t="s">
        <v>668</v>
      </c>
      <c r="J1496" s="2" t="s">
        <v>631</v>
      </c>
    </row>
    <row r="1497">
      <c r="A1497" s="2">
        <v>1496.0</v>
      </c>
      <c r="B1497" s="2" t="s">
        <v>22</v>
      </c>
      <c r="C1497" s="2" t="s">
        <v>164</v>
      </c>
      <c r="D1497" s="16" t="s">
        <v>536</v>
      </c>
      <c r="E1497" s="10">
        <v>9.71569679657275</v>
      </c>
      <c r="F1497" s="10">
        <v>1141.896588236106</v>
      </c>
      <c r="G1497" s="10">
        <v>1083.9291368645029</v>
      </c>
      <c r="I1497" s="2" t="s">
        <v>631</v>
      </c>
      <c r="J1497" s="2" t="s">
        <v>668</v>
      </c>
    </row>
    <row r="1498">
      <c r="A1498" s="2">
        <v>1497.0</v>
      </c>
      <c r="B1498" s="2" t="s">
        <v>115</v>
      </c>
      <c r="C1498" s="2" t="s">
        <v>22</v>
      </c>
      <c r="D1498" s="16" t="s">
        <v>490</v>
      </c>
      <c r="E1498" s="10">
        <v>25.731866932816416</v>
      </c>
      <c r="F1498" s="10">
        <v>1069.253390759462</v>
      </c>
      <c r="G1498" s="10">
        <v>1151.6122850326788</v>
      </c>
      <c r="I1498" s="2" t="s">
        <v>668</v>
      </c>
      <c r="J1498" s="2" t="s">
        <v>631</v>
      </c>
    </row>
    <row r="1499">
      <c r="A1499" s="2">
        <v>1498.0</v>
      </c>
      <c r="B1499" s="2" t="s">
        <v>75</v>
      </c>
      <c r="C1499" s="2" t="s">
        <v>115</v>
      </c>
      <c r="D1499" s="16" t="s">
        <v>462</v>
      </c>
      <c r="E1499" s="10">
        <v>19.100787213710014</v>
      </c>
      <c r="F1499" s="10">
        <v>1061.7901462330758</v>
      </c>
      <c r="G1499" s="10">
        <v>1094.9852576922783</v>
      </c>
      <c r="I1499" s="2" t="s">
        <v>631</v>
      </c>
      <c r="J1499" s="2" t="s">
        <v>668</v>
      </c>
    </row>
    <row r="1500">
      <c r="A1500" s="2">
        <v>1499.0</v>
      </c>
      <c r="B1500" s="2" t="s">
        <v>13</v>
      </c>
      <c r="C1500" s="2" t="s">
        <v>75</v>
      </c>
      <c r="D1500" s="16" t="s">
        <v>509</v>
      </c>
      <c r="E1500" s="10">
        <v>14.763368815915854</v>
      </c>
      <c r="F1500" s="10">
        <v>1083.349598796048</v>
      </c>
      <c r="G1500" s="10">
        <v>1080.8909334467858</v>
      </c>
      <c r="I1500" s="2" t="s">
        <v>668</v>
      </c>
      <c r="J1500" s="2" t="s">
        <v>631</v>
      </c>
    </row>
    <row r="1501">
      <c r="A1501" s="2">
        <v>1500.0</v>
      </c>
      <c r="B1501" s="2" t="s">
        <v>52</v>
      </c>
      <c r="C1501" s="2" t="s">
        <v>13</v>
      </c>
      <c r="D1501" s="16" t="s">
        <v>452</v>
      </c>
      <c r="E1501" s="10">
        <v>12.163521929279096</v>
      </c>
      <c r="F1501" s="10">
        <v>1125.0096224707975</v>
      </c>
      <c r="G1501" s="10">
        <v>1098.112967611964</v>
      </c>
      <c r="I1501" s="2" t="s">
        <v>631</v>
      </c>
      <c r="J1501" s="2" t="s">
        <v>668</v>
      </c>
    </row>
    <row r="1502">
      <c r="A1502" s="2">
        <v>1501.0</v>
      </c>
      <c r="B1502" s="2" t="s">
        <v>13</v>
      </c>
      <c r="C1502" s="2" t="s">
        <v>52</v>
      </c>
      <c r="D1502" s="16" t="s">
        <v>544</v>
      </c>
      <c r="E1502" s="10">
        <v>21.27979444507735</v>
      </c>
      <c r="F1502" s="10">
        <v>1085.949445682685</v>
      </c>
      <c r="G1502" s="10">
        <v>1137.1731444000766</v>
      </c>
      <c r="I1502" s="2" t="s">
        <v>668</v>
      </c>
      <c r="J1502" s="2" t="s">
        <v>631</v>
      </c>
    </row>
    <row r="1503">
      <c r="A1503" s="2">
        <v>1502.0</v>
      </c>
      <c r="B1503" s="2" t="s">
        <v>125</v>
      </c>
      <c r="C1503" s="2" t="s">
        <v>13</v>
      </c>
      <c r="D1503" s="16" t="s">
        <v>596</v>
      </c>
      <c r="E1503" s="10">
        <v>29.525359869042894</v>
      </c>
      <c r="F1503" s="10">
        <v>994.3053704945393</v>
      </c>
      <c r="G1503" s="10">
        <v>1107.2292401277625</v>
      </c>
      <c r="H1503" s="2" t="s">
        <v>618</v>
      </c>
      <c r="I1503" s="2" t="s">
        <v>631</v>
      </c>
      <c r="J1503" s="2" t="s">
        <v>668</v>
      </c>
    </row>
    <row r="1504">
      <c r="A1504" s="2">
        <v>1503.0</v>
      </c>
      <c r="B1504" s="2" t="s">
        <v>41</v>
      </c>
      <c r="C1504" s="2" t="s">
        <v>18</v>
      </c>
      <c r="D1504" s="16" t="s">
        <v>534</v>
      </c>
      <c r="E1504" s="10">
        <v>9.685152916957051</v>
      </c>
      <c r="F1504" s="10">
        <v>1148.503494363721</v>
      </c>
      <c r="G1504" s="10">
        <v>1084.7530524816566</v>
      </c>
      <c r="I1504" s="2" t="s">
        <v>637</v>
      </c>
      <c r="J1504" s="2" t="s">
        <v>620</v>
      </c>
    </row>
    <row r="1505">
      <c r="A1505" s="2">
        <v>1504.0</v>
      </c>
      <c r="B1505" s="2" t="s">
        <v>303</v>
      </c>
      <c r="C1505" s="2" t="s">
        <v>41</v>
      </c>
      <c r="D1505" s="16" t="s">
        <v>433</v>
      </c>
      <c r="E1505" s="10">
        <v>-18.710546647250162</v>
      </c>
      <c r="F1505" s="10">
        <v>935.9075329856137</v>
      </c>
      <c r="G1505" s="10">
        <v>1158.1886472806782</v>
      </c>
      <c r="I1505" s="2" t="s">
        <v>620</v>
      </c>
      <c r="J1505" s="2" t="s">
        <v>637</v>
      </c>
    </row>
    <row r="1506">
      <c r="A1506" s="2">
        <v>1505.0</v>
      </c>
      <c r="B1506" s="2" t="s">
        <v>273</v>
      </c>
      <c r="C1506" s="2" t="s">
        <v>41</v>
      </c>
      <c r="D1506" s="16" t="s">
        <v>595</v>
      </c>
      <c r="E1506" s="10">
        <v>45.12301061837267</v>
      </c>
      <c r="F1506" s="10">
        <v>938.2888224688381</v>
      </c>
      <c r="G1506" s="10">
        <v>1176.8991939279283</v>
      </c>
      <c r="I1506" s="2" t="s">
        <v>620</v>
      </c>
      <c r="J1506" s="2" t="s">
        <v>637</v>
      </c>
    </row>
    <row r="1507">
      <c r="A1507" s="2">
        <v>1506.0</v>
      </c>
      <c r="B1507" s="2" t="s">
        <v>76</v>
      </c>
      <c r="C1507" s="2" t="s">
        <v>273</v>
      </c>
      <c r="D1507" s="16" t="s">
        <v>565</v>
      </c>
      <c r="E1507" s="10">
        <v>6.779053402603992</v>
      </c>
      <c r="F1507" s="10">
        <v>1100.386983058558</v>
      </c>
      <c r="G1507" s="10">
        <v>983.4118330872108</v>
      </c>
      <c r="I1507" s="2" t="s">
        <v>637</v>
      </c>
      <c r="J1507" s="2" t="s">
        <v>620</v>
      </c>
    </row>
    <row r="1508">
      <c r="A1508" s="2">
        <v>1507.0</v>
      </c>
      <c r="B1508" s="2" t="s">
        <v>18</v>
      </c>
      <c r="C1508" s="2" t="s">
        <v>76</v>
      </c>
      <c r="D1508" s="16" t="s">
        <v>463</v>
      </c>
      <c r="E1508" s="10">
        <v>18.802281862487646</v>
      </c>
      <c r="F1508" s="10">
        <v>1075.0678995646995</v>
      </c>
      <c r="G1508" s="10">
        <v>1107.1660364611619</v>
      </c>
      <c r="I1508" s="2" t="s">
        <v>620</v>
      </c>
      <c r="J1508" s="2" t="s">
        <v>637</v>
      </c>
    </row>
    <row r="1509">
      <c r="A1509" s="2">
        <v>1508.0</v>
      </c>
      <c r="B1509" s="2" t="s">
        <v>388</v>
      </c>
      <c r="C1509" s="2" t="s">
        <v>18</v>
      </c>
      <c r="D1509" s="16" t="s">
        <v>523</v>
      </c>
      <c r="E1509" s="10">
        <v>29.631922031517902</v>
      </c>
      <c r="F1509" s="10">
        <v>986.2318958550574</v>
      </c>
      <c r="G1509" s="10">
        <v>1093.8701814271872</v>
      </c>
      <c r="I1509" s="2" t="s">
        <v>637</v>
      </c>
      <c r="J1509" s="2" t="s">
        <v>620</v>
      </c>
    </row>
    <row r="1510">
      <c r="A1510" s="2">
        <v>1509.0</v>
      </c>
      <c r="B1510" s="2" t="s">
        <v>53</v>
      </c>
      <c r="C1510" s="2" t="s">
        <v>388</v>
      </c>
      <c r="D1510" s="16" t="s">
        <v>492</v>
      </c>
      <c r="E1510" s="10">
        <v>25.77388235057763</v>
      </c>
      <c r="F1510" s="10">
        <v>933.630191885702</v>
      </c>
      <c r="G1510" s="10">
        <v>1015.8638178865752</v>
      </c>
      <c r="I1510" s="2" t="s">
        <v>620</v>
      </c>
      <c r="J1510" s="2" t="s">
        <v>637</v>
      </c>
    </row>
    <row r="1511">
      <c r="A1511" s="2">
        <v>1510.0</v>
      </c>
      <c r="B1511" s="2" t="s">
        <v>332</v>
      </c>
      <c r="C1511" s="2" t="s">
        <v>53</v>
      </c>
      <c r="D1511" s="16" t="s">
        <v>433</v>
      </c>
      <c r="E1511" s="10">
        <v>-49.64202760783887</v>
      </c>
      <c r="F1511" s="10">
        <v>973.3257120830145</v>
      </c>
      <c r="G1511" s="10">
        <v>959.4040742362796</v>
      </c>
      <c r="I1511" s="2" t="s">
        <v>637</v>
      </c>
      <c r="J1511" s="2" t="s">
        <v>620</v>
      </c>
    </row>
    <row r="1512">
      <c r="A1512" s="2">
        <v>1511.0</v>
      </c>
      <c r="B1512" s="2" t="s">
        <v>41</v>
      </c>
      <c r="C1512" s="2" t="s">
        <v>53</v>
      </c>
      <c r="D1512" s="16" t="s">
        <v>530</v>
      </c>
      <c r="E1512" s="10">
        <v>1.490350278224896</v>
      </c>
      <c r="F1512" s="10">
        <v>1131.7761833095556</v>
      </c>
      <c r="G1512" s="10">
        <v>1009.0461018441184</v>
      </c>
      <c r="I1512" s="2" t="s">
        <v>637</v>
      </c>
      <c r="J1512" s="2" t="s">
        <v>620</v>
      </c>
    </row>
    <row r="1513">
      <c r="A1513" s="2">
        <v>1512.0</v>
      </c>
      <c r="B1513" s="2" t="s">
        <v>273</v>
      </c>
      <c r="C1513" s="2" t="s">
        <v>41</v>
      </c>
      <c r="D1513" s="16" t="s">
        <v>559</v>
      </c>
      <c r="E1513" s="10">
        <v>36.408877072428616</v>
      </c>
      <c r="F1513" s="10">
        <v>976.6327796846068</v>
      </c>
      <c r="G1513" s="10">
        <v>1133.2665335877803</v>
      </c>
      <c r="I1513" s="2" t="s">
        <v>620</v>
      </c>
      <c r="J1513" s="2" t="s">
        <v>637</v>
      </c>
    </row>
    <row r="1514">
      <c r="A1514" s="2">
        <v>1513.0</v>
      </c>
      <c r="B1514" s="2" t="s">
        <v>172</v>
      </c>
      <c r="C1514" s="2" t="s">
        <v>273</v>
      </c>
      <c r="D1514" s="16" t="s">
        <v>448</v>
      </c>
      <c r="E1514" s="10">
        <v>15.839702001255521</v>
      </c>
      <c r="F1514" s="10">
        <v>1005.2245592572926</v>
      </c>
      <c r="G1514" s="10">
        <v>1013.0416567570354</v>
      </c>
      <c r="I1514" s="2" t="s">
        <v>637</v>
      </c>
      <c r="J1514" s="2" t="s">
        <v>620</v>
      </c>
    </row>
    <row r="1515">
      <c r="A1515" s="2">
        <v>1514.0</v>
      </c>
      <c r="B1515" s="2" t="s">
        <v>18</v>
      </c>
      <c r="C1515" s="2" t="s">
        <v>172</v>
      </c>
      <c r="D1515" s="16" t="s">
        <v>477</v>
      </c>
      <c r="E1515" s="10">
        <v>10.998676572999496</v>
      </c>
      <c r="F1515" s="10">
        <v>1064.2382593956693</v>
      </c>
      <c r="G1515" s="10">
        <v>1021.0642612585482</v>
      </c>
      <c r="I1515" s="2" t="s">
        <v>620</v>
      </c>
      <c r="J1515" s="2" t="s">
        <v>637</v>
      </c>
    </row>
    <row r="1516">
      <c r="A1516" s="2">
        <v>1515.0</v>
      </c>
      <c r="B1516" s="2" t="s">
        <v>76</v>
      </c>
      <c r="C1516" s="2" t="s">
        <v>18</v>
      </c>
      <c r="D1516" s="16" t="s">
        <v>433</v>
      </c>
      <c r="E1516" s="10">
        <v>-49.56225357025382</v>
      </c>
      <c r="F1516" s="10">
        <v>1088.3637545986742</v>
      </c>
      <c r="G1516" s="10">
        <v>1075.2369359686688</v>
      </c>
      <c r="I1516" s="2" t="s">
        <v>637</v>
      </c>
      <c r="J1516" s="2" t="s">
        <v>620</v>
      </c>
    </row>
    <row r="1517">
      <c r="A1517" s="2">
        <v>1516.0</v>
      </c>
      <c r="B1517" s="2" t="s">
        <v>41</v>
      </c>
      <c r="C1517" s="2" t="s">
        <v>18</v>
      </c>
      <c r="D1517" s="16" t="s">
        <v>490</v>
      </c>
      <c r="E1517" s="10">
        <v>15.029864527058045</v>
      </c>
      <c r="F1517" s="10">
        <v>1096.8576565153517</v>
      </c>
      <c r="G1517" s="10">
        <v>1124.7991895389227</v>
      </c>
      <c r="I1517" s="2" t="s">
        <v>637</v>
      </c>
      <c r="J1517" s="2" t="s">
        <v>620</v>
      </c>
    </row>
    <row r="1518">
      <c r="A1518" s="2">
        <v>1517.0</v>
      </c>
      <c r="B1518" s="2" t="s">
        <v>273</v>
      </c>
      <c r="C1518" s="2" t="s">
        <v>41</v>
      </c>
      <c r="D1518" s="16" t="s">
        <v>433</v>
      </c>
      <c r="E1518" s="10">
        <v>-33.3396712788551</v>
      </c>
      <c r="F1518" s="10">
        <v>997.2019547557799</v>
      </c>
      <c r="G1518" s="10">
        <v>1111.8875210424096</v>
      </c>
      <c r="I1518" s="2" t="s">
        <v>620</v>
      </c>
      <c r="J1518" s="2" t="s">
        <v>637</v>
      </c>
    </row>
    <row r="1519">
      <c r="A1519" s="2">
        <v>1518.0</v>
      </c>
      <c r="B1519" s="2" t="s">
        <v>303</v>
      </c>
      <c r="C1519" s="2" t="s">
        <v>41</v>
      </c>
      <c r="D1519" s="16" t="s">
        <v>517</v>
      </c>
      <c r="E1519" s="10">
        <v>43.91118670544567</v>
      </c>
      <c r="F1519" s="10">
        <v>917.1969863383636</v>
      </c>
      <c r="G1519" s="10">
        <v>1145.2271923212647</v>
      </c>
      <c r="H1519" s="2" t="s">
        <v>618</v>
      </c>
      <c r="I1519" s="2" t="s">
        <v>620</v>
      </c>
      <c r="J1519" s="2" t="s">
        <v>637</v>
      </c>
    </row>
    <row r="1520">
      <c r="A1520" s="2">
        <v>1519.0</v>
      </c>
      <c r="B1520" s="2" t="s">
        <v>119</v>
      </c>
      <c r="C1520" s="2" t="s">
        <v>224</v>
      </c>
      <c r="D1520" s="16" t="s">
        <v>433</v>
      </c>
      <c r="E1520" s="10">
        <v>-44.845931719005094</v>
      </c>
      <c r="F1520" s="10">
        <v>1002.5415163198553</v>
      </c>
      <c r="G1520" s="10">
        <v>1031.9592391810604</v>
      </c>
      <c r="I1520" s="2" t="s">
        <v>670</v>
      </c>
      <c r="J1520" s="2" t="s">
        <v>669</v>
      </c>
    </row>
    <row r="1521">
      <c r="A1521" s="2">
        <v>1520.0</v>
      </c>
      <c r="B1521" s="2" t="s">
        <v>307</v>
      </c>
      <c r="C1521" s="2" t="s">
        <v>224</v>
      </c>
      <c r="D1521" s="16" t="s">
        <v>568</v>
      </c>
      <c r="E1521" s="10">
        <v>22.175894131869992</v>
      </c>
      <c r="F1521" s="10">
        <v>1002.3459752943202</v>
      </c>
      <c r="G1521" s="10">
        <v>1076.8051709000656</v>
      </c>
      <c r="I1521" s="2" t="s">
        <v>670</v>
      </c>
      <c r="J1521" s="2" t="s">
        <v>669</v>
      </c>
    </row>
    <row r="1522">
      <c r="A1522" s="2">
        <v>1521.0</v>
      </c>
      <c r="B1522" s="2" t="s">
        <v>132</v>
      </c>
      <c r="C1522" s="2" t="s">
        <v>307</v>
      </c>
      <c r="D1522" s="16" t="s">
        <v>512</v>
      </c>
      <c r="E1522" s="10">
        <v>14.584223828284827</v>
      </c>
      <c r="F1522" s="10">
        <v>1031.357682353627</v>
      </c>
      <c r="G1522" s="10">
        <v>1024.5218694261903</v>
      </c>
      <c r="I1522" s="2" t="s">
        <v>669</v>
      </c>
      <c r="J1522" s="2" t="s">
        <v>670</v>
      </c>
    </row>
    <row r="1523">
      <c r="A1523" s="2">
        <v>1522.0</v>
      </c>
      <c r="B1523" s="2" t="s">
        <v>328</v>
      </c>
      <c r="C1523" s="2" t="s">
        <v>132</v>
      </c>
      <c r="D1523" s="16" t="s">
        <v>507</v>
      </c>
      <c r="E1523" s="10">
        <v>32.07644761796659</v>
      </c>
      <c r="F1523" s="10">
        <v>924.8375949925419</v>
      </c>
      <c r="G1523" s="10">
        <v>1045.941906181912</v>
      </c>
      <c r="I1523" s="2" t="s">
        <v>670</v>
      </c>
      <c r="J1523" s="2" t="s">
        <v>669</v>
      </c>
    </row>
    <row r="1524">
      <c r="A1524" s="2">
        <v>1523.0</v>
      </c>
      <c r="B1524" s="2" t="s">
        <v>232</v>
      </c>
      <c r="C1524" s="2" t="s">
        <v>328</v>
      </c>
      <c r="D1524" s="16" t="s">
        <v>453</v>
      </c>
      <c r="E1524" s="10">
        <v>11.468077789454036</v>
      </c>
      <c r="F1524" s="10">
        <v>1003.7853667429329</v>
      </c>
      <c r="G1524" s="10">
        <v>956.9140426105085</v>
      </c>
      <c r="I1524" s="2" t="s">
        <v>669</v>
      </c>
      <c r="J1524" s="2" t="s">
        <v>670</v>
      </c>
    </row>
    <row r="1525">
      <c r="A1525" s="2">
        <v>1524.0</v>
      </c>
      <c r="B1525" s="2" t="s">
        <v>418</v>
      </c>
      <c r="C1525" s="2" t="s">
        <v>232</v>
      </c>
      <c r="D1525" s="16" t="s">
        <v>433</v>
      </c>
      <c r="E1525" s="10">
        <v>-28.19008595096256</v>
      </c>
      <c r="F1525" s="10">
        <v>864.6532836130017</v>
      </c>
      <c r="G1525" s="10">
        <v>1015.253444532387</v>
      </c>
      <c r="I1525" s="2" t="s">
        <v>670</v>
      </c>
      <c r="J1525" s="2" t="s">
        <v>669</v>
      </c>
    </row>
    <row r="1526">
      <c r="A1526" s="2">
        <v>1525.0</v>
      </c>
      <c r="B1526" s="2" t="s">
        <v>119</v>
      </c>
      <c r="C1526" s="2" t="s">
        <v>232</v>
      </c>
      <c r="D1526" s="16" t="s">
        <v>548</v>
      </c>
      <c r="E1526" s="10">
        <v>23.032184026583355</v>
      </c>
      <c r="F1526" s="10">
        <v>957.6955846008502</v>
      </c>
      <c r="G1526" s="10">
        <v>1043.4435304833496</v>
      </c>
      <c r="I1526" s="2" t="s">
        <v>670</v>
      </c>
      <c r="J1526" s="2" t="s">
        <v>669</v>
      </c>
    </row>
    <row r="1527">
      <c r="A1527" s="2">
        <v>1526.0</v>
      </c>
      <c r="B1527" s="2" t="s">
        <v>289</v>
      </c>
      <c r="C1527" s="2" t="s">
        <v>119</v>
      </c>
      <c r="D1527" s="16" t="s">
        <v>433</v>
      </c>
      <c r="E1527" s="10">
        <v>-51.98165300412433</v>
      </c>
      <c r="F1527" s="10">
        <v>1019.5451374488218</v>
      </c>
      <c r="G1527" s="10">
        <v>980.7277686274335</v>
      </c>
      <c r="I1527" s="2" t="s">
        <v>669</v>
      </c>
      <c r="J1527" s="2" t="s">
        <v>670</v>
      </c>
    </row>
    <row r="1528">
      <c r="A1528" s="2">
        <v>1527.0</v>
      </c>
      <c r="B1528" s="2" t="s">
        <v>402</v>
      </c>
      <c r="C1528" s="2" t="s">
        <v>119</v>
      </c>
      <c r="D1528" s="16" t="s">
        <v>433</v>
      </c>
      <c r="E1528" s="10">
        <v>-35.70953071299976</v>
      </c>
      <c r="F1528" s="10">
        <v>934.6022833684094</v>
      </c>
      <c r="G1528" s="10">
        <v>1032.709421631558</v>
      </c>
      <c r="I1528" s="2" t="s">
        <v>669</v>
      </c>
      <c r="J1528" s="2" t="s">
        <v>670</v>
      </c>
    </row>
    <row r="1529">
      <c r="A1529" s="2">
        <v>1528.0</v>
      </c>
      <c r="B1529" s="2" t="s">
        <v>132</v>
      </c>
      <c r="C1529" s="2" t="s">
        <v>119</v>
      </c>
      <c r="D1529" s="16" t="s">
        <v>595</v>
      </c>
      <c r="E1529" s="10">
        <v>14.945436803370177</v>
      </c>
      <c r="F1529" s="10">
        <v>1013.8654585639453</v>
      </c>
      <c r="G1529" s="10">
        <v>1068.4189523445577</v>
      </c>
      <c r="I1529" s="2" t="s">
        <v>669</v>
      </c>
      <c r="J1529" s="2" t="s">
        <v>670</v>
      </c>
    </row>
    <row r="1530">
      <c r="A1530" s="2">
        <v>1529.0</v>
      </c>
      <c r="B1530" s="2" t="s">
        <v>307</v>
      </c>
      <c r="C1530" s="2" t="s">
        <v>132</v>
      </c>
      <c r="D1530" s="16" t="s">
        <v>433</v>
      </c>
      <c r="E1530" s="10">
        <v>-46.094164827646274</v>
      </c>
      <c r="F1530" s="10">
        <v>1009.9376455979054</v>
      </c>
      <c r="G1530" s="10">
        <v>1028.8108953673154</v>
      </c>
      <c r="I1530" s="2" t="s">
        <v>670</v>
      </c>
      <c r="J1530" s="2" t="s">
        <v>669</v>
      </c>
    </row>
    <row r="1531">
      <c r="A1531" s="2">
        <v>1530.0</v>
      </c>
      <c r="B1531" s="2" t="s">
        <v>328</v>
      </c>
      <c r="C1531" s="2" t="s">
        <v>132</v>
      </c>
      <c r="D1531" s="16" t="s">
        <v>484</v>
      </c>
      <c r="E1531" s="10">
        <v>29.751834467968873</v>
      </c>
      <c r="F1531" s="10">
        <v>945.4459648210544</v>
      </c>
      <c r="G1531" s="10">
        <v>1074.9050601949616</v>
      </c>
      <c r="I1531" s="2" t="s">
        <v>670</v>
      </c>
      <c r="J1531" s="2" t="s">
        <v>669</v>
      </c>
    </row>
    <row r="1532">
      <c r="A1532" s="2">
        <v>1531.0</v>
      </c>
      <c r="B1532" s="2" t="s">
        <v>289</v>
      </c>
      <c r="C1532" s="2" t="s">
        <v>328</v>
      </c>
      <c r="D1532" s="16" t="s">
        <v>509</v>
      </c>
      <c r="E1532" s="10">
        <v>15.85627061661804</v>
      </c>
      <c r="F1532" s="10">
        <v>967.5634844446975</v>
      </c>
      <c r="G1532" s="10">
        <v>975.1977992890234</v>
      </c>
      <c r="I1532" s="2" t="s">
        <v>669</v>
      </c>
      <c r="J1532" s="2" t="s">
        <v>670</v>
      </c>
    </row>
    <row r="1533">
      <c r="A1533" s="2">
        <v>1532.0</v>
      </c>
      <c r="B1533" s="2" t="s">
        <v>418</v>
      </c>
      <c r="C1533" s="2" t="s">
        <v>289</v>
      </c>
      <c r="D1533" s="16" t="s">
        <v>543</v>
      </c>
      <c r="E1533" s="10">
        <v>35.16101909271487</v>
      </c>
      <c r="F1533" s="10">
        <v>836.4631976620391</v>
      </c>
      <c r="G1533" s="10">
        <v>983.4197550613155</v>
      </c>
      <c r="I1533" s="2" t="s">
        <v>670</v>
      </c>
      <c r="J1533" s="2" t="s">
        <v>669</v>
      </c>
    </row>
    <row r="1534">
      <c r="A1534" s="2">
        <v>1533.0</v>
      </c>
      <c r="B1534" s="2" t="s">
        <v>232</v>
      </c>
      <c r="C1534" s="2" t="s">
        <v>418</v>
      </c>
      <c r="D1534" s="16" t="s">
        <v>452</v>
      </c>
      <c r="E1534" s="10">
        <v>4.130721392627546</v>
      </c>
      <c r="F1534" s="10">
        <v>1020.4113464567663</v>
      </c>
      <c r="G1534" s="10">
        <v>871.624216754754</v>
      </c>
      <c r="H1534" s="2" t="s">
        <v>618</v>
      </c>
      <c r="I1534" s="2" t="s">
        <v>669</v>
      </c>
      <c r="J1534" s="2" t="s">
        <v>670</v>
      </c>
    </row>
    <row r="1535">
      <c r="A1535" s="2">
        <v>1534.0</v>
      </c>
      <c r="B1535" s="2" t="s">
        <v>33</v>
      </c>
      <c r="C1535" s="2" t="s">
        <v>201</v>
      </c>
      <c r="D1535" s="16" t="s">
        <v>433</v>
      </c>
      <c r="E1535" s="10">
        <v>-42.21574639894078</v>
      </c>
      <c r="F1535" s="10">
        <v>1051.005292239181</v>
      </c>
      <c r="G1535" s="10">
        <v>1101.44835449529</v>
      </c>
      <c r="I1535" s="2" t="s">
        <v>632</v>
      </c>
      <c r="J1535" s="2" t="s">
        <v>629</v>
      </c>
    </row>
    <row r="1536">
      <c r="A1536" s="2">
        <v>1535.0</v>
      </c>
      <c r="B1536" s="2" t="s">
        <v>150</v>
      </c>
      <c r="C1536" s="2" t="s">
        <v>201</v>
      </c>
      <c r="D1536" s="16" t="s">
        <v>447</v>
      </c>
      <c r="E1536" s="10">
        <v>31.920615677752572</v>
      </c>
      <c r="F1536" s="10">
        <v>1000.0</v>
      </c>
      <c r="G1536" s="10">
        <v>1143.6641008942308</v>
      </c>
      <c r="I1536" s="2" t="s">
        <v>632</v>
      </c>
      <c r="J1536" s="2" t="s">
        <v>629</v>
      </c>
    </row>
    <row r="1537">
      <c r="A1537" s="2">
        <v>1536.0</v>
      </c>
      <c r="B1537" s="2" t="s">
        <v>65</v>
      </c>
      <c r="C1537" s="2" t="s">
        <v>150</v>
      </c>
      <c r="D1537" s="16" t="s">
        <v>535</v>
      </c>
      <c r="E1537" s="10">
        <v>10.447183384575153</v>
      </c>
      <c r="F1537" s="10">
        <v>1085.7862514680558</v>
      </c>
      <c r="G1537" s="10">
        <v>1031.9206156777527</v>
      </c>
      <c r="I1537" s="2" t="s">
        <v>629</v>
      </c>
      <c r="J1537" s="2" t="s">
        <v>632</v>
      </c>
    </row>
    <row r="1538">
      <c r="A1538" s="2">
        <v>1537.0</v>
      </c>
      <c r="B1538" s="2" t="s">
        <v>378</v>
      </c>
      <c r="C1538" s="2" t="s">
        <v>65</v>
      </c>
      <c r="D1538" s="16" t="s">
        <v>433</v>
      </c>
      <c r="E1538" s="10">
        <v>-36.281358735171956</v>
      </c>
      <c r="F1538" s="10">
        <v>1002.1628057693173</v>
      </c>
      <c r="G1538" s="10">
        <v>1096.2334348526308</v>
      </c>
      <c r="I1538" s="2" t="s">
        <v>632</v>
      </c>
      <c r="J1538" s="2" t="s">
        <v>629</v>
      </c>
    </row>
    <row r="1539">
      <c r="A1539" s="2">
        <v>1538.0</v>
      </c>
      <c r="B1539" s="2" t="s">
        <v>228</v>
      </c>
      <c r="C1539" s="2" t="s">
        <v>65</v>
      </c>
      <c r="D1539" s="16" t="s">
        <v>496</v>
      </c>
      <c r="E1539" s="10">
        <v>29.875184864087412</v>
      </c>
      <c r="F1539" s="10">
        <v>1000.0</v>
      </c>
      <c r="G1539" s="10">
        <v>1132.5147935878028</v>
      </c>
      <c r="I1539" s="2" t="s">
        <v>632</v>
      </c>
      <c r="J1539" s="2" t="s">
        <v>629</v>
      </c>
    </row>
    <row r="1540">
      <c r="A1540" s="2">
        <v>1539.0</v>
      </c>
      <c r="B1540" s="2" t="s">
        <v>83</v>
      </c>
      <c r="C1540" s="2" t="s">
        <v>228</v>
      </c>
      <c r="D1540" s="16" t="s">
        <v>562</v>
      </c>
      <c r="E1540" s="10">
        <v>9.342703172839716</v>
      </c>
      <c r="F1540" s="10">
        <v>1092.9294504680486</v>
      </c>
      <c r="G1540" s="10">
        <v>1029.8751848640875</v>
      </c>
      <c r="I1540" s="2" t="s">
        <v>629</v>
      </c>
      <c r="J1540" s="2" t="s">
        <v>632</v>
      </c>
    </row>
    <row r="1541">
      <c r="A1541" s="2">
        <v>1540.0</v>
      </c>
      <c r="B1541" s="2" t="s">
        <v>37</v>
      </c>
      <c r="C1541" s="2" t="s">
        <v>83</v>
      </c>
      <c r="D1541" s="16" t="s">
        <v>579</v>
      </c>
      <c r="E1541" s="10">
        <v>35.94071876202328</v>
      </c>
      <c r="F1541" s="10">
        <v>947.4208064056704</v>
      </c>
      <c r="G1541" s="10">
        <v>1102.2721536408883</v>
      </c>
      <c r="I1541" s="2" t="s">
        <v>632</v>
      </c>
      <c r="J1541" s="2" t="s">
        <v>629</v>
      </c>
    </row>
    <row r="1542">
      <c r="A1542" s="2">
        <v>1541.0</v>
      </c>
      <c r="B1542" s="2" t="s">
        <v>114</v>
      </c>
      <c r="C1542" s="2" t="s">
        <v>37</v>
      </c>
      <c r="D1542" s="16" t="s">
        <v>433</v>
      </c>
      <c r="E1542" s="10">
        <v>-55.528240191520716</v>
      </c>
      <c r="F1542" s="10">
        <v>1068.3958357786619</v>
      </c>
      <c r="G1542" s="10">
        <v>983.3615251676937</v>
      </c>
      <c r="I1542" s="2" t="s">
        <v>629</v>
      </c>
      <c r="J1542" s="2" t="s">
        <v>632</v>
      </c>
    </row>
    <row r="1543">
      <c r="A1543" s="2">
        <v>1542.0</v>
      </c>
      <c r="B1543" s="2" t="s">
        <v>201</v>
      </c>
      <c r="C1543" s="2" t="s">
        <v>37</v>
      </c>
      <c r="D1543" s="16" t="s">
        <v>447</v>
      </c>
      <c r="E1543" s="10">
        <v>4.367043549489196</v>
      </c>
      <c r="F1543" s="10">
        <v>1111.7434852164781</v>
      </c>
      <c r="G1543" s="10">
        <v>1038.8897653592144</v>
      </c>
      <c r="I1543" s="2" t="s">
        <v>629</v>
      </c>
      <c r="J1543" s="2" t="s">
        <v>632</v>
      </c>
    </row>
    <row r="1544">
      <c r="A1544" s="2">
        <v>1543.0</v>
      </c>
      <c r="B1544" s="2" t="s">
        <v>33</v>
      </c>
      <c r="C1544" s="2" t="s">
        <v>201</v>
      </c>
      <c r="D1544" s="16" t="s">
        <v>482</v>
      </c>
      <c r="E1544" s="10">
        <v>30.190425697611207</v>
      </c>
      <c r="F1544" s="10">
        <v>1008.7895458402402</v>
      </c>
      <c r="G1544" s="10">
        <v>1116.1105287659675</v>
      </c>
      <c r="I1544" s="2" t="s">
        <v>632</v>
      </c>
      <c r="J1544" s="2" t="s">
        <v>629</v>
      </c>
    </row>
    <row r="1545">
      <c r="A1545" s="2">
        <v>1544.0</v>
      </c>
      <c r="B1545" s="2" t="s">
        <v>201</v>
      </c>
      <c r="C1545" s="2" t="s">
        <v>33</v>
      </c>
      <c r="D1545" s="16" t="s">
        <v>433</v>
      </c>
      <c r="E1545" s="10">
        <v>-52.67861714701663</v>
      </c>
      <c r="F1545" s="10">
        <v>1085.9201030683564</v>
      </c>
      <c r="G1545" s="10">
        <v>1038.9799715378513</v>
      </c>
      <c r="I1545" s="2" t="s">
        <v>629</v>
      </c>
      <c r="J1545" s="2" t="s">
        <v>632</v>
      </c>
    </row>
    <row r="1546">
      <c r="A1546" s="2">
        <v>1545.0</v>
      </c>
      <c r="B1546" s="2" t="s">
        <v>83</v>
      </c>
      <c r="C1546" s="2" t="s">
        <v>33</v>
      </c>
      <c r="D1546" s="16" t="s">
        <v>558</v>
      </c>
      <c r="E1546" s="10">
        <v>15.552663377879457</v>
      </c>
      <c r="F1546" s="10">
        <v>1066.331434878865</v>
      </c>
      <c r="G1546" s="10">
        <v>1091.658588684868</v>
      </c>
      <c r="I1546" s="2" t="s">
        <v>629</v>
      </c>
      <c r="J1546" s="2" t="s">
        <v>632</v>
      </c>
    </row>
    <row r="1547">
      <c r="A1547" s="2">
        <v>1546.0</v>
      </c>
      <c r="B1547" s="2" t="s">
        <v>150</v>
      </c>
      <c r="C1547" s="2" t="s">
        <v>83</v>
      </c>
      <c r="D1547" s="16" t="s">
        <v>433</v>
      </c>
      <c r="E1547" s="10">
        <v>-40.90966998617537</v>
      </c>
      <c r="F1547" s="10">
        <v>1021.4734322931777</v>
      </c>
      <c r="G1547" s="10">
        <v>1081.8840982567444</v>
      </c>
      <c r="I1547" s="2" t="s">
        <v>632</v>
      </c>
      <c r="J1547" s="2" t="s">
        <v>629</v>
      </c>
    </row>
    <row r="1548">
      <c r="A1548" s="2">
        <v>1547.0</v>
      </c>
      <c r="B1548" s="2" t="s">
        <v>378</v>
      </c>
      <c r="C1548" s="2" t="s">
        <v>83</v>
      </c>
      <c r="D1548" s="16" t="s">
        <v>532</v>
      </c>
      <c r="E1548" s="10">
        <v>34.61346598668393</v>
      </c>
      <c r="F1548" s="10">
        <v>965.8814470341454</v>
      </c>
      <c r="G1548" s="10">
        <v>1122.79376824292</v>
      </c>
      <c r="I1548" s="2" t="s">
        <v>632</v>
      </c>
      <c r="J1548" s="2" t="s">
        <v>629</v>
      </c>
    </row>
    <row r="1549">
      <c r="A1549" s="2">
        <v>1548.0</v>
      </c>
      <c r="B1549" s="2" t="s">
        <v>114</v>
      </c>
      <c r="C1549" s="2" t="s">
        <v>378</v>
      </c>
      <c r="D1549" s="16" t="s">
        <v>558</v>
      </c>
      <c r="E1549" s="10">
        <v>15.029347179953144</v>
      </c>
      <c r="F1549" s="10">
        <v>1012.8675955871412</v>
      </c>
      <c r="G1549" s="10">
        <v>1000.4949130208292</v>
      </c>
      <c r="H1549" s="2" t="s">
        <v>618</v>
      </c>
      <c r="I1549" s="2" t="s">
        <v>629</v>
      </c>
      <c r="J1549" s="2" t="s">
        <v>632</v>
      </c>
    </row>
    <row r="1550">
      <c r="A1550" s="2">
        <v>1549.0</v>
      </c>
      <c r="B1550" s="2" t="s">
        <v>32</v>
      </c>
      <c r="C1550" s="2" t="s">
        <v>224</v>
      </c>
      <c r="D1550" s="16" t="s">
        <v>503</v>
      </c>
      <c r="E1550" s="10">
        <v>24.605905031189444</v>
      </c>
      <c r="F1550" s="10">
        <v>985.5192050615124</v>
      </c>
      <c r="G1550" s="10">
        <v>1054.6292767681955</v>
      </c>
      <c r="I1550" s="2" t="s">
        <v>666</v>
      </c>
      <c r="J1550" s="2" t="s">
        <v>669</v>
      </c>
    </row>
    <row r="1551">
      <c r="A1551" s="2">
        <v>1550.0</v>
      </c>
      <c r="B1551" s="2" t="s">
        <v>289</v>
      </c>
      <c r="C1551" s="2" t="s">
        <v>32</v>
      </c>
      <c r="D1551" s="16" t="s">
        <v>559</v>
      </c>
      <c r="E1551" s="10">
        <v>23.029865892724708</v>
      </c>
      <c r="F1551" s="10">
        <v>948.2587359686006</v>
      </c>
      <c r="G1551" s="10">
        <v>1010.1251100927018</v>
      </c>
      <c r="I1551" s="2" t="s">
        <v>669</v>
      </c>
      <c r="J1551" s="2" t="s">
        <v>666</v>
      </c>
    </row>
    <row r="1552">
      <c r="A1552" s="2">
        <v>1551.0</v>
      </c>
      <c r="B1552" s="2" t="s">
        <v>80</v>
      </c>
      <c r="C1552" s="2" t="s">
        <v>289</v>
      </c>
      <c r="D1552" s="16" t="s">
        <v>579</v>
      </c>
      <c r="E1552" s="10">
        <v>14.146547420866252</v>
      </c>
      <c r="F1552" s="10">
        <v>982.6365593295847</v>
      </c>
      <c r="G1552" s="10">
        <v>971.2886018613253</v>
      </c>
      <c r="I1552" s="2" t="s">
        <v>666</v>
      </c>
      <c r="J1552" s="2" t="s">
        <v>669</v>
      </c>
    </row>
    <row r="1553">
      <c r="A1553" s="2">
        <v>1552.0</v>
      </c>
      <c r="B1553" s="2" t="s">
        <v>232</v>
      </c>
      <c r="C1553" s="2" t="s">
        <v>80</v>
      </c>
      <c r="D1553" s="16" t="s">
        <v>528</v>
      </c>
      <c r="E1553" s="10">
        <v>12.046342178861561</v>
      </c>
      <c r="F1553" s="10">
        <v>1024.5420678493938</v>
      </c>
      <c r="G1553" s="10">
        <v>996.7831067504509</v>
      </c>
      <c r="I1553" s="2" t="s">
        <v>669</v>
      </c>
      <c r="J1553" s="2" t="s">
        <v>666</v>
      </c>
    </row>
    <row r="1554">
      <c r="A1554" s="2">
        <v>1553.0</v>
      </c>
      <c r="B1554" s="2" t="s">
        <v>226</v>
      </c>
      <c r="C1554" s="2" t="s">
        <v>232</v>
      </c>
      <c r="D1554" s="16" t="s">
        <v>579</v>
      </c>
      <c r="E1554" s="10">
        <v>18.846711910030184</v>
      </c>
      <c r="F1554" s="10">
        <v>1005.8194489961378</v>
      </c>
      <c r="G1554" s="10">
        <v>1036.5884100282553</v>
      </c>
      <c r="I1554" s="2" t="s">
        <v>666</v>
      </c>
      <c r="J1554" s="2" t="s">
        <v>669</v>
      </c>
    </row>
    <row r="1555">
      <c r="A1555" s="2">
        <v>1554.0</v>
      </c>
      <c r="B1555" s="2" t="s">
        <v>132</v>
      </c>
      <c r="C1555" s="2" t="s">
        <v>226</v>
      </c>
      <c r="D1555" s="16" t="s">
        <v>433</v>
      </c>
      <c r="E1555" s="10">
        <v>-50.288968446762944</v>
      </c>
      <c r="F1555" s="10">
        <v>1045.1532257269928</v>
      </c>
      <c r="G1555" s="10">
        <v>1024.666160906168</v>
      </c>
      <c r="I1555" s="2" t="s">
        <v>669</v>
      </c>
      <c r="J1555" s="2" t="s">
        <v>666</v>
      </c>
    </row>
    <row r="1556">
      <c r="A1556" s="2">
        <v>1555.0</v>
      </c>
      <c r="B1556" s="2" t="s">
        <v>289</v>
      </c>
      <c r="C1556" s="2" t="s">
        <v>226</v>
      </c>
      <c r="D1556" s="16" t="s">
        <v>534</v>
      </c>
      <c r="E1556" s="10">
        <v>28.18333819358336</v>
      </c>
      <c r="F1556" s="10">
        <v>957.1420544404591</v>
      </c>
      <c r="G1556" s="10">
        <v>1074.955129352931</v>
      </c>
      <c r="I1556" s="2" t="s">
        <v>669</v>
      </c>
      <c r="J1556" s="2" t="s">
        <v>666</v>
      </c>
    </row>
    <row r="1557">
      <c r="A1557" s="2">
        <v>1556.0</v>
      </c>
      <c r="B1557" s="2" t="s">
        <v>12</v>
      </c>
      <c r="C1557" s="2" t="s">
        <v>289</v>
      </c>
      <c r="D1557" s="16" t="s">
        <v>428</v>
      </c>
      <c r="E1557" s="10">
        <v>17.216411261150288</v>
      </c>
      <c r="F1557" s="10">
        <v>977.274475543704</v>
      </c>
      <c r="G1557" s="10">
        <v>985.3253926340425</v>
      </c>
      <c r="I1557" s="2" t="s">
        <v>666</v>
      </c>
      <c r="J1557" s="2" t="s">
        <v>669</v>
      </c>
    </row>
    <row r="1558">
      <c r="A1558" s="2">
        <v>1557.0</v>
      </c>
      <c r="B1558" s="2" t="s">
        <v>224</v>
      </c>
      <c r="C1558" s="2" t="s">
        <v>12</v>
      </c>
      <c r="D1558" s="16" t="s">
        <v>433</v>
      </c>
      <c r="E1558" s="10">
        <v>-51.690578951070044</v>
      </c>
      <c r="F1558" s="10">
        <v>1030.023371737006</v>
      </c>
      <c r="G1558" s="10">
        <v>994.4908868048543</v>
      </c>
      <c r="I1558" s="2" t="s">
        <v>669</v>
      </c>
      <c r="J1558" s="2" t="s">
        <v>666</v>
      </c>
    </row>
    <row r="1559">
      <c r="A1559" s="2">
        <v>1558.0</v>
      </c>
      <c r="B1559" s="2" t="s">
        <v>132</v>
      </c>
      <c r="C1559" s="2" t="s">
        <v>12</v>
      </c>
      <c r="D1559" s="16" t="s">
        <v>434</v>
      </c>
      <c r="E1559" s="10">
        <v>18.386322111910566</v>
      </c>
      <c r="F1559" s="10">
        <v>994.8642572802298</v>
      </c>
      <c r="G1559" s="10">
        <v>1046.1814657559244</v>
      </c>
      <c r="I1559" s="2" t="s">
        <v>669</v>
      </c>
      <c r="J1559" s="2" t="s">
        <v>666</v>
      </c>
    </row>
    <row r="1560">
      <c r="A1560" s="2">
        <v>1559.0</v>
      </c>
      <c r="B1560" s="2" t="s">
        <v>32</v>
      </c>
      <c r="C1560" s="2" t="s">
        <v>132</v>
      </c>
      <c r="D1560" s="16" t="s">
        <v>434</v>
      </c>
      <c r="E1560" s="10">
        <v>18.619724647212678</v>
      </c>
      <c r="F1560" s="10">
        <v>987.0952441999771</v>
      </c>
      <c r="G1560" s="10">
        <v>1013.2505793921404</v>
      </c>
      <c r="I1560" s="2" t="s">
        <v>666</v>
      </c>
      <c r="J1560" s="2" t="s">
        <v>669</v>
      </c>
    </row>
    <row r="1561">
      <c r="A1561" s="2">
        <v>1560.0</v>
      </c>
      <c r="B1561" s="2" t="s">
        <v>232</v>
      </c>
      <c r="C1561" s="2" t="s">
        <v>32</v>
      </c>
      <c r="D1561" s="16" t="s">
        <v>433</v>
      </c>
      <c r="E1561" s="10">
        <v>-49.4513229550389</v>
      </c>
      <c r="F1561" s="10">
        <v>1017.7416981182251</v>
      </c>
      <c r="G1561" s="10">
        <v>1005.7149688471897</v>
      </c>
      <c r="I1561" s="2" t="s">
        <v>669</v>
      </c>
      <c r="J1561" s="2" t="s">
        <v>666</v>
      </c>
    </row>
    <row r="1562">
      <c r="A1562" s="2">
        <v>1561.0</v>
      </c>
      <c r="B1562" s="2" t="s">
        <v>132</v>
      </c>
      <c r="C1562" s="2" t="s">
        <v>32</v>
      </c>
      <c r="D1562" s="16" t="s">
        <v>526</v>
      </c>
      <c r="E1562" s="10">
        <v>19.434777658670296</v>
      </c>
      <c r="F1562" s="10">
        <v>994.6308547449278</v>
      </c>
      <c r="G1562" s="10">
        <v>1055.1662918022284</v>
      </c>
      <c r="I1562" s="2" t="s">
        <v>669</v>
      </c>
      <c r="J1562" s="2" t="s">
        <v>666</v>
      </c>
    </row>
    <row r="1563">
      <c r="A1563" s="2">
        <v>1562.0</v>
      </c>
      <c r="B1563" s="2" t="s">
        <v>90</v>
      </c>
      <c r="C1563" s="2" t="s">
        <v>132</v>
      </c>
      <c r="D1563" s="16" t="s">
        <v>433</v>
      </c>
      <c r="E1563" s="10">
        <v>-45.54948531572556</v>
      </c>
      <c r="F1563" s="10">
        <v>990.5392294773295</v>
      </c>
      <c r="G1563" s="10">
        <v>1014.0656324035981</v>
      </c>
      <c r="I1563" s="2" t="s">
        <v>666</v>
      </c>
      <c r="J1563" s="2" t="s">
        <v>669</v>
      </c>
    </row>
    <row r="1564">
      <c r="A1564" s="2">
        <v>1563.0</v>
      </c>
      <c r="B1564" s="2" t="s">
        <v>80</v>
      </c>
      <c r="C1564" s="2" t="s">
        <v>132</v>
      </c>
      <c r="D1564" s="16" t="s">
        <v>503</v>
      </c>
      <c r="E1564" s="10">
        <v>22.27567764073767</v>
      </c>
      <c r="F1564" s="10">
        <v>984.7367645715893</v>
      </c>
      <c r="G1564" s="10">
        <v>1059.6151177193237</v>
      </c>
      <c r="H1564" s="2" t="s">
        <v>618</v>
      </c>
      <c r="I1564" s="2" t="s">
        <v>666</v>
      </c>
      <c r="J1564" s="2" t="s">
        <v>669</v>
      </c>
    </row>
    <row r="1565">
      <c r="A1565" s="2">
        <v>1564.0</v>
      </c>
      <c r="B1565" s="2" t="s">
        <v>48</v>
      </c>
      <c r="C1565" s="2" t="s">
        <v>41</v>
      </c>
      <c r="D1565" s="16" t="s">
        <v>553</v>
      </c>
      <c r="E1565" s="10">
        <v>13.30068853491715</v>
      </c>
      <c r="F1565" s="10">
        <v>1122.2857332158333</v>
      </c>
      <c r="G1565" s="10">
        <v>1101.316005615819</v>
      </c>
      <c r="I1565" s="2" t="s">
        <v>664</v>
      </c>
      <c r="J1565" s="2" t="s">
        <v>637</v>
      </c>
    </row>
    <row r="1566">
      <c r="A1566" s="2">
        <v>1565.0</v>
      </c>
      <c r="B1566" s="2" t="s">
        <v>76</v>
      </c>
      <c r="C1566" s="2" t="s">
        <v>48</v>
      </c>
      <c r="D1566" s="16" t="s">
        <v>433</v>
      </c>
      <c r="E1566" s="10">
        <v>-35.89712455609388</v>
      </c>
      <c r="F1566" s="10">
        <v>1038.8015010284203</v>
      </c>
      <c r="G1566" s="10">
        <v>1135.5864217507506</v>
      </c>
      <c r="I1566" s="2" t="s">
        <v>637</v>
      </c>
      <c r="J1566" s="2" t="s">
        <v>664</v>
      </c>
    </row>
    <row r="1567">
      <c r="A1567" s="2">
        <v>1566.0</v>
      </c>
      <c r="B1567" s="2" t="s">
        <v>388</v>
      </c>
      <c r="C1567" s="2" t="s">
        <v>48</v>
      </c>
      <c r="D1567" s="16" t="s">
        <v>588</v>
      </c>
      <c r="E1567" s="10">
        <v>37.199366786114894</v>
      </c>
      <c r="F1567" s="10">
        <v>990.0899355359976</v>
      </c>
      <c r="G1567" s="10">
        <v>1171.4835463068443</v>
      </c>
      <c r="I1567" s="2" t="s">
        <v>637</v>
      </c>
      <c r="J1567" s="2" t="s">
        <v>664</v>
      </c>
    </row>
    <row r="1568">
      <c r="A1568" s="2">
        <v>1567.0</v>
      </c>
      <c r="B1568" s="2" t="s">
        <v>77</v>
      </c>
      <c r="C1568" s="2" t="s">
        <v>388</v>
      </c>
      <c r="D1568" s="16" t="s">
        <v>514</v>
      </c>
      <c r="E1568" s="10">
        <v>13.97099216360271</v>
      </c>
      <c r="F1568" s="10">
        <v>1040.2081251269115</v>
      </c>
      <c r="G1568" s="10">
        <v>1027.2893023221125</v>
      </c>
      <c r="I1568" s="2" t="s">
        <v>664</v>
      </c>
      <c r="J1568" s="2" t="s">
        <v>637</v>
      </c>
    </row>
    <row r="1569">
      <c r="A1569" s="2">
        <v>1568.0</v>
      </c>
      <c r="B1569" s="2" t="s">
        <v>332</v>
      </c>
      <c r="C1569" s="2" t="s">
        <v>77</v>
      </c>
      <c r="D1569" s="16" t="s">
        <v>430</v>
      </c>
      <c r="E1569" s="10">
        <v>32.35911447840318</v>
      </c>
      <c r="F1569" s="10">
        <v>923.6836844751757</v>
      </c>
      <c r="G1569" s="10">
        <v>1054.1791172905141</v>
      </c>
      <c r="I1569" s="2" t="s">
        <v>637</v>
      </c>
      <c r="J1569" s="2" t="s">
        <v>664</v>
      </c>
    </row>
    <row r="1570">
      <c r="A1570" s="2">
        <v>1569.0</v>
      </c>
      <c r="B1570" s="2" t="s">
        <v>44</v>
      </c>
      <c r="C1570" s="2" t="s">
        <v>332</v>
      </c>
      <c r="D1570" s="16" t="s">
        <v>427</v>
      </c>
      <c r="E1570" s="10">
        <v>3.8601398100146747</v>
      </c>
      <c r="F1570" s="10">
        <v>1145.4642111041378</v>
      </c>
      <c r="G1570" s="10">
        <v>956.0427989535789</v>
      </c>
      <c r="I1570" s="2" t="s">
        <v>664</v>
      </c>
      <c r="J1570" s="2" t="s">
        <v>637</v>
      </c>
    </row>
    <row r="1571">
      <c r="A1571" s="2">
        <v>1570.0</v>
      </c>
      <c r="B1571" s="2" t="s">
        <v>41</v>
      </c>
      <c r="C1571" s="2" t="s">
        <v>44</v>
      </c>
      <c r="D1571" s="16" t="s">
        <v>518</v>
      </c>
      <c r="E1571" s="10">
        <v>23.26104119639881</v>
      </c>
      <c r="F1571" s="10">
        <v>1088.0153170809017</v>
      </c>
      <c r="G1571" s="10">
        <v>1149.3243509141525</v>
      </c>
      <c r="I1571" s="2" t="s">
        <v>637</v>
      </c>
      <c r="J1571" s="2" t="s">
        <v>664</v>
      </c>
    </row>
    <row r="1572">
      <c r="A1572" s="2">
        <v>1571.0</v>
      </c>
      <c r="B1572" s="2" t="s">
        <v>28</v>
      </c>
      <c r="C1572" s="2" t="s">
        <v>41</v>
      </c>
      <c r="D1572" s="16" t="s">
        <v>433</v>
      </c>
      <c r="E1572" s="10">
        <v>-32.64329989905675</v>
      </c>
      <c r="F1572" s="10">
        <v>991.7470661413919</v>
      </c>
      <c r="G1572" s="10">
        <v>1111.2763582773005</v>
      </c>
      <c r="I1572" s="2" t="s">
        <v>664</v>
      </c>
      <c r="J1572" s="2" t="s">
        <v>637</v>
      </c>
    </row>
    <row r="1573">
      <c r="A1573" s="2">
        <v>1572.0</v>
      </c>
      <c r="B1573" s="2" t="s">
        <v>48</v>
      </c>
      <c r="C1573" s="2" t="s">
        <v>41</v>
      </c>
      <c r="D1573" s="16" t="s">
        <v>485</v>
      </c>
      <c r="E1573" s="10">
        <v>12.690950081485799</v>
      </c>
      <c r="F1573" s="10">
        <v>1134.2841795207294</v>
      </c>
      <c r="G1573" s="10">
        <v>1143.9196581763572</v>
      </c>
      <c r="I1573" s="2" t="s">
        <v>664</v>
      </c>
      <c r="J1573" s="2" t="s">
        <v>637</v>
      </c>
    </row>
    <row r="1574">
      <c r="A1574" s="2">
        <v>1573.0</v>
      </c>
      <c r="B1574" s="2" t="s">
        <v>244</v>
      </c>
      <c r="C1574" s="2" t="s">
        <v>48</v>
      </c>
      <c r="D1574" s="16" t="s">
        <v>587</v>
      </c>
      <c r="E1574" s="10">
        <v>41.04444442570636</v>
      </c>
      <c r="F1574" s="10">
        <v>952.0030853807182</v>
      </c>
      <c r="G1574" s="10">
        <v>1146.975129602215</v>
      </c>
      <c r="I1574" s="2" t="s">
        <v>637</v>
      </c>
      <c r="J1574" s="2" t="s">
        <v>664</v>
      </c>
    </row>
    <row r="1575">
      <c r="A1575" s="2">
        <v>1574.0</v>
      </c>
      <c r="B1575" s="2" t="s">
        <v>112</v>
      </c>
      <c r="C1575" s="2" t="s">
        <v>244</v>
      </c>
      <c r="D1575" s="16" t="s">
        <v>527</v>
      </c>
      <c r="E1575" s="10">
        <v>18.868312727018747</v>
      </c>
      <c r="F1575" s="10">
        <v>969.6126726930431</v>
      </c>
      <c r="G1575" s="10">
        <v>993.0475298064246</v>
      </c>
      <c r="I1575" s="2" t="s">
        <v>664</v>
      </c>
      <c r="J1575" s="2" t="s">
        <v>637</v>
      </c>
    </row>
    <row r="1576">
      <c r="A1576" s="2">
        <v>1575.0</v>
      </c>
      <c r="B1576" s="2" t="s">
        <v>76</v>
      </c>
      <c r="C1576" s="2" t="s">
        <v>112</v>
      </c>
      <c r="D1576" s="16" t="s">
        <v>459</v>
      </c>
      <c r="E1576" s="10">
        <v>15.081223371848317</v>
      </c>
      <c r="F1576" s="10">
        <v>1002.9043764723264</v>
      </c>
      <c r="G1576" s="10">
        <v>988.4809854200619</v>
      </c>
      <c r="I1576" s="2" t="s">
        <v>637</v>
      </c>
      <c r="J1576" s="2" t="s">
        <v>664</v>
      </c>
    </row>
    <row r="1577">
      <c r="A1577" s="2">
        <v>1576.0</v>
      </c>
      <c r="B1577" s="2" t="s">
        <v>28</v>
      </c>
      <c r="C1577" s="2" t="s">
        <v>76</v>
      </c>
      <c r="D1577" s="16" t="s">
        <v>538</v>
      </c>
      <c r="E1577" s="10">
        <v>23.1802368789469</v>
      </c>
      <c r="F1577" s="10">
        <v>959.1037662423352</v>
      </c>
      <c r="G1577" s="10">
        <v>1017.9855998441748</v>
      </c>
      <c r="I1577" s="2" t="s">
        <v>664</v>
      </c>
      <c r="J1577" s="2" t="s">
        <v>637</v>
      </c>
    </row>
    <row r="1578">
      <c r="A1578" s="2">
        <v>1577.0</v>
      </c>
      <c r="B1578" s="2" t="s">
        <v>41</v>
      </c>
      <c r="C1578" s="2" t="s">
        <v>28</v>
      </c>
      <c r="D1578" s="16" t="s">
        <v>433</v>
      </c>
      <c r="E1578" s="10">
        <v>-58.93925571357494</v>
      </c>
      <c r="F1578" s="10">
        <v>1131.2287080948715</v>
      </c>
      <c r="G1578" s="10">
        <v>982.2840031212821</v>
      </c>
      <c r="I1578" s="2" t="s">
        <v>637</v>
      </c>
      <c r="J1578" s="2" t="s">
        <v>664</v>
      </c>
    </row>
    <row r="1579">
      <c r="A1579" s="2">
        <v>1578.0</v>
      </c>
      <c r="B1579" s="2" t="s">
        <v>388</v>
      </c>
      <c r="C1579" s="2" t="s">
        <v>28</v>
      </c>
      <c r="D1579" s="16" t="s">
        <v>512</v>
      </c>
      <c r="E1579" s="10">
        <v>14.87372094305794</v>
      </c>
      <c r="F1579" s="10">
        <v>1013.3183101585097</v>
      </c>
      <c r="G1579" s="10">
        <v>1041.223258834857</v>
      </c>
      <c r="I1579" s="2" t="s">
        <v>637</v>
      </c>
      <c r="J1579" s="2" t="s">
        <v>664</v>
      </c>
    </row>
    <row r="1580">
      <c r="A1580" s="2">
        <v>1579.0</v>
      </c>
      <c r="B1580" s="2" t="s">
        <v>44</v>
      </c>
      <c r="C1580" s="2" t="s">
        <v>388</v>
      </c>
      <c r="D1580" s="16" t="s">
        <v>591</v>
      </c>
      <c r="E1580" s="10">
        <v>7.067960641368187</v>
      </c>
      <c r="F1580" s="10">
        <v>1126.0633097177538</v>
      </c>
      <c r="G1580" s="10">
        <v>1028.1920311015676</v>
      </c>
      <c r="H1580" s="2" t="s">
        <v>618</v>
      </c>
      <c r="I1580" s="2" t="s">
        <v>664</v>
      </c>
      <c r="J1580" s="2" t="s">
        <v>637</v>
      </c>
    </row>
    <row r="1581">
      <c r="A1581" s="2">
        <v>1580.0</v>
      </c>
      <c r="B1581" s="2" t="s">
        <v>33</v>
      </c>
      <c r="C1581" s="2" t="s">
        <v>51</v>
      </c>
      <c r="D1581" s="16" t="s">
        <v>488</v>
      </c>
      <c r="E1581" s="10">
        <v>10.632650710261839</v>
      </c>
      <c r="F1581" s="10">
        <v>1076.1059253069884</v>
      </c>
      <c r="G1581" s="10">
        <v>1022.9550263878839</v>
      </c>
      <c r="I1581" s="2" t="s">
        <v>632</v>
      </c>
      <c r="J1581" s="2" t="s">
        <v>667</v>
      </c>
    </row>
    <row r="1582">
      <c r="A1582" s="2">
        <v>1581.0</v>
      </c>
      <c r="B1582" s="2" t="s">
        <v>14</v>
      </c>
      <c r="C1582" s="2" t="s">
        <v>33</v>
      </c>
      <c r="D1582" s="16" t="s">
        <v>513</v>
      </c>
      <c r="E1582" s="10">
        <v>16.81124248380428</v>
      </c>
      <c r="F1582" s="10">
        <v>1070.2077118246752</v>
      </c>
      <c r="G1582" s="10">
        <v>1086.7385760172504</v>
      </c>
      <c r="I1582" s="2" t="s">
        <v>667</v>
      </c>
      <c r="J1582" s="2" t="s">
        <v>632</v>
      </c>
    </row>
    <row r="1583">
      <c r="A1583" s="2">
        <v>1582.0</v>
      </c>
      <c r="B1583" s="2" t="s">
        <v>37</v>
      </c>
      <c r="C1583" s="2" t="s">
        <v>14</v>
      </c>
      <c r="D1583" s="16" t="s">
        <v>433</v>
      </c>
      <c r="E1583" s="10">
        <v>-41.949607980977646</v>
      </c>
      <c r="F1583" s="10">
        <v>1034.522721809725</v>
      </c>
      <c r="G1583" s="10">
        <v>1087.0189543084796</v>
      </c>
      <c r="I1583" s="2" t="s">
        <v>632</v>
      </c>
      <c r="J1583" s="2" t="s">
        <v>667</v>
      </c>
    </row>
    <row r="1584">
      <c r="A1584" s="2">
        <v>1583.0</v>
      </c>
      <c r="B1584" s="2" t="s">
        <v>150</v>
      </c>
      <c r="C1584" s="2" t="s">
        <v>14</v>
      </c>
      <c r="D1584" s="16" t="s">
        <v>433</v>
      </c>
      <c r="E1584" s="10">
        <v>-28.50190169493237</v>
      </c>
      <c r="F1584" s="10">
        <v>980.5637623070023</v>
      </c>
      <c r="G1584" s="10">
        <v>1128.9685622894572</v>
      </c>
      <c r="I1584" s="2" t="s">
        <v>632</v>
      </c>
      <c r="J1584" s="2" t="s">
        <v>667</v>
      </c>
    </row>
    <row r="1585">
      <c r="A1585" s="2">
        <v>1584.0</v>
      </c>
      <c r="B1585" s="2" t="s">
        <v>378</v>
      </c>
      <c r="C1585" s="2" t="s">
        <v>14</v>
      </c>
      <c r="D1585" s="16" t="s">
        <v>510</v>
      </c>
      <c r="E1585" s="10">
        <v>34.12263854775238</v>
      </c>
      <c r="F1585" s="10">
        <v>985.4655658408761</v>
      </c>
      <c r="G1585" s="10">
        <v>1157.4704639843894</v>
      </c>
      <c r="I1585" s="2" t="s">
        <v>632</v>
      </c>
      <c r="J1585" s="2" t="s">
        <v>667</v>
      </c>
    </row>
    <row r="1586">
      <c r="A1586" s="2">
        <v>1585.0</v>
      </c>
      <c r="B1586" s="2" t="s">
        <v>78</v>
      </c>
      <c r="C1586" s="2" t="s">
        <v>378</v>
      </c>
      <c r="D1586" s="16" t="s">
        <v>433</v>
      </c>
      <c r="E1586" s="10">
        <v>-48.71845874177806</v>
      </c>
      <c r="F1586" s="10">
        <v>1024.4909582275004</v>
      </c>
      <c r="G1586" s="10">
        <v>1019.5882043886285</v>
      </c>
      <c r="I1586" s="2" t="s">
        <v>667</v>
      </c>
      <c r="J1586" s="2" t="s">
        <v>632</v>
      </c>
    </row>
    <row r="1587">
      <c r="A1587" s="2">
        <v>1586.0</v>
      </c>
      <c r="B1587" s="2" t="s">
        <v>46</v>
      </c>
      <c r="C1587" s="2" t="s">
        <v>378</v>
      </c>
      <c r="D1587" s="16" t="s">
        <v>527</v>
      </c>
      <c r="E1587" s="10">
        <v>22.49982191217441</v>
      </c>
      <c r="F1587" s="10">
        <v>992.4560928629519</v>
      </c>
      <c r="G1587" s="10">
        <v>1068.3066631304066</v>
      </c>
      <c r="I1587" s="2" t="s">
        <v>667</v>
      </c>
      <c r="J1587" s="2" t="s">
        <v>632</v>
      </c>
    </row>
    <row r="1588">
      <c r="A1588" s="2">
        <v>1587.0</v>
      </c>
      <c r="B1588" s="2" t="s">
        <v>33</v>
      </c>
      <c r="C1588" s="2" t="s">
        <v>46</v>
      </c>
      <c r="D1588" s="16" t="s">
        <v>433</v>
      </c>
      <c r="E1588" s="10">
        <v>-53.33613912562286</v>
      </c>
      <c r="F1588" s="10">
        <v>1069.927333533446</v>
      </c>
      <c r="G1588" s="10">
        <v>1014.9559147751263</v>
      </c>
      <c r="I1588" s="2" t="s">
        <v>632</v>
      </c>
      <c r="J1588" s="2" t="s">
        <v>667</v>
      </c>
    </row>
    <row r="1589">
      <c r="A1589" s="2">
        <v>1588.0</v>
      </c>
      <c r="B1589" s="2" t="s">
        <v>37</v>
      </c>
      <c r="C1589" s="2" t="s">
        <v>46</v>
      </c>
      <c r="D1589" s="16" t="s">
        <v>508</v>
      </c>
      <c r="E1589" s="10">
        <v>21.99478808499342</v>
      </c>
      <c r="F1589" s="10">
        <v>992.5731138287474</v>
      </c>
      <c r="G1589" s="10">
        <v>1068.2920539007491</v>
      </c>
      <c r="I1589" s="2" t="s">
        <v>632</v>
      </c>
      <c r="J1589" s="2" t="s">
        <v>667</v>
      </c>
    </row>
    <row r="1590">
      <c r="A1590" s="2">
        <v>1589.0</v>
      </c>
      <c r="B1590" s="2" t="s">
        <v>23</v>
      </c>
      <c r="C1590" s="2" t="s">
        <v>37</v>
      </c>
      <c r="D1590" s="16" t="s">
        <v>517</v>
      </c>
      <c r="E1590" s="10">
        <v>11.050439167559016</v>
      </c>
      <c r="F1590" s="10">
        <v>1057.4762155195458</v>
      </c>
      <c r="G1590" s="10">
        <v>1014.5679019137408</v>
      </c>
      <c r="I1590" s="2" t="s">
        <v>667</v>
      </c>
      <c r="J1590" s="2" t="s">
        <v>632</v>
      </c>
    </row>
    <row r="1591">
      <c r="A1591" s="2">
        <v>1590.0</v>
      </c>
      <c r="B1591" s="2" t="s">
        <v>378</v>
      </c>
      <c r="C1591" s="2" t="s">
        <v>23</v>
      </c>
      <c r="D1591" s="16" t="s">
        <v>433</v>
      </c>
      <c r="E1591" s="10">
        <v>-45.64460530980174</v>
      </c>
      <c r="F1591" s="10">
        <v>1045.8068412182322</v>
      </c>
      <c r="G1591" s="10">
        <v>1068.5266546871048</v>
      </c>
      <c r="I1591" s="2" t="s">
        <v>632</v>
      </c>
      <c r="J1591" s="2" t="s">
        <v>667</v>
      </c>
    </row>
    <row r="1592">
      <c r="A1592" s="2">
        <v>1591.0</v>
      </c>
      <c r="B1592" s="2" t="s">
        <v>228</v>
      </c>
      <c r="C1592" s="2" t="s">
        <v>23</v>
      </c>
      <c r="D1592" s="16" t="s">
        <v>433</v>
      </c>
      <c r="E1592" s="10">
        <v>-36.34237864431025</v>
      </c>
      <c r="F1592" s="10">
        <v>1020.5324816912478</v>
      </c>
      <c r="G1592" s="10">
        <v>1114.1712599969067</v>
      </c>
      <c r="H1592" s="2" t="s">
        <v>618</v>
      </c>
      <c r="I1592" s="2" t="s">
        <v>632</v>
      </c>
      <c r="J1592" s="2" t="s">
        <v>667</v>
      </c>
    </row>
    <row r="1593">
      <c r="A1593" s="2">
        <v>1592.0</v>
      </c>
      <c r="B1593" s="2" t="s">
        <v>164</v>
      </c>
      <c r="C1593" s="2" t="s">
        <v>16</v>
      </c>
      <c r="D1593" s="16" t="s">
        <v>433</v>
      </c>
      <c r="E1593" s="10">
        <v>-37.1741491920628</v>
      </c>
      <c r="F1593" s="10">
        <v>1074.2134400679302</v>
      </c>
      <c r="G1593" s="10">
        <v>1161.9414317109108</v>
      </c>
      <c r="I1593" s="2" t="s">
        <v>668</v>
      </c>
      <c r="J1593" s="2" t="s">
        <v>659</v>
      </c>
    </row>
    <row r="1594">
      <c r="A1594" s="2">
        <v>1593.0</v>
      </c>
      <c r="B1594" s="2" t="s">
        <v>13</v>
      </c>
      <c r="C1594" s="2" t="s">
        <v>16</v>
      </c>
      <c r="D1594" s="16" t="s">
        <v>553</v>
      </c>
      <c r="E1594" s="10">
        <v>28.674103627213043</v>
      </c>
      <c r="F1594" s="10">
        <v>1077.7038802587197</v>
      </c>
      <c r="G1594" s="10">
        <v>1199.1155809029735</v>
      </c>
      <c r="I1594" s="2" t="s">
        <v>668</v>
      </c>
      <c r="J1594" s="2" t="s">
        <v>659</v>
      </c>
    </row>
    <row r="1595">
      <c r="A1595" s="2">
        <v>1594.0</v>
      </c>
      <c r="B1595" s="2" t="s">
        <v>55</v>
      </c>
      <c r="C1595" s="2" t="s">
        <v>13</v>
      </c>
      <c r="D1595" s="16" t="s">
        <v>457</v>
      </c>
      <c r="E1595" s="10">
        <v>22.960220259569656</v>
      </c>
      <c r="F1595" s="10">
        <v>1041.2291435939587</v>
      </c>
      <c r="G1595" s="10">
        <v>1106.3779838859327</v>
      </c>
      <c r="I1595" s="2" t="s">
        <v>659</v>
      </c>
      <c r="J1595" s="2" t="s">
        <v>668</v>
      </c>
    </row>
    <row r="1596">
      <c r="A1596" s="2">
        <v>1595.0</v>
      </c>
      <c r="B1596" s="2" t="s">
        <v>115</v>
      </c>
      <c r="C1596" s="2" t="s">
        <v>55</v>
      </c>
      <c r="D1596" s="16" t="s">
        <v>433</v>
      </c>
      <c r="E1596" s="10">
        <v>-49.41776508444039</v>
      </c>
      <c r="F1596" s="10">
        <v>1075.8844704785683</v>
      </c>
      <c r="G1596" s="10">
        <v>1064.1893638535284</v>
      </c>
      <c r="I1596" s="2" t="s">
        <v>668</v>
      </c>
      <c r="J1596" s="2" t="s">
        <v>659</v>
      </c>
    </row>
    <row r="1597">
      <c r="A1597" s="2">
        <v>1596.0</v>
      </c>
      <c r="B1597" s="2" t="s">
        <v>248</v>
      </c>
      <c r="C1597" s="2" t="s">
        <v>55</v>
      </c>
      <c r="D1597" s="16" t="s">
        <v>442</v>
      </c>
      <c r="E1597" s="10">
        <v>27.413475333964048</v>
      </c>
      <c r="F1597" s="10">
        <v>999.8452798435756</v>
      </c>
      <c r="G1597" s="10">
        <v>1113.6071289379688</v>
      </c>
      <c r="I1597" s="2" t="s">
        <v>668</v>
      </c>
      <c r="J1597" s="2" t="s">
        <v>659</v>
      </c>
    </row>
    <row r="1598">
      <c r="A1598" s="2">
        <v>1597.0</v>
      </c>
      <c r="B1598" s="2" t="s">
        <v>121</v>
      </c>
      <c r="C1598" s="2" t="s">
        <v>248</v>
      </c>
      <c r="D1598" s="16" t="s">
        <v>548</v>
      </c>
      <c r="E1598" s="10">
        <v>20.816471117551263</v>
      </c>
      <c r="F1598" s="10">
        <v>980.2942173110303</v>
      </c>
      <c r="G1598" s="10">
        <v>1027.2587551775396</v>
      </c>
      <c r="I1598" s="2" t="s">
        <v>659</v>
      </c>
      <c r="J1598" s="2" t="s">
        <v>668</v>
      </c>
    </row>
    <row r="1599">
      <c r="A1599" s="2">
        <v>1598.0</v>
      </c>
      <c r="B1599" s="2" t="s">
        <v>13</v>
      </c>
      <c r="C1599" s="2" t="s">
        <v>121</v>
      </c>
      <c r="D1599" s="16" t="s">
        <v>478</v>
      </c>
      <c r="E1599" s="10">
        <v>7.9362254393992515</v>
      </c>
      <c r="F1599" s="10">
        <v>1083.417763626363</v>
      </c>
      <c r="G1599" s="10">
        <v>1001.1106884285815</v>
      </c>
      <c r="I1599" s="2" t="s">
        <v>668</v>
      </c>
      <c r="J1599" s="2" t="s">
        <v>659</v>
      </c>
    </row>
    <row r="1600">
      <c r="A1600" s="2">
        <v>1599.0</v>
      </c>
      <c r="B1600" s="2" t="s">
        <v>258</v>
      </c>
      <c r="C1600" s="2" t="s">
        <v>13</v>
      </c>
      <c r="D1600" s="16" t="s">
        <v>433</v>
      </c>
      <c r="E1600" s="10">
        <v>-48.09758190963156</v>
      </c>
      <c r="F1600" s="10">
        <v>1090.402968420116</v>
      </c>
      <c r="G1600" s="10">
        <v>1091.3539890657623</v>
      </c>
      <c r="I1600" s="2" t="s">
        <v>659</v>
      </c>
      <c r="J1600" s="2" t="s">
        <v>668</v>
      </c>
    </row>
    <row r="1601">
      <c r="A1601" s="2">
        <v>1600.0</v>
      </c>
      <c r="B1601" s="2" t="s">
        <v>16</v>
      </c>
      <c r="C1601" s="2" t="s">
        <v>13</v>
      </c>
      <c r="D1601" s="16" t="s">
        <v>586</v>
      </c>
      <c r="E1601" s="10">
        <v>8.074023094847755</v>
      </c>
      <c r="F1601" s="10">
        <v>1170.4414772757605</v>
      </c>
      <c r="G1601" s="10">
        <v>1139.451570975394</v>
      </c>
      <c r="I1601" s="2" t="s">
        <v>659</v>
      </c>
      <c r="J1601" s="2" t="s">
        <v>668</v>
      </c>
    </row>
    <row r="1602">
      <c r="A1602" s="2">
        <v>1601.0</v>
      </c>
      <c r="B1602" s="2" t="s">
        <v>164</v>
      </c>
      <c r="C1602" s="2" t="s">
        <v>16</v>
      </c>
      <c r="D1602" s="16" t="s">
        <v>433</v>
      </c>
      <c r="E1602" s="10">
        <v>-29.490137063535126</v>
      </c>
      <c r="F1602" s="10">
        <v>1037.0392908758674</v>
      </c>
      <c r="G1602" s="10">
        <v>1178.5155003706082</v>
      </c>
      <c r="I1602" s="2" t="s">
        <v>668</v>
      </c>
      <c r="J1602" s="2" t="s">
        <v>659</v>
      </c>
    </row>
    <row r="1603">
      <c r="A1603" s="2">
        <v>1602.0</v>
      </c>
      <c r="B1603" s="2" t="s">
        <v>115</v>
      </c>
      <c r="C1603" s="2" t="s">
        <v>16</v>
      </c>
      <c r="D1603" s="16" t="s">
        <v>493</v>
      </c>
      <c r="E1603" s="10">
        <v>37.85363858460854</v>
      </c>
      <c r="F1603" s="10">
        <v>1026.466705394128</v>
      </c>
      <c r="G1603" s="10">
        <v>1208.0056374341432</v>
      </c>
      <c r="I1603" s="2" t="s">
        <v>668</v>
      </c>
      <c r="J1603" s="2" t="s">
        <v>659</v>
      </c>
    </row>
    <row r="1604">
      <c r="A1604" s="2">
        <v>1603.0</v>
      </c>
      <c r="B1604" s="2" t="s">
        <v>133</v>
      </c>
      <c r="C1604" s="2" t="s">
        <v>115</v>
      </c>
      <c r="D1604" s="16" t="s">
        <v>590</v>
      </c>
      <c r="E1604" s="10">
        <v>15.017433881764852</v>
      </c>
      <c r="F1604" s="10">
        <v>1063.1906609159776</v>
      </c>
      <c r="G1604" s="10">
        <v>1064.3203439787364</v>
      </c>
      <c r="I1604" s="2" t="s">
        <v>659</v>
      </c>
      <c r="J1604" s="2" t="s">
        <v>668</v>
      </c>
    </row>
    <row r="1605">
      <c r="A1605" s="2">
        <v>1604.0</v>
      </c>
      <c r="B1605" s="2" t="s">
        <v>13</v>
      </c>
      <c r="C1605" s="2" t="s">
        <v>133</v>
      </c>
      <c r="D1605" s="16" t="s">
        <v>428</v>
      </c>
      <c r="E1605" s="10">
        <v>11.3472881574711</v>
      </c>
      <c r="F1605" s="10">
        <v>1131.3775478805462</v>
      </c>
      <c r="G1605" s="10">
        <v>1078.2080947977424</v>
      </c>
      <c r="I1605" s="2" t="s">
        <v>668</v>
      </c>
      <c r="J1605" s="2" t="s">
        <v>659</v>
      </c>
    </row>
    <row r="1606">
      <c r="A1606" s="2">
        <v>1605.0</v>
      </c>
      <c r="B1606" s="2" t="s">
        <v>55</v>
      </c>
      <c r="C1606" s="2" t="s">
        <v>13</v>
      </c>
      <c r="D1606" s="16" t="s">
        <v>568</v>
      </c>
      <c r="E1606" s="10">
        <v>22.888675119245196</v>
      </c>
      <c r="F1606" s="10">
        <v>1086.1936536040048</v>
      </c>
      <c r="G1606" s="10">
        <v>1142.7248360380172</v>
      </c>
      <c r="H1606" s="2" t="s">
        <v>618</v>
      </c>
      <c r="I1606" s="2" t="s">
        <v>659</v>
      </c>
      <c r="J1606" s="2" t="s">
        <v>668</v>
      </c>
    </row>
    <row r="1607">
      <c r="A1607" s="2">
        <v>1606.0</v>
      </c>
      <c r="B1607" s="2" t="s">
        <v>63</v>
      </c>
      <c r="C1607" s="2" t="s">
        <v>12</v>
      </c>
      <c r="D1607" s="16" t="s">
        <v>554</v>
      </c>
      <c r="E1607" s="10">
        <v>11.76066077930604</v>
      </c>
      <c r="F1607" s="10">
        <v>1074.1220353263304</v>
      </c>
      <c r="G1607" s="10">
        <v>1027.795143644014</v>
      </c>
      <c r="I1607" s="2" t="s">
        <v>646</v>
      </c>
      <c r="J1607" s="2" t="s">
        <v>666</v>
      </c>
    </row>
    <row r="1608">
      <c r="A1608" s="2">
        <v>1607.0</v>
      </c>
      <c r="B1608" s="2" t="s">
        <v>90</v>
      </c>
      <c r="C1608" s="2" t="s">
        <v>63</v>
      </c>
      <c r="D1608" s="16" t="s">
        <v>484</v>
      </c>
      <c r="E1608" s="10">
        <v>33.88995258049912</v>
      </c>
      <c r="F1608" s="10">
        <v>944.989744161604</v>
      </c>
      <c r="G1608" s="10">
        <v>1085.8826961056363</v>
      </c>
      <c r="I1608" s="2" t="s">
        <v>666</v>
      </c>
      <c r="J1608" s="2" t="s">
        <v>646</v>
      </c>
    </row>
    <row r="1609">
      <c r="A1609" s="2">
        <v>1608.0</v>
      </c>
      <c r="B1609" s="2" t="s">
        <v>101</v>
      </c>
      <c r="C1609" s="2" t="s">
        <v>90</v>
      </c>
      <c r="D1609" s="16" t="s">
        <v>470</v>
      </c>
      <c r="E1609" s="10">
        <v>5.917330161986898</v>
      </c>
      <c r="F1609" s="10">
        <v>1106.3690869627674</v>
      </c>
      <c r="G1609" s="10">
        <v>978.8796967421031</v>
      </c>
      <c r="I1609" s="2" t="s">
        <v>646</v>
      </c>
      <c r="J1609" s="2" t="s">
        <v>666</v>
      </c>
    </row>
    <row r="1610">
      <c r="A1610" s="2">
        <v>1609.0</v>
      </c>
      <c r="B1610" s="2" t="s">
        <v>80</v>
      </c>
      <c r="C1610" s="2" t="s">
        <v>101</v>
      </c>
      <c r="D1610" s="16" t="s">
        <v>433</v>
      </c>
      <c r="E1610" s="10">
        <v>-34.688538732316914</v>
      </c>
      <c r="F1610" s="10">
        <v>1007.012442212327</v>
      </c>
      <c r="G1610" s="10">
        <v>1112.2864171247543</v>
      </c>
      <c r="I1610" s="2" t="s">
        <v>666</v>
      </c>
      <c r="J1610" s="2" t="s">
        <v>646</v>
      </c>
    </row>
    <row r="1611">
      <c r="A1611" s="2">
        <v>1610.0</v>
      </c>
      <c r="B1611" s="2" t="s">
        <v>32</v>
      </c>
      <c r="C1611" s="2" t="s">
        <v>101</v>
      </c>
      <c r="D1611" s="16" t="s">
        <v>531</v>
      </c>
      <c r="E1611" s="10">
        <v>27.68176290767091</v>
      </c>
      <c r="F1611" s="10">
        <v>1035.7315141435581</v>
      </c>
      <c r="G1611" s="10">
        <v>1146.974955857071</v>
      </c>
      <c r="I1611" s="2" t="s">
        <v>666</v>
      </c>
      <c r="J1611" s="2" t="s">
        <v>646</v>
      </c>
    </row>
    <row r="1612">
      <c r="A1612" s="2">
        <v>1611.0</v>
      </c>
      <c r="B1612" s="2" t="s">
        <v>24</v>
      </c>
      <c r="C1612" s="2" t="s">
        <v>32</v>
      </c>
      <c r="D1612" s="16" t="s">
        <v>458</v>
      </c>
      <c r="E1612" s="10">
        <v>9.251142462761106</v>
      </c>
      <c r="F1612" s="10">
        <v>1134.1539890811032</v>
      </c>
      <c r="G1612" s="10">
        <v>1063.413277051229</v>
      </c>
      <c r="I1612" s="2" t="s">
        <v>646</v>
      </c>
      <c r="J1612" s="2" t="s">
        <v>666</v>
      </c>
    </row>
    <row r="1613">
      <c r="A1613" s="2">
        <v>1612.0</v>
      </c>
      <c r="B1613" s="2" t="s">
        <v>111</v>
      </c>
      <c r="C1613" s="2" t="s">
        <v>24</v>
      </c>
      <c r="D1613" s="16" t="s">
        <v>546</v>
      </c>
      <c r="E1613" s="10">
        <v>33.87587846104467</v>
      </c>
      <c r="F1613" s="10">
        <v>1000.0</v>
      </c>
      <c r="G1613" s="10">
        <v>1143.4051315438644</v>
      </c>
      <c r="I1613" s="2" t="s">
        <v>666</v>
      </c>
      <c r="J1613" s="2" t="s">
        <v>646</v>
      </c>
    </row>
    <row r="1614">
      <c r="A1614" s="2">
        <v>1613.0</v>
      </c>
      <c r="B1614" s="2" t="s">
        <v>11</v>
      </c>
      <c r="C1614" s="2" t="s">
        <v>111</v>
      </c>
      <c r="D1614" s="16" t="s">
        <v>486</v>
      </c>
      <c r="E1614" s="10">
        <v>6.0633693130163735</v>
      </c>
      <c r="F1614" s="10">
        <v>1156.392802955273</v>
      </c>
      <c r="G1614" s="10">
        <v>1033.8758784610445</v>
      </c>
      <c r="I1614" s="2" t="s">
        <v>646</v>
      </c>
      <c r="J1614" s="2" t="s">
        <v>666</v>
      </c>
    </row>
    <row r="1615">
      <c r="A1615" s="2">
        <v>1614.0</v>
      </c>
      <c r="B1615" s="2" t="s">
        <v>226</v>
      </c>
      <c r="C1615" s="2" t="s">
        <v>11</v>
      </c>
      <c r="D1615" s="16" t="s">
        <v>433</v>
      </c>
      <c r="E1615" s="10">
        <v>-33.19615617665553</v>
      </c>
      <c r="F1615" s="10">
        <v>1046.7717911593477</v>
      </c>
      <c r="G1615" s="10">
        <v>1162.4561722682895</v>
      </c>
      <c r="I1615" s="2" t="s">
        <v>666</v>
      </c>
      <c r="J1615" s="2" t="s">
        <v>646</v>
      </c>
    </row>
    <row r="1616">
      <c r="A1616" s="2">
        <v>1615.0</v>
      </c>
      <c r="B1616" s="2" t="s">
        <v>12</v>
      </c>
      <c r="C1616" s="2" t="s">
        <v>11</v>
      </c>
      <c r="D1616" s="16" t="s">
        <v>504</v>
      </c>
      <c r="E1616" s="10">
        <v>38.54474989891266</v>
      </c>
      <c r="F1616" s="10">
        <v>1016.0344828647079</v>
      </c>
      <c r="G1616" s="10">
        <v>1195.652328444945</v>
      </c>
      <c r="I1616" s="2" t="s">
        <v>666</v>
      </c>
      <c r="J1616" s="2" t="s">
        <v>646</v>
      </c>
    </row>
    <row r="1617">
      <c r="A1617" s="2">
        <v>1616.0</v>
      </c>
      <c r="B1617" s="2" t="s">
        <v>21</v>
      </c>
      <c r="C1617" s="2" t="s">
        <v>12</v>
      </c>
      <c r="D1617" s="16" t="s">
        <v>492</v>
      </c>
      <c r="E1617" s="10">
        <v>6.531394719623195</v>
      </c>
      <c r="F1617" s="10">
        <v>1167.0478532618206</v>
      </c>
      <c r="G1617" s="10">
        <v>1054.5792327636204</v>
      </c>
      <c r="I1617" s="2" t="s">
        <v>646</v>
      </c>
      <c r="J1617" s="2" t="s">
        <v>666</v>
      </c>
    </row>
    <row r="1618">
      <c r="A1618" s="2">
        <v>1617.0</v>
      </c>
      <c r="B1618" s="2" t="s">
        <v>226</v>
      </c>
      <c r="C1618" s="2" t="s">
        <v>21</v>
      </c>
      <c r="D1618" s="16" t="s">
        <v>433</v>
      </c>
      <c r="E1618" s="10">
        <v>-26.863473498491967</v>
      </c>
      <c r="F1618" s="10">
        <v>1013.5756349826921</v>
      </c>
      <c r="G1618" s="10">
        <v>1173.5792479814438</v>
      </c>
      <c r="I1618" s="2" t="s">
        <v>666</v>
      </c>
      <c r="J1618" s="2" t="s">
        <v>646</v>
      </c>
    </row>
    <row r="1619">
      <c r="A1619" s="2">
        <v>1618.0</v>
      </c>
      <c r="B1619" s="2" t="s">
        <v>32</v>
      </c>
      <c r="C1619" s="2" t="s">
        <v>21</v>
      </c>
      <c r="D1619" s="16" t="s">
        <v>585</v>
      </c>
      <c r="E1619" s="10">
        <v>33.60769639807586</v>
      </c>
      <c r="F1619" s="10">
        <v>1054.1621345884678</v>
      </c>
      <c r="G1619" s="10">
        <v>1200.4427214799357</v>
      </c>
      <c r="I1619" s="2" t="s">
        <v>666</v>
      </c>
      <c r="J1619" s="2" t="s">
        <v>646</v>
      </c>
    </row>
    <row r="1620">
      <c r="A1620" s="2">
        <v>1619.0</v>
      </c>
      <c r="B1620" s="2" t="s">
        <v>63</v>
      </c>
      <c r="C1620" s="2" t="s">
        <v>32</v>
      </c>
      <c r="D1620" s="16" t="s">
        <v>455</v>
      </c>
      <c r="E1620" s="10">
        <v>19.886478241147543</v>
      </c>
      <c r="F1620" s="10">
        <v>1051.9927435251373</v>
      </c>
      <c r="G1620" s="10">
        <v>1087.7698309865436</v>
      </c>
      <c r="H1620" s="2" t="s">
        <v>618</v>
      </c>
      <c r="I1620" s="2" t="s">
        <v>646</v>
      </c>
      <c r="J1620" s="2" t="s">
        <v>666</v>
      </c>
    </row>
    <row r="1621">
      <c r="A1621" s="2">
        <v>1620.0</v>
      </c>
      <c r="B1621" s="2" t="s">
        <v>44</v>
      </c>
      <c r="C1621" s="2" t="s">
        <v>43</v>
      </c>
      <c r="D1621" s="16" t="s">
        <v>561</v>
      </c>
      <c r="E1621" s="10">
        <v>11.616600765049037</v>
      </c>
      <c r="F1621" s="10">
        <v>1133.131270359122</v>
      </c>
      <c r="G1621" s="10">
        <v>1099.127381781992</v>
      </c>
      <c r="I1621" s="2" t="s">
        <v>664</v>
      </c>
      <c r="J1621" s="2" t="s">
        <v>652</v>
      </c>
    </row>
    <row r="1622">
      <c r="A1622" s="2">
        <v>1621.0</v>
      </c>
      <c r="B1622" s="2" t="s">
        <v>100</v>
      </c>
      <c r="C1622" s="2" t="s">
        <v>44</v>
      </c>
      <c r="D1622" s="16" t="s">
        <v>565</v>
      </c>
      <c r="E1622" s="10">
        <v>33.91427360687077</v>
      </c>
      <c r="F1622" s="10">
        <v>1008.8625475441286</v>
      </c>
      <c r="G1622" s="10">
        <v>1144.747871124171</v>
      </c>
      <c r="I1622" s="2" t="s">
        <v>652</v>
      </c>
      <c r="J1622" s="2" t="s">
        <v>664</v>
      </c>
    </row>
    <row r="1623">
      <c r="A1623" s="2">
        <v>1622.0</v>
      </c>
      <c r="B1623" s="2" t="s">
        <v>112</v>
      </c>
      <c r="C1623" s="2" t="s">
        <v>100</v>
      </c>
      <c r="D1623" s="16" t="s">
        <v>433</v>
      </c>
      <c r="E1623" s="10">
        <v>-39.70647725250746</v>
      </c>
      <c r="F1623" s="10">
        <v>973.3997620482135</v>
      </c>
      <c r="G1623" s="10">
        <v>1042.7768211509995</v>
      </c>
      <c r="I1623" s="2" t="s">
        <v>664</v>
      </c>
      <c r="J1623" s="2" t="s">
        <v>652</v>
      </c>
    </row>
    <row r="1624">
      <c r="A1624" s="2">
        <v>1623.0</v>
      </c>
      <c r="B1624" s="2" t="s">
        <v>28</v>
      </c>
      <c r="C1624" s="2" t="s">
        <v>100</v>
      </c>
      <c r="D1624" s="16" t="s">
        <v>433</v>
      </c>
      <c r="E1624" s="10">
        <v>-41.47435811697812</v>
      </c>
      <c r="F1624" s="10">
        <v>1026.3495378917992</v>
      </c>
      <c r="G1624" s="10">
        <v>1082.483298403507</v>
      </c>
      <c r="I1624" s="2" t="s">
        <v>664</v>
      </c>
      <c r="J1624" s="2" t="s">
        <v>652</v>
      </c>
    </row>
    <row r="1625">
      <c r="A1625" s="2">
        <v>1624.0</v>
      </c>
      <c r="B1625" s="2" t="s">
        <v>48</v>
      </c>
      <c r="C1625" s="2" t="s">
        <v>100</v>
      </c>
      <c r="D1625" s="16" t="s">
        <v>486</v>
      </c>
      <c r="E1625" s="10">
        <v>10.195111466408527</v>
      </c>
      <c r="F1625" s="10">
        <v>1105.9306851765086</v>
      </c>
      <c r="G1625" s="10">
        <v>1123.957656520485</v>
      </c>
      <c r="I1625" s="2" t="s">
        <v>664</v>
      </c>
      <c r="J1625" s="2" t="s">
        <v>652</v>
      </c>
    </row>
    <row r="1626">
      <c r="A1626" s="2">
        <v>1625.0</v>
      </c>
      <c r="B1626" s="2" t="s">
        <v>34</v>
      </c>
      <c r="C1626" s="2" t="s">
        <v>48</v>
      </c>
      <c r="D1626" s="16" t="s">
        <v>543</v>
      </c>
      <c r="E1626" s="10">
        <v>16.706561602412094</v>
      </c>
      <c r="F1626" s="10">
        <v>1106.6388984100738</v>
      </c>
      <c r="G1626" s="10">
        <v>1116.1257966429173</v>
      </c>
      <c r="I1626" s="2" t="s">
        <v>652</v>
      </c>
      <c r="J1626" s="2" t="s">
        <v>664</v>
      </c>
    </row>
    <row r="1627">
      <c r="A1627" s="2">
        <v>1626.0</v>
      </c>
      <c r="B1627" s="2" t="s">
        <v>77</v>
      </c>
      <c r="C1627" s="2" t="s">
        <v>34</v>
      </c>
      <c r="D1627" s="16" t="s">
        <v>433</v>
      </c>
      <c r="E1627" s="10">
        <v>-35.22337768877137</v>
      </c>
      <c r="F1627" s="10">
        <v>1021.8200028121109</v>
      </c>
      <c r="G1627" s="10">
        <v>1123.3454600124858</v>
      </c>
      <c r="I1627" s="2" t="s">
        <v>664</v>
      </c>
      <c r="J1627" s="2" t="s">
        <v>652</v>
      </c>
    </row>
    <row r="1628">
      <c r="A1628" s="2">
        <v>1627.0</v>
      </c>
      <c r="B1628" s="2" t="s">
        <v>28</v>
      </c>
      <c r="C1628" s="2" t="s">
        <v>34</v>
      </c>
      <c r="D1628" s="16" t="s">
        <v>461</v>
      </c>
      <c r="E1628" s="10">
        <v>37.14769887914953</v>
      </c>
      <c r="F1628" s="10">
        <v>984.875179774821</v>
      </c>
      <c r="G1628" s="10">
        <v>1158.568837701257</v>
      </c>
      <c r="I1628" s="2" t="s">
        <v>664</v>
      </c>
      <c r="J1628" s="2" t="s">
        <v>652</v>
      </c>
    </row>
    <row r="1629">
      <c r="A1629" s="2">
        <v>1628.0</v>
      </c>
      <c r="B1629" s="2" t="s">
        <v>45</v>
      </c>
      <c r="C1629" s="2" t="s">
        <v>28</v>
      </c>
      <c r="D1629" s="16" t="s">
        <v>451</v>
      </c>
      <c r="E1629" s="10">
        <v>8.87763186263154</v>
      </c>
      <c r="F1629" s="10">
        <v>1100.5897568403686</v>
      </c>
      <c r="G1629" s="10">
        <v>1022.0228786539706</v>
      </c>
      <c r="I1629" s="2" t="s">
        <v>652</v>
      </c>
      <c r="J1629" s="2" t="s">
        <v>664</v>
      </c>
    </row>
    <row r="1630">
      <c r="A1630" s="2">
        <v>1629.0</v>
      </c>
      <c r="B1630" s="2" t="s">
        <v>44</v>
      </c>
      <c r="C1630" s="2" t="s">
        <v>45</v>
      </c>
      <c r="D1630" s="16" t="s">
        <v>468</v>
      </c>
      <c r="E1630" s="10">
        <v>15.421849100847727</v>
      </c>
      <c r="F1630" s="10">
        <v>1110.8335975173002</v>
      </c>
      <c r="G1630" s="10">
        <v>1109.467388703</v>
      </c>
      <c r="I1630" s="2" t="s">
        <v>664</v>
      </c>
      <c r="J1630" s="2" t="s">
        <v>652</v>
      </c>
    </row>
    <row r="1631">
      <c r="A1631" s="2">
        <v>1630.0</v>
      </c>
      <c r="B1631" s="2" t="s">
        <v>40</v>
      </c>
      <c r="C1631" s="2" t="s">
        <v>44</v>
      </c>
      <c r="D1631" s="16" t="s">
        <v>534</v>
      </c>
      <c r="E1631" s="10">
        <v>20.34805449102482</v>
      </c>
      <c r="F1631" s="10">
        <v>1084.7578689044744</v>
      </c>
      <c r="G1631" s="10">
        <v>1126.255446618148</v>
      </c>
      <c r="I1631" s="2" t="s">
        <v>652</v>
      </c>
      <c r="J1631" s="2" t="s">
        <v>664</v>
      </c>
    </row>
    <row r="1632">
      <c r="A1632" s="2">
        <v>1631.0</v>
      </c>
      <c r="B1632" s="2" t="s">
        <v>48</v>
      </c>
      <c r="C1632" s="2" t="s">
        <v>40</v>
      </c>
      <c r="D1632" s="16" t="s">
        <v>433</v>
      </c>
      <c r="E1632" s="10">
        <v>-47.58309420603942</v>
      </c>
      <c r="F1632" s="10">
        <v>1099.4192350405053</v>
      </c>
      <c r="G1632" s="10">
        <v>1105.1059233954993</v>
      </c>
      <c r="H1632" s="2" t="s">
        <v>618</v>
      </c>
      <c r="I1632" s="2" t="s">
        <v>664</v>
      </c>
      <c r="J1632" s="2" t="s">
        <v>652</v>
      </c>
    </row>
    <row r="1633">
      <c r="A1633" s="2">
        <v>1632.0</v>
      </c>
      <c r="B1633" s="2" t="s">
        <v>14</v>
      </c>
      <c r="C1633" s="2" t="s">
        <v>19</v>
      </c>
      <c r="D1633" s="16" t="s">
        <v>565</v>
      </c>
      <c r="E1633" s="10">
        <v>24.83112418706847</v>
      </c>
      <c r="F1633" s="10">
        <v>1123.347825436637</v>
      </c>
      <c r="G1633" s="10">
        <v>1195.1685141921985</v>
      </c>
      <c r="I1633" s="2" t="s">
        <v>667</v>
      </c>
      <c r="J1633" s="2" t="s">
        <v>631</v>
      </c>
    </row>
    <row r="1634">
      <c r="A1634" s="2">
        <v>1633.0</v>
      </c>
      <c r="B1634" s="2" t="s">
        <v>61</v>
      </c>
      <c r="C1634" s="2" t="s">
        <v>14</v>
      </c>
      <c r="D1634" s="16" t="s">
        <v>433</v>
      </c>
      <c r="E1634" s="10">
        <v>-37.89286015123891</v>
      </c>
      <c r="F1634" s="10">
        <v>1065.5992610394055</v>
      </c>
      <c r="G1634" s="10">
        <v>1148.1789496237056</v>
      </c>
      <c r="I1634" s="2" t="s">
        <v>631</v>
      </c>
      <c r="J1634" s="2" t="s">
        <v>667</v>
      </c>
    </row>
    <row r="1635">
      <c r="A1635" s="2">
        <v>1634.0</v>
      </c>
      <c r="B1635" s="2" t="s">
        <v>52</v>
      </c>
      <c r="C1635" s="2" t="s">
        <v>14</v>
      </c>
      <c r="D1635" s="16" t="s">
        <v>479</v>
      </c>
      <c r="E1635" s="10">
        <v>20.969900712620213</v>
      </c>
      <c r="F1635" s="10">
        <v>1115.8933499549992</v>
      </c>
      <c r="G1635" s="10">
        <v>1186.0718097749445</v>
      </c>
      <c r="I1635" s="2" t="s">
        <v>631</v>
      </c>
      <c r="J1635" s="2" t="s">
        <v>667</v>
      </c>
    </row>
    <row r="1636">
      <c r="A1636" s="2">
        <v>1635.0</v>
      </c>
      <c r="B1636" s="2" t="s">
        <v>23</v>
      </c>
      <c r="C1636" s="2" t="s">
        <v>52</v>
      </c>
      <c r="D1636" s="16" t="s">
        <v>523</v>
      </c>
      <c r="E1636" s="10">
        <v>14.367483364925333</v>
      </c>
      <c r="F1636" s="10">
        <v>1150.5136386412169</v>
      </c>
      <c r="G1636" s="10">
        <v>1136.8632506676192</v>
      </c>
      <c r="I1636" s="2" t="s">
        <v>667</v>
      </c>
      <c r="J1636" s="2" t="s">
        <v>631</v>
      </c>
    </row>
    <row r="1637">
      <c r="A1637" s="2">
        <v>1636.0</v>
      </c>
      <c r="B1637" s="2" t="s">
        <v>19</v>
      </c>
      <c r="C1637" s="2" t="s">
        <v>23</v>
      </c>
      <c r="D1637" s="16" t="s">
        <v>459</v>
      </c>
      <c r="E1637" s="10">
        <v>15.997151528360696</v>
      </c>
      <c r="F1637" s="10">
        <v>1170.33739000513</v>
      </c>
      <c r="G1637" s="10">
        <v>1164.8811220061423</v>
      </c>
      <c r="I1637" s="2" t="s">
        <v>631</v>
      </c>
      <c r="J1637" s="2" t="s">
        <v>667</v>
      </c>
    </row>
    <row r="1638">
      <c r="A1638" s="2">
        <v>1637.0</v>
      </c>
      <c r="B1638" s="2" t="s">
        <v>46</v>
      </c>
      <c r="C1638" s="2" t="s">
        <v>19</v>
      </c>
      <c r="D1638" s="16" t="s">
        <v>589</v>
      </c>
      <c r="E1638" s="10">
        <v>33.50389923033022</v>
      </c>
      <c r="F1638" s="10">
        <v>1046.2972658157557</v>
      </c>
      <c r="G1638" s="10">
        <v>1186.3345415334907</v>
      </c>
      <c r="I1638" s="2" t="s">
        <v>667</v>
      </c>
      <c r="J1638" s="2" t="s">
        <v>631</v>
      </c>
    </row>
    <row r="1639">
      <c r="A1639" s="2">
        <v>1638.0</v>
      </c>
      <c r="B1639" s="2" t="s">
        <v>75</v>
      </c>
      <c r="C1639" s="2" t="s">
        <v>46</v>
      </c>
      <c r="D1639" s="16" t="s">
        <v>428</v>
      </c>
      <c r="E1639" s="10">
        <v>17.847571731677586</v>
      </c>
      <c r="F1639" s="10">
        <v>1066.1275646308698</v>
      </c>
      <c r="G1639" s="10">
        <v>1079.801165046086</v>
      </c>
      <c r="I1639" s="2" t="s">
        <v>631</v>
      </c>
      <c r="J1639" s="2" t="s">
        <v>667</v>
      </c>
    </row>
    <row r="1640">
      <c r="A1640" s="2">
        <v>1639.0</v>
      </c>
      <c r="B1640" s="2" t="s">
        <v>14</v>
      </c>
      <c r="C1640" s="2" t="s">
        <v>75</v>
      </c>
      <c r="D1640" s="16" t="s">
        <v>498</v>
      </c>
      <c r="E1640" s="10">
        <v>8.489965941169801</v>
      </c>
      <c r="F1640" s="10">
        <v>1165.1019090623245</v>
      </c>
      <c r="G1640" s="10">
        <v>1083.9751363625473</v>
      </c>
      <c r="I1640" s="2" t="s">
        <v>667</v>
      </c>
      <c r="J1640" s="2" t="s">
        <v>631</v>
      </c>
    </row>
    <row r="1641">
      <c r="A1641" s="2">
        <v>1640.0</v>
      </c>
      <c r="B1641" s="2" t="s">
        <v>61</v>
      </c>
      <c r="C1641" s="2" t="s">
        <v>14</v>
      </c>
      <c r="D1641" s="16" t="s">
        <v>539</v>
      </c>
      <c r="E1641" s="10">
        <v>35.507425895538844</v>
      </c>
      <c r="F1641" s="10">
        <v>1027.7064008881666</v>
      </c>
      <c r="G1641" s="10">
        <v>1173.5918750034944</v>
      </c>
      <c r="I1641" s="2" t="s">
        <v>631</v>
      </c>
      <c r="J1641" s="2" t="s">
        <v>667</v>
      </c>
    </row>
    <row r="1642">
      <c r="A1642" s="2">
        <v>1641.0</v>
      </c>
      <c r="B1642" s="2" t="s">
        <v>23</v>
      </c>
      <c r="C1642" s="2" t="s">
        <v>61</v>
      </c>
      <c r="D1642" s="16" t="s">
        <v>433</v>
      </c>
      <c r="E1642" s="10">
        <v>-55.57018836968061</v>
      </c>
      <c r="F1642" s="10">
        <v>1148.8839704777815</v>
      </c>
      <c r="G1642" s="10">
        <v>1063.2138267837056</v>
      </c>
      <c r="I1642" s="2" t="s">
        <v>667</v>
      </c>
      <c r="J1642" s="2" t="s">
        <v>631</v>
      </c>
    </row>
    <row r="1643">
      <c r="A1643" s="2">
        <v>1642.0</v>
      </c>
      <c r="B1643" s="2" t="s">
        <v>46</v>
      </c>
      <c r="C1643" s="2" t="s">
        <v>61</v>
      </c>
      <c r="D1643" s="16" t="s">
        <v>504</v>
      </c>
      <c r="E1643" s="10">
        <v>19.942819259064116</v>
      </c>
      <c r="F1643" s="10">
        <v>1061.9535933144084</v>
      </c>
      <c r="G1643" s="10">
        <v>1118.7840151533862</v>
      </c>
      <c r="I1643" s="2" t="s">
        <v>667</v>
      </c>
      <c r="J1643" s="2" t="s">
        <v>631</v>
      </c>
    </row>
    <row r="1644">
      <c r="A1644" s="2">
        <v>1643.0</v>
      </c>
      <c r="B1644" s="2" t="s">
        <v>22</v>
      </c>
      <c r="C1644" s="2" t="s">
        <v>46</v>
      </c>
      <c r="D1644" s="16" t="s">
        <v>576</v>
      </c>
      <c r="E1644" s="10">
        <v>10.700612892154131</v>
      </c>
      <c r="F1644" s="10">
        <v>1125.8804180998625</v>
      </c>
      <c r="G1644" s="10">
        <v>1081.8964125734724</v>
      </c>
      <c r="I1644" s="2" t="s">
        <v>631</v>
      </c>
      <c r="J1644" s="2" t="s">
        <v>667</v>
      </c>
    </row>
    <row r="1645">
      <c r="A1645" s="2">
        <v>1644.0</v>
      </c>
      <c r="B1645" s="2" t="s">
        <v>14</v>
      </c>
      <c r="C1645" s="2" t="s">
        <v>22</v>
      </c>
      <c r="D1645" s="16" t="s">
        <v>427</v>
      </c>
      <c r="E1645" s="10">
        <v>15.896807831578636</v>
      </c>
      <c r="F1645" s="10">
        <v>1138.0844491079554</v>
      </c>
      <c r="G1645" s="10">
        <v>1136.5810309920166</v>
      </c>
      <c r="I1645" s="2" t="s">
        <v>667</v>
      </c>
      <c r="J1645" s="2" t="s">
        <v>631</v>
      </c>
    </row>
    <row r="1646">
      <c r="A1646" s="2">
        <v>1645.0</v>
      </c>
      <c r="B1646" s="2" t="s">
        <v>52</v>
      </c>
      <c r="C1646" s="2" t="s">
        <v>14</v>
      </c>
      <c r="D1646" s="16" t="s">
        <v>433</v>
      </c>
      <c r="E1646" s="10">
        <v>-44.59538247715334</v>
      </c>
      <c r="F1646" s="10">
        <v>1122.4957673026938</v>
      </c>
      <c r="G1646" s="10">
        <v>1153.981256939534</v>
      </c>
      <c r="I1646" s="2" t="s">
        <v>631</v>
      </c>
      <c r="J1646" s="2" t="s">
        <v>667</v>
      </c>
    </row>
    <row r="1647">
      <c r="A1647" s="2">
        <v>1646.0</v>
      </c>
      <c r="B1647" s="2" t="s">
        <v>75</v>
      </c>
      <c r="C1647" s="2" t="s">
        <v>14</v>
      </c>
      <c r="D1647" s="16" t="s">
        <v>597</v>
      </c>
      <c r="E1647" s="10">
        <v>30.132866581834914</v>
      </c>
      <c r="F1647" s="10">
        <v>1075.4851704213775</v>
      </c>
      <c r="G1647" s="10">
        <v>1198.5766394166874</v>
      </c>
      <c r="I1647" s="2" t="s">
        <v>631</v>
      </c>
      <c r="J1647" s="2" t="s">
        <v>667</v>
      </c>
    </row>
    <row r="1648">
      <c r="A1648" s="2">
        <v>1647.0</v>
      </c>
      <c r="B1648" s="2" t="s">
        <v>23</v>
      </c>
      <c r="C1648" s="2" t="s">
        <v>75</v>
      </c>
      <c r="D1648" s="16" t="s">
        <v>441</v>
      </c>
      <c r="E1648" s="10">
        <v>17.716012956846892</v>
      </c>
      <c r="F1648" s="10">
        <v>1093.313782108101</v>
      </c>
      <c r="G1648" s="10">
        <v>1105.6180370032123</v>
      </c>
      <c r="H1648" s="2" t="s">
        <v>618</v>
      </c>
      <c r="I1648" s="2" t="s">
        <v>667</v>
      </c>
      <c r="J1648" s="2" t="s">
        <v>631</v>
      </c>
    </row>
    <row r="1649">
      <c r="A1649" s="2">
        <v>1648.0</v>
      </c>
      <c r="B1649" s="2" t="s">
        <v>238</v>
      </c>
      <c r="C1649" s="2" t="s">
        <v>16</v>
      </c>
      <c r="D1649" s="16" t="s">
        <v>459</v>
      </c>
      <c r="E1649" s="10">
        <v>27.872522727284768</v>
      </c>
      <c r="F1649" s="10">
        <v>1080.4772021307913</v>
      </c>
      <c r="G1649" s="10">
        <v>1170.1519988495347</v>
      </c>
      <c r="I1649" s="2" t="s">
        <v>629</v>
      </c>
      <c r="J1649" s="2" t="s">
        <v>659</v>
      </c>
    </row>
    <row r="1650">
      <c r="A1650" s="2">
        <v>1649.0</v>
      </c>
      <c r="B1650" s="2" t="s">
        <v>55</v>
      </c>
      <c r="C1650" s="2" t="s">
        <v>238</v>
      </c>
      <c r="D1650" s="16" t="s">
        <v>436</v>
      </c>
      <c r="E1650" s="10">
        <v>15.567591941017394</v>
      </c>
      <c r="F1650" s="10">
        <v>1109.0823287232502</v>
      </c>
      <c r="G1650" s="10">
        <v>1108.349724858076</v>
      </c>
      <c r="I1650" s="2" t="s">
        <v>659</v>
      </c>
      <c r="J1650" s="2" t="s">
        <v>629</v>
      </c>
    </row>
    <row r="1651">
      <c r="A1651" s="2">
        <v>1650.0</v>
      </c>
      <c r="B1651" s="2" t="s">
        <v>201</v>
      </c>
      <c r="C1651" s="2" t="s">
        <v>55</v>
      </c>
      <c r="D1651" s="16" t="s">
        <v>552</v>
      </c>
      <c r="E1651" s="10">
        <v>26.744968257657774</v>
      </c>
      <c r="F1651" s="10">
        <v>1033.2414859213397</v>
      </c>
      <c r="G1651" s="10">
        <v>1124.6499206642675</v>
      </c>
      <c r="I1651" s="2" t="s">
        <v>629</v>
      </c>
      <c r="J1651" s="2" t="s">
        <v>659</v>
      </c>
    </row>
    <row r="1652">
      <c r="A1652" s="2">
        <v>1651.0</v>
      </c>
      <c r="B1652" s="2" t="s">
        <v>258</v>
      </c>
      <c r="C1652" s="2" t="s">
        <v>201</v>
      </c>
      <c r="D1652" s="16" t="s">
        <v>479</v>
      </c>
      <c r="E1652" s="10">
        <v>17.503337544179598</v>
      </c>
      <c r="F1652" s="10">
        <v>1042.3053865104844</v>
      </c>
      <c r="G1652" s="10">
        <v>1059.9864541789975</v>
      </c>
      <c r="I1652" s="2" t="s">
        <v>659</v>
      </c>
      <c r="J1652" s="2" t="s">
        <v>629</v>
      </c>
    </row>
    <row r="1653">
      <c r="A1653" s="2">
        <v>1652.0</v>
      </c>
      <c r="B1653" s="2" t="s">
        <v>36</v>
      </c>
      <c r="C1653" s="2" t="s">
        <v>258</v>
      </c>
      <c r="D1653" s="16" t="s">
        <v>435</v>
      </c>
      <c r="E1653" s="10">
        <v>11.799511951599506</v>
      </c>
      <c r="F1653" s="10">
        <v>1105.9140571577007</v>
      </c>
      <c r="G1653" s="10">
        <v>1059.8087240546638</v>
      </c>
      <c r="I1653" s="2" t="s">
        <v>629</v>
      </c>
      <c r="J1653" s="2" t="s">
        <v>659</v>
      </c>
    </row>
    <row r="1654">
      <c r="A1654" s="2">
        <v>1653.0</v>
      </c>
      <c r="B1654" s="2" t="s">
        <v>16</v>
      </c>
      <c r="C1654" s="2" t="s">
        <v>36</v>
      </c>
      <c r="D1654" s="16" t="s">
        <v>549</v>
      </c>
      <c r="E1654" s="10">
        <v>12.692478439088974</v>
      </c>
      <c r="F1654" s="10">
        <v>1142.2794761222501</v>
      </c>
      <c r="G1654" s="10">
        <v>1117.7135691093001</v>
      </c>
      <c r="I1654" s="2" t="s">
        <v>659</v>
      </c>
      <c r="J1654" s="2" t="s">
        <v>629</v>
      </c>
    </row>
    <row r="1655">
      <c r="A1655" s="2">
        <v>1654.0</v>
      </c>
      <c r="B1655" s="2" t="s">
        <v>238</v>
      </c>
      <c r="C1655" s="2" t="s">
        <v>16</v>
      </c>
      <c r="D1655" s="16" t="s">
        <v>433</v>
      </c>
      <c r="E1655" s="10">
        <v>-40.67295534619449</v>
      </c>
      <c r="F1655" s="10">
        <v>1092.7821329170586</v>
      </c>
      <c r="G1655" s="10">
        <v>1154.971954561339</v>
      </c>
      <c r="I1655" s="2" t="s">
        <v>629</v>
      </c>
      <c r="J1655" s="2" t="s">
        <v>659</v>
      </c>
    </row>
    <row r="1656">
      <c r="A1656" s="2">
        <v>1655.0</v>
      </c>
      <c r="B1656" s="2" t="s">
        <v>65</v>
      </c>
      <c r="C1656" s="2" t="s">
        <v>16</v>
      </c>
      <c r="D1656" s="16" t="s">
        <v>526</v>
      </c>
      <c r="E1656" s="10">
        <v>24.25295315023401</v>
      </c>
      <c r="F1656" s="10">
        <v>1102.6396087237154</v>
      </c>
      <c r="G1656" s="10">
        <v>1195.6449099075335</v>
      </c>
      <c r="I1656" s="2" t="s">
        <v>629</v>
      </c>
      <c r="J1656" s="2" t="s">
        <v>659</v>
      </c>
    </row>
    <row r="1657">
      <c r="A1657" s="2">
        <v>1656.0</v>
      </c>
      <c r="B1657" s="2" t="s">
        <v>121</v>
      </c>
      <c r="C1657" s="2" t="s">
        <v>65</v>
      </c>
      <c r="D1657" s="16" t="s">
        <v>567</v>
      </c>
      <c r="E1657" s="10">
        <v>32.471720077311716</v>
      </c>
      <c r="F1657" s="10">
        <v>993.1744629891823</v>
      </c>
      <c r="G1657" s="10">
        <v>1126.8925618739493</v>
      </c>
      <c r="I1657" s="2" t="s">
        <v>659</v>
      </c>
      <c r="J1657" s="2" t="s">
        <v>629</v>
      </c>
    </row>
    <row r="1658">
      <c r="A1658" s="2">
        <v>1657.0</v>
      </c>
      <c r="B1658" s="2" t="s">
        <v>114</v>
      </c>
      <c r="C1658" s="2" t="s">
        <v>121</v>
      </c>
      <c r="D1658" s="16" t="s">
        <v>558</v>
      </c>
      <c r="E1658" s="10">
        <v>16.076366097721206</v>
      </c>
      <c r="F1658" s="10">
        <v>1027.8969427670943</v>
      </c>
      <c r="G1658" s="10">
        <v>1025.6461830664941</v>
      </c>
      <c r="I1658" s="2" t="s">
        <v>629</v>
      </c>
      <c r="J1658" s="2" t="s">
        <v>659</v>
      </c>
    </row>
    <row r="1659">
      <c r="A1659" s="2">
        <v>1658.0</v>
      </c>
      <c r="B1659" s="2" t="s">
        <v>55</v>
      </c>
      <c r="C1659" s="2" t="s">
        <v>114</v>
      </c>
      <c r="D1659" s="16" t="s">
        <v>514</v>
      </c>
      <c r="E1659" s="10">
        <v>10.25955157529363</v>
      </c>
      <c r="F1659" s="10">
        <v>1097.9049524066097</v>
      </c>
      <c r="G1659" s="10">
        <v>1043.9733088648154</v>
      </c>
      <c r="I1659" s="2" t="s">
        <v>659</v>
      </c>
      <c r="J1659" s="2" t="s">
        <v>629</v>
      </c>
    </row>
    <row r="1660">
      <c r="A1660" s="2">
        <v>1659.0</v>
      </c>
      <c r="B1660" s="2" t="s">
        <v>83</v>
      </c>
      <c r="C1660" s="2" t="s">
        <v>55</v>
      </c>
      <c r="D1660" s="16" t="s">
        <v>453</v>
      </c>
      <c r="E1660" s="10">
        <v>18.175908864693852</v>
      </c>
      <c r="F1660" s="10">
        <v>1088.180302256236</v>
      </c>
      <c r="G1660" s="10">
        <v>1108.1645039819032</v>
      </c>
      <c r="I1660" s="2" t="s">
        <v>629</v>
      </c>
      <c r="J1660" s="2" t="s">
        <v>659</v>
      </c>
    </row>
    <row r="1661">
      <c r="A1661" s="2">
        <v>1660.0</v>
      </c>
      <c r="B1661" s="2" t="s">
        <v>258</v>
      </c>
      <c r="C1661" s="2" t="s">
        <v>83</v>
      </c>
      <c r="D1661" s="16" t="s">
        <v>493</v>
      </c>
      <c r="E1661" s="10">
        <v>22.482161900668785</v>
      </c>
      <c r="F1661" s="10">
        <v>1048.0092121030643</v>
      </c>
      <c r="G1661" s="10">
        <v>1106.3562111209299</v>
      </c>
      <c r="I1661" s="2" t="s">
        <v>659</v>
      </c>
      <c r="J1661" s="2" t="s">
        <v>629</v>
      </c>
    </row>
    <row r="1662">
      <c r="A1662" s="2">
        <v>1661.0</v>
      </c>
      <c r="B1662" s="2" t="s">
        <v>36</v>
      </c>
      <c r="C1662" s="2" t="s">
        <v>258</v>
      </c>
      <c r="D1662" s="16" t="s">
        <v>476</v>
      </c>
      <c r="E1662" s="10">
        <v>12.572014869091198</v>
      </c>
      <c r="F1662" s="10">
        <v>1105.0210906702112</v>
      </c>
      <c r="G1662" s="10">
        <v>1070.491374003733</v>
      </c>
      <c r="I1662" s="2" t="s">
        <v>629</v>
      </c>
      <c r="J1662" s="2" t="s">
        <v>659</v>
      </c>
    </row>
    <row r="1663">
      <c r="A1663" s="2">
        <v>1662.0</v>
      </c>
      <c r="B1663" s="2" t="s">
        <v>16</v>
      </c>
      <c r="C1663" s="2" t="s">
        <v>36</v>
      </c>
      <c r="D1663" s="16" t="s">
        <v>526</v>
      </c>
      <c r="E1663" s="10">
        <v>10.357248082530498</v>
      </c>
      <c r="F1663" s="10">
        <v>1171.3919567572996</v>
      </c>
      <c r="G1663" s="10">
        <v>1117.5931055393023</v>
      </c>
      <c r="H1663" s="2" t="s">
        <v>618</v>
      </c>
      <c r="I1663" s="2" t="s">
        <v>659</v>
      </c>
      <c r="J1663" s="2" t="s">
        <v>629</v>
      </c>
    </row>
    <row r="1664">
      <c r="A1664" s="2">
        <v>1663.0</v>
      </c>
      <c r="B1664" s="2" t="s">
        <v>21</v>
      </c>
      <c r="C1664" s="2" t="s">
        <v>43</v>
      </c>
      <c r="D1664" s="16" t="s">
        <v>527</v>
      </c>
      <c r="E1664" s="10">
        <v>9.28505370332296</v>
      </c>
      <c r="F1664" s="10">
        <v>1166.8350250818598</v>
      </c>
      <c r="G1664" s="10">
        <v>1087.510781016943</v>
      </c>
      <c r="I1664" s="2" t="s">
        <v>646</v>
      </c>
      <c r="J1664" s="2" t="s">
        <v>652</v>
      </c>
    </row>
    <row r="1665">
      <c r="A1665" s="2">
        <v>1664.0</v>
      </c>
      <c r="B1665" s="2" t="s">
        <v>34</v>
      </c>
      <c r="C1665" s="2" t="s">
        <v>21</v>
      </c>
      <c r="D1665" s="16" t="s">
        <v>558</v>
      </c>
      <c r="E1665" s="10">
        <v>22.85323707019233</v>
      </c>
      <c r="F1665" s="10">
        <v>1121.4211388221074</v>
      </c>
      <c r="G1665" s="10">
        <v>1176.1200787851828</v>
      </c>
      <c r="I1665" s="2" t="s">
        <v>652</v>
      </c>
      <c r="J1665" s="2" t="s">
        <v>646</v>
      </c>
    </row>
    <row r="1666">
      <c r="A1666" s="2">
        <v>1665.0</v>
      </c>
      <c r="B1666" s="2" t="s">
        <v>11</v>
      </c>
      <c r="C1666" s="2" t="s">
        <v>34</v>
      </c>
      <c r="D1666" s="16" t="s">
        <v>505</v>
      </c>
      <c r="E1666" s="10">
        <v>14.372655788391604</v>
      </c>
      <c r="F1666" s="10">
        <v>1157.1075785460323</v>
      </c>
      <c r="G1666" s="10">
        <v>1144.2743758922998</v>
      </c>
      <c r="I1666" s="2" t="s">
        <v>646</v>
      </c>
      <c r="J1666" s="2" t="s">
        <v>652</v>
      </c>
    </row>
    <row r="1667">
      <c r="A1667" s="2">
        <v>1666.0</v>
      </c>
      <c r="B1667" s="2" t="s">
        <v>20</v>
      </c>
      <c r="C1667" s="2" t="s">
        <v>11</v>
      </c>
      <c r="D1667" s="16" t="s">
        <v>433</v>
      </c>
      <c r="E1667" s="10">
        <v>-33.89032346086977</v>
      </c>
      <c r="F1667" s="10">
        <v>1060.6308580512652</v>
      </c>
      <c r="G1667" s="10">
        <v>1171.4802343344238</v>
      </c>
      <c r="I1667" s="2" t="s">
        <v>652</v>
      </c>
      <c r="J1667" s="2" t="s">
        <v>646</v>
      </c>
    </row>
    <row r="1668">
      <c r="A1668" s="2">
        <v>1667.0</v>
      </c>
      <c r="B1668" s="2" t="s">
        <v>34</v>
      </c>
      <c r="C1668" s="2" t="s">
        <v>11</v>
      </c>
      <c r="D1668" s="16" t="s">
        <v>433</v>
      </c>
      <c r="E1668" s="10">
        <v>-38.87536972153833</v>
      </c>
      <c r="F1668" s="10">
        <v>1129.9017201039082</v>
      </c>
      <c r="G1668" s="10">
        <v>1205.3705577952935</v>
      </c>
      <c r="I1668" s="2" t="s">
        <v>652</v>
      </c>
      <c r="J1668" s="2" t="s">
        <v>646</v>
      </c>
    </row>
    <row r="1669">
      <c r="A1669" s="2">
        <v>1668.0</v>
      </c>
      <c r="B1669" s="2" t="s">
        <v>45</v>
      </c>
      <c r="C1669" s="2" t="s">
        <v>11</v>
      </c>
      <c r="D1669" s="16" t="s">
        <v>441</v>
      </c>
      <c r="E1669" s="10">
        <v>31.795835274261332</v>
      </c>
      <c r="F1669" s="10">
        <v>1094.0455396021523</v>
      </c>
      <c r="G1669" s="10">
        <v>1244.245927516832</v>
      </c>
      <c r="I1669" s="2" t="s">
        <v>652</v>
      </c>
      <c r="J1669" s="2" t="s">
        <v>646</v>
      </c>
    </row>
    <row r="1670">
      <c r="A1670" s="2">
        <v>1669.0</v>
      </c>
      <c r="B1670" s="2" t="s">
        <v>63</v>
      </c>
      <c r="C1670" s="2" t="s">
        <v>45</v>
      </c>
      <c r="D1670" s="16" t="s">
        <v>525</v>
      </c>
      <c r="E1670" s="10">
        <v>22.041348872290133</v>
      </c>
      <c r="F1670" s="10">
        <v>1071.879221766285</v>
      </c>
      <c r="G1670" s="10">
        <v>1125.8413748764137</v>
      </c>
      <c r="I1670" s="2" t="s">
        <v>646</v>
      </c>
      <c r="J1670" s="2" t="s">
        <v>652</v>
      </c>
    </row>
    <row r="1671">
      <c r="A1671" s="2">
        <v>1670.0</v>
      </c>
      <c r="B1671" s="2" t="s">
        <v>40</v>
      </c>
      <c r="C1671" s="2" t="s">
        <v>63</v>
      </c>
      <c r="D1671" s="16" t="s">
        <v>441</v>
      </c>
      <c r="E1671" s="10">
        <v>10.92593469548483</v>
      </c>
      <c r="F1671" s="10">
        <v>1152.6890176015388</v>
      </c>
      <c r="G1671" s="10">
        <v>1093.9205706385749</v>
      </c>
      <c r="I1671" s="2" t="s">
        <v>652</v>
      </c>
      <c r="J1671" s="2" t="s">
        <v>646</v>
      </c>
    </row>
    <row r="1672">
      <c r="A1672" s="2">
        <v>1671.0</v>
      </c>
      <c r="B1672" s="2" t="s">
        <v>24</v>
      </c>
      <c r="C1672" s="2" t="s">
        <v>40</v>
      </c>
      <c r="D1672" s="16" t="s">
        <v>439</v>
      </c>
      <c r="E1672" s="10">
        <v>22.266828045567127</v>
      </c>
      <c r="F1672" s="10">
        <v>1109.5292530828199</v>
      </c>
      <c r="G1672" s="10">
        <v>1163.6149522970238</v>
      </c>
      <c r="I1672" s="2" t="s">
        <v>646</v>
      </c>
      <c r="J1672" s="2" t="s">
        <v>652</v>
      </c>
    </row>
    <row r="1673">
      <c r="A1673" s="2">
        <v>1672.0</v>
      </c>
      <c r="B1673" s="2" t="s">
        <v>20</v>
      </c>
      <c r="C1673" s="2" t="s">
        <v>24</v>
      </c>
      <c r="D1673" s="16" t="s">
        <v>484</v>
      </c>
      <c r="E1673" s="10">
        <v>28.74377913680954</v>
      </c>
      <c r="F1673" s="10">
        <v>1026.7405345903956</v>
      </c>
      <c r="G1673" s="10">
        <v>1131.796081128387</v>
      </c>
      <c r="I1673" s="2" t="s">
        <v>652</v>
      </c>
      <c r="J1673" s="2" t="s">
        <v>646</v>
      </c>
    </row>
    <row r="1674">
      <c r="A1674" s="2">
        <v>1673.0</v>
      </c>
      <c r="B1674" s="2" t="s">
        <v>21</v>
      </c>
      <c r="C1674" s="2" t="s">
        <v>20</v>
      </c>
      <c r="D1674" s="16" t="s">
        <v>559</v>
      </c>
      <c r="E1674" s="10">
        <v>7.4098164579210675</v>
      </c>
      <c r="F1674" s="10">
        <v>1153.2668417149905</v>
      </c>
      <c r="G1674" s="10">
        <v>1055.484313727205</v>
      </c>
      <c r="I1674" s="2" t="s">
        <v>646</v>
      </c>
      <c r="J1674" s="2" t="s">
        <v>652</v>
      </c>
    </row>
    <row r="1675">
      <c r="A1675" s="2">
        <v>1674.0</v>
      </c>
      <c r="B1675" s="2" t="s">
        <v>40</v>
      </c>
      <c r="C1675" s="2" t="s">
        <v>21</v>
      </c>
      <c r="D1675" s="16" t="s">
        <v>458</v>
      </c>
      <c r="E1675" s="10">
        <v>17.747643252380993</v>
      </c>
      <c r="F1675" s="10">
        <v>1141.3481242514567</v>
      </c>
      <c r="G1675" s="10">
        <v>1160.6766581729114</v>
      </c>
      <c r="I1675" s="2" t="s">
        <v>652</v>
      </c>
      <c r="J1675" s="2" t="s">
        <v>646</v>
      </c>
    </row>
    <row r="1676">
      <c r="A1676" s="2">
        <v>1675.0</v>
      </c>
      <c r="B1676" s="2" t="s">
        <v>101</v>
      </c>
      <c r="C1676" s="2" t="s">
        <v>40</v>
      </c>
      <c r="D1676" s="16" t="s">
        <v>530</v>
      </c>
      <c r="E1676" s="10">
        <v>20.264638142987117</v>
      </c>
      <c r="F1676" s="10">
        <v>1119.2931929494002</v>
      </c>
      <c r="G1676" s="10">
        <v>1159.0957675038378</v>
      </c>
      <c r="I1676" s="2" t="s">
        <v>646</v>
      </c>
      <c r="J1676" s="2" t="s">
        <v>652</v>
      </c>
    </row>
    <row r="1677">
      <c r="A1677" s="2">
        <v>1676.0</v>
      </c>
      <c r="B1677" s="2" t="s">
        <v>45</v>
      </c>
      <c r="C1677" s="2" t="s">
        <v>101</v>
      </c>
      <c r="D1677" s="16" t="s">
        <v>484</v>
      </c>
      <c r="E1677" s="10">
        <v>19.39162164054456</v>
      </c>
      <c r="F1677" s="10">
        <v>1103.8000260041238</v>
      </c>
      <c r="G1677" s="10">
        <v>1139.5578310923872</v>
      </c>
      <c r="I1677" s="2" t="s">
        <v>652</v>
      </c>
      <c r="J1677" s="2" t="s">
        <v>646</v>
      </c>
    </row>
    <row r="1678">
      <c r="A1678" s="2">
        <v>1677.0</v>
      </c>
      <c r="B1678" s="2" t="s">
        <v>24</v>
      </c>
      <c r="C1678" s="2" t="s">
        <v>45</v>
      </c>
      <c r="D1678" s="16" t="s">
        <v>541</v>
      </c>
      <c r="E1678" s="10">
        <v>18.133364552779344</v>
      </c>
      <c r="F1678" s="10">
        <v>1103.0523019915775</v>
      </c>
      <c r="G1678" s="10">
        <v>1123.1916476446684</v>
      </c>
      <c r="H1678" s="2" t="s">
        <v>618</v>
      </c>
      <c r="I1678" s="2" t="s">
        <v>646</v>
      </c>
      <c r="J1678" s="2" t="s">
        <v>652</v>
      </c>
    </row>
    <row r="1679">
      <c r="A1679" s="2">
        <v>1678.0</v>
      </c>
      <c r="B1679" s="2" t="s">
        <v>55</v>
      </c>
      <c r="C1679" s="2" t="s">
        <v>51</v>
      </c>
      <c r="D1679" s="16" t="s">
        <v>514</v>
      </c>
      <c r="E1679" s="10">
        <v>8.483177517196852</v>
      </c>
      <c r="F1679" s="10">
        <v>1089.9885951172093</v>
      </c>
      <c r="G1679" s="10">
        <v>1012.3223756776221</v>
      </c>
      <c r="I1679" s="2" t="s">
        <v>659</v>
      </c>
      <c r="J1679" s="2" t="s">
        <v>667</v>
      </c>
    </row>
    <row r="1680">
      <c r="A1680" s="2">
        <v>1679.0</v>
      </c>
      <c r="B1680" s="2" t="s">
        <v>14</v>
      </c>
      <c r="C1680" s="2" t="s">
        <v>55</v>
      </c>
      <c r="D1680" s="16" t="s">
        <v>505</v>
      </c>
      <c r="E1680" s="10">
        <v>9.42343916558955</v>
      </c>
      <c r="F1680" s="10">
        <v>1168.4437728348526</v>
      </c>
      <c r="G1680" s="10">
        <v>1098.471772634406</v>
      </c>
      <c r="I1680" s="2" t="s">
        <v>667</v>
      </c>
      <c r="J1680" s="2" t="s">
        <v>659</v>
      </c>
    </row>
    <row r="1681">
      <c r="A1681" s="2">
        <v>1680.0</v>
      </c>
      <c r="B1681" s="2" t="s">
        <v>16</v>
      </c>
      <c r="C1681" s="2" t="s">
        <v>14</v>
      </c>
      <c r="D1681" s="16" t="s">
        <v>515</v>
      </c>
      <c r="E1681" s="10">
        <v>15.514021950129196</v>
      </c>
      <c r="F1681" s="10">
        <v>1181.74920483983</v>
      </c>
      <c r="G1681" s="10">
        <v>1177.8672120004421</v>
      </c>
      <c r="I1681" s="2" t="s">
        <v>659</v>
      </c>
      <c r="J1681" s="2" t="s">
        <v>667</v>
      </c>
    </row>
    <row r="1682">
      <c r="A1682" s="2">
        <v>1681.0</v>
      </c>
      <c r="B1682" s="2" t="s">
        <v>23</v>
      </c>
      <c r="C1682" s="2" t="s">
        <v>16</v>
      </c>
      <c r="D1682" s="16" t="s">
        <v>437</v>
      </c>
      <c r="E1682" s="10">
        <v>26.85598679244338</v>
      </c>
      <c r="F1682" s="10">
        <v>1111.0297950649478</v>
      </c>
      <c r="G1682" s="10">
        <v>1197.2632267899594</v>
      </c>
      <c r="I1682" s="2" t="s">
        <v>667</v>
      </c>
      <c r="J1682" s="2" t="s">
        <v>659</v>
      </c>
    </row>
    <row r="1683">
      <c r="A1683" s="2">
        <v>1682.0</v>
      </c>
      <c r="B1683" s="2" t="s">
        <v>258</v>
      </c>
      <c r="C1683" s="2" t="s">
        <v>23</v>
      </c>
      <c r="D1683" s="16" t="s">
        <v>433</v>
      </c>
      <c r="E1683" s="10">
        <v>-38.25538449405032</v>
      </c>
      <c r="F1683" s="10">
        <v>1057.9193591346418</v>
      </c>
      <c r="G1683" s="10">
        <v>1137.8857818573913</v>
      </c>
      <c r="I1683" s="2" t="s">
        <v>659</v>
      </c>
      <c r="J1683" s="2" t="s">
        <v>667</v>
      </c>
    </row>
    <row r="1684">
      <c r="A1684" s="2">
        <v>1683.0</v>
      </c>
      <c r="B1684" s="2" t="s">
        <v>121</v>
      </c>
      <c r="C1684" s="2" t="s">
        <v>23</v>
      </c>
      <c r="D1684" s="16" t="s">
        <v>436</v>
      </c>
      <c r="E1684" s="10">
        <v>35.822417867955956</v>
      </c>
      <c r="F1684" s="10">
        <v>1009.569816968773</v>
      </c>
      <c r="G1684" s="10">
        <v>1176.1411663514416</v>
      </c>
      <c r="I1684" s="2" t="s">
        <v>659</v>
      </c>
      <c r="J1684" s="2" t="s">
        <v>667</v>
      </c>
    </row>
    <row r="1685">
      <c r="A1685" s="2">
        <v>1684.0</v>
      </c>
      <c r="B1685" s="2" t="s">
        <v>78</v>
      </c>
      <c r="C1685" s="2" t="s">
        <v>121</v>
      </c>
      <c r="D1685" s="16" t="s">
        <v>450</v>
      </c>
      <c r="E1685" s="10">
        <v>23.332934636531736</v>
      </c>
      <c r="F1685" s="10">
        <v>975.7724994857224</v>
      </c>
      <c r="G1685" s="10">
        <v>1045.392234836729</v>
      </c>
      <c r="I1685" s="2" t="s">
        <v>667</v>
      </c>
      <c r="J1685" s="2" t="s">
        <v>659</v>
      </c>
    </row>
    <row r="1686">
      <c r="A1686" s="2">
        <v>1685.0</v>
      </c>
      <c r="B1686" s="2" t="s">
        <v>55</v>
      </c>
      <c r="C1686" s="2" t="s">
        <v>78</v>
      </c>
      <c r="D1686" s="16" t="s">
        <v>480</v>
      </c>
      <c r="E1686" s="10">
        <v>8.045565504043557</v>
      </c>
      <c r="F1686" s="10">
        <v>1089.0483334688165</v>
      </c>
      <c r="G1686" s="10">
        <v>999.1054341222541</v>
      </c>
      <c r="I1686" s="2" t="s">
        <v>659</v>
      </c>
      <c r="J1686" s="2" t="s">
        <v>667</v>
      </c>
    </row>
    <row r="1687">
      <c r="A1687" s="2">
        <v>1686.0</v>
      </c>
      <c r="B1687" s="2" t="s">
        <v>14</v>
      </c>
      <c r="C1687" s="2" t="s">
        <v>55</v>
      </c>
      <c r="D1687" s="16" t="s">
        <v>486</v>
      </c>
      <c r="E1687" s="10">
        <v>9.6446917583894</v>
      </c>
      <c r="F1687" s="10">
        <v>1162.3531900503128</v>
      </c>
      <c r="G1687" s="10">
        <v>1097.0938989728602</v>
      </c>
      <c r="I1687" s="2" t="s">
        <v>667</v>
      </c>
      <c r="J1687" s="2" t="s">
        <v>659</v>
      </c>
    </row>
    <row r="1688">
      <c r="A1688" s="2">
        <v>1687.0</v>
      </c>
      <c r="B1688" s="2" t="s">
        <v>16</v>
      </c>
      <c r="C1688" s="2" t="s">
        <v>14</v>
      </c>
      <c r="D1688" s="16" t="s">
        <v>484</v>
      </c>
      <c r="E1688" s="10">
        <v>15.434800409595924</v>
      </c>
      <c r="F1688" s="10">
        <v>1170.407239997516</v>
      </c>
      <c r="G1688" s="10">
        <v>1171.9978818087022</v>
      </c>
      <c r="I1688" s="2" t="s">
        <v>659</v>
      </c>
      <c r="J1688" s="2" t="s">
        <v>667</v>
      </c>
    </row>
    <row r="1689">
      <c r="A1689" s="2">
        <v>1688.0</v>
      </c>
      <c r="B1689" s="2" t="s">
        <v>23</v>
      </c>
      <c r="C1689" s="2" t="s">
        <v>16</v>
      </c>
      <c r="D1689" s="16" t="s">
        <v>532</v>
      </c>
      <c r="E1689" s="10">
        <v>21.248078220783473</v>
      </c>
      <c r="F1689" s="10">
        <v>1140.3187484834857</v>
      </c>
      <c r="G1689" s="10">
        <v>1185.8420404071119</v>
      </c>
      <c r="I1689" s="2" t="s">
        <v>667</v>
      </c>
      <c r="J1689" s="2" t="s">
        <v>659</v>
      </c>
    </row>
    <row r="1690">
      <c r="A1690" s="2">
        <v>1689.0</v>
      </c>
      <c r="B1690" s="2" t="s">
        <v>258</v>
      </c>
      <c r="C1690" s="2" t="s">
        <v>23</v>
      </c>
      <c r="D1690" s="16" t="s">
        <v>433</v>
      </c>
      <c r="E1690" s="10">
        <v>-29.42912523019298</v>
      </c>
      <c r="F1690" s="10">
        <v>1019.6639746405915</v>
      </c>
      <c r="G1690" s="10">
        <v>1161.5668267042693</v>
      </c>
      <c r="I1690" s="2" t="s">
        <v>659</v>
      </c>
      <c r="J1690" s="2" t="s">
        <v>667</v>
      </c>
    </row>
    <row r="1691">
      <c r="A1691" s="2">
        <v>1690.0</v>
      </c>
      <c r="B1691" s="2" t="s">
        <v>55</v>
      </c>
      <c r="C1691" s="2" t="s">
        <v>23</v>
      </c>
      <c r="D1691" s="16" t="s">
        <v>441</v>
      </c>
      <c r="E1691" s="10">
        <v>26.832138515846456</v>
      </c>
      <c r="F1691" s="10">
        <v>1087.4492072144708</v>
      </c>
      <c r="G1691" s="10">
        <v>1190.9959519344623</v>
      </c>
      <c r="I1691" s="2" t="s">
        <v>659</v>
      </c>
      <c r="J1691" s="2" t="s">
        <v>667</v>
      </c>
    </row>
    <row r="1692">
      <c r="A1692" s="2">
        <v>1691.0</v>
      </c>
      <c r="B1692" s="2" t="s">
        <v>14</v>
      </c>
      <c r="C1692" s="2" t="s">
        <v>55</v>
      </c>
      <c r="D1692" s="16" t="s">
        <v>432</v>
      </c>
      <c r="E1692" s="10">
        <v>11.634916148789307</v>
      </c>
      <c r="F1692" s="10">
        <v>1156.5630813991063</v>
      </c>
      <c r="G1692" s="10">
        <v>1114.2813457303173</v>
      </c>
      <c r="H1692" s="2" t="s">
        <v>618</v>
      </c>
      <c r="I1692" s="2" t="s">
        <v>667</v>
      </c>
      <c r="J1692" s="2" t="s">
        <v>659</v>
      </c>
    </row>
    <row r="1693">
      <c r="A1693" s="2">
        <v>1692.0</v>
      </c>
      <c r="B1693" s="2" t="s">
        <v>45</v>
      </c>
      <c r="C1693" s="2" t="s">
        <v>121</v>
      </c>
      <c r="D1693" s="16" t="s">
        <v>539</v>
      </c>
      <c r="E1693" s="10">
        <v>8.975212289848972</v>
      </c>
      <c r="F1693" s="10">
        <v>1105.058283091889</v>
      </c>
      <c r="G1693" s="10">
        <v>1022.0593002001972</v>
      </c>
      <c r="I1693" s="2" t="s">
        <v>652</v>
      </c>
      <c r="J1693" s="2" t="s">
        <v>659</v>
      </c>
    </row>
    <row r="1694">
      <c r="A1694" s="2">
        <v>1693.0</v>
      </c>
      <c r="B1694" s="2" t="s">
        <v>133</v>
      </c>
      <c r="C1694" s="2" t="s">
        <v>45</v>
      </c>
      <c r="D1694" s="16" t="s">
        <v>433</v>
      </c>
      <c r="E1694" s="10">
        <v>-42.636419483538674</v>
      </c>
      <c r="F1694" s="10">
        <v>1066.8608066402714</v>
      </c>
      <c r="G1694" s="10">
        <v>1114.033495381738</v>
      </c>
      <c r="I1694" s="2" t="s">
        <v>659</v>
      </c>
      <c r="J1694" s="2" t="s">
        <v>652</v>
      </c>
    </row>
    <row r="1695">
      <c r="A1695" s="2">
        <v>1694.0</v>
      </c>
      <c r="B1695" s="2" t="s">
        <v>55</v>
      </c>
      <c r="C1695" s="2" t="s">
        <v>45</v>
      </c>
      <c r="D1695" s="16" t="s">
        <v>463</v>
      </c>
      <c r="E1695" s="10">
        <v>18.232379441350552</v>
      </c>
      <c r="F1695" s="10">
        <v>1102.646429581528</v>
      </c>
      <c r="G1695" s="10">
        <v>1156.6699148652767</v>
      </c>
      <c r="I1695" s="2" t="s">
        <v>659</v>
      </c>
      <c r="J1695" s="2" t="s">
        <v>652</v>
      </c>
    </row>
    <row r="1696">
      <c r="A1696" s="2">
        <v>1695.0</v>
      </c>
      <c r="B1696" s="2" t="s">
        <v>20</v>
      </c>
      <c r="C1696" s="2" t="s">
        <v>55</v>
      </c>
      <c r="D1696" s="16" t="s">
        <v>515</v>
      </c>
      <c r="E1696" s="10">
        <v>24.885254654412737</v>
      </c>
      <c r="F1696" s="10">
        <v>1048.0744972692842</v>
      </c>
      <c r="G1696" s="10">
        <v>1120.8788090228786</v>
      </c>
      <c r="I1696" s="2" t="s">
        <v>652</v>
      </c>
      <c r="J1696" s="2" t="s">
        <v>659</v>
      </c>
    </row>
    <row r="1697">
      <c r="A1697" s="2">
        <v>1696.0</v>
      </c>
      <c r="B1697" s="2" t="s">
        <v>16</v>
      </c>
      <c r="C1697" s="2" t="s">
        <v>20</v>
      </c>
      <c r="D1697" s="16" t="s">
        <v>493</v>
      </c>
      <c r="E1697" s="10">
        <v>7.709946546781771</v>
      </c>
      <c r="F1697" s="10">
        <v>1164.5939621863283</v>
      </c>
      <c r="G1697" s="10">
        <v>1072.959751923697</v>
      </c>
      <c r="I1697" s="2" t="s">
        <v>659</v>
      </c>
      <c r="J1697" s="2" t="s">
        <v>652</v>
      </c>
    </row>
    <row r="1698">
      <c r="A1698" s="2">
        <v>1697.0</v>
      </c>
      <c r="B1698" s="2" t="s">
        <v>34</v>
      </c>
      <c r="C1698" s="2" t="s">
        <v>16</v>
      </c>
      <c r="D1698" s="16" t="s">
        <v>457</v>
      </c>
      <c r="E1698" s="10">
        <v>25.163514773209993</v>
      </c>
      <c r="F1698" s="10">
        <v>1091.0263503823699</v>
      </c>
      <c r="G1698" s="10">
        <v>1172.3039087331101</v>
      </c>
      <c r="I1698" s="2" t="s">
        <v>652</v>
      </c>
      <c r="J1698" s="2" t="s">
        <v>659</v>
      </c>
    </row>
    <row r="1699">
      <c r="A1699" s="2">
        <v>1698.0</v>
      </c>
      <c r="B1699" s="2" t="s">
        <v>258</v>
      </c>
      <c r="C1699" s="2" t="s">
        <v>34</v>
      </c>
      <c r="D1699" s="16" t="s">
        <v>433</v>
      </c>
      <c r="E1699" s="10">
        <v>-31.718657867455942</v>
      </c>
      <c r="F1699" s="10">
        <v>990.2348494103985</v>
      </c>
      <c r="G1699" s="10">
        <v>1116.18986515558</v>
      </c>
      <c r="I1699" s="2" t="s">
        <v>659</v>
      </c>
      <c r="J1699" s="2" t="s">
        <v>652</v>
      </c>
    </row>
    <row r="1700">
      <c r="A1700" s="2">
        <v>1699.0</v>
      </c>
      <c r="B1700" s="2" t="s">
        <v>55</v>
      </c>
      <c r="C1700" s="2" t="s">
        <v>34</v>
      </c>
      <c r="D1700" s="16" t="s">
        <v>502</v>
      </c>
      <c r="E1700" s="10">
        <v>18.678584199974516</v>
      </c>
      <c r="F1700" s="10">
        <v>1095.9935543684658</v>
      </c>
      <c r="G1700" s="10">
        <v>1147.908523023036</v>
      </c>
      <c r="I1700" s="2" t="s">
        <v>659</v>
      </c>
      <c r="J1700" s="2" t="s">
        <v>652</v>
      </c>
    </row>
    <row r="1701">
      <c r="A1701" s="2">
        <v>1700.0</v>
      </c>
      <c r="B1701" s="2" t="s">
        <v>20</v>
      </c>
      <c r="C1701" s="2" t="s">
        <v>55</v>
      </c>
      <c r="D1701" s="16" t="s">
        <v>546</v>
      </c>
      <c r="E1701" s="10">
        <v>20.742847218520883</v>
      </c>
      <c r="F1701" s="10">
        <v>1065.2498053769152</v>
      </c>
      <c r="G1701" s="10">
        <v>1114.6721385684405</v>
      </c>
      <c r="I1701" s="2" t="s">
        <v>652</v>
      </c>
      <c r="J1701" s="2" t="s">
        <v>659</v>
      </c>
    </row>
    <row r="1702">
      <c r="A1702" s="2">
        <v>1701.0</v>
      </c>
      <c r="B1702" s="2" t="s">
        <v>133</v>
      </c>
      <c r="C1702" s="2" t="s">
        <v>20</v>
      </c>
      <c r="D1702" s="16" t="s">
        <v>561</v>
      </c>
      <c r="E1702" s="10">
        <v>22.44077414274577</v>
      </c>
      <c r="F1702" s="10">
        <v>1024.2243871567327</v>
      </c>
      <c r="G1702" s="10">
        <v>1085.992652595436</v>
      </c>
      <c r="I1702" s="2" t="s">
        <v>659</v>
      </c>
      <c r="J1702" s="2" t="s">
        <v>652</v>
      </c>
    </row>
    <row r="1703">
      <c r="A1703" s="2">
        <v>1702.0</v>
      </c>
      <c r="B1703" s="2" t="s">
        <v>40</v>
      </c>
      <c r="C1703" s="2" t="s">
        <v>133</v>
      </c>
      <c r="D1703" s="16" t="s">
        <v>437</v>
      </c>
      <c r="E1703" s="10">
        <v>8.25065174685462</v>
      </c>
      <c r="F1703" s="10">
        <v>1138.8311293608508</v>
      </c>
      <c r="G1703" s="10">
        <v>1046.6651612994785</v>
      </c>
      <c r="I1703" s="2" t="s">
        <v>652</v>
      </c>
      <c r="J1703" s="2" t="s">
        <v>659</v>
      </c>
    </row>
    <row r="1704">
      <c r="A1704" s="2">
        <v>1703.0</v>
      </c>
      <c r="B1704" s="2" t="s">
        <v>16</v>
      </c>
      <c r="C1704" s="2" t="s">
        <v>40</v>
      </c>
      <c r="D1704" s="16" t="s">
        <v>427</v>
      </c>
      <c r="E1704" s="10">
        <v>16.050895537029707</v>
      </c>
      <c r="F1704" s="10">
        <v>1147.1403939599</v>
      </c>
      <c r="G1704" s="10">
        <v>1147.0817811077054</v>
      </c>
      <c r="I1704" s="2" t="s">
        <v>659</v>
      </c>
      <c r="J1704" s="2" t="s">
        <v>652</v>
      </c>
    </row>
    <row r="1705">
      <c r="A1705" s="2">
        <v>1704.0</v>
      </c>
      <c r="B1705" s="2" t="s">
        <v>34</v>
      </c>
      <c r="C1705" s="2" t="s">
        <v>16</v>
      </c>
      <c r="D1705" s="16" t="s">
        <v>433</v>
      </c>
      <c r="E1705" s="10">
        <v>-44.292965270643535</v>
      </c>
      <c r="F1705" s="10">
        <v>1129.2299388230613</v>
      </c>
      <c r="G1705" s="10">
        <v>1163.1912894969296</v>
      </c>
      <c r="I1705" s="2" t="s">
        <v>652</v>
      </c>
      <c r="J1705" s="2" t="s">
        <v>659</v>
      </c>
    </row>
    <row r="1706">
      <c r="A1706" s="2">
        <v>1705.0</v>
      </c>
      <c r="B1706" s="2" t="s">
        <v>100</v>
      </c>
      <c r="C1706" s="2" t="s">
        <v>16</v>
      </c>
      <c r="D1706" s="16" t="s">
        <v>442</v>
      </c>
      <c r="E1706" s="10">
        <v>24.32649514538409</v>
      </c>
      <c r="F1706" s="10">
        <v>1113.7625450540763</v>
      </c>
      <c r="G1706" s="10">
        <v>1207.484254767573</v>
      </c>
      <c r="I1706" s="2" t="s">
        <v>652</v>
      </c>
      <c r="J1706" s="2" t="s">
        <v>659</v>
      </c>
    </row>
    <row r="1707">
      <c r="A1707" s="2">
        <v>1706.0</v>
      </c>
      <c r="B1707" s="2" t="s">
        <v>55</v>
      </c>
      <c r="C1707" s="2" t="s">
        <v>100</v>
      </c>
      <c r="D1707" s="16" t="s">
        <v>437</v>
      </c>
      <c r="E1707" s="10">
        <v>21.2190075558508</v>
      </c>
      <c r="F1707" s="10">
        <v>1093.9292913499196</v>
      </c>
      <c r="G1707" s="10">
        <v>1138.0890401994604</v>
      </c>
      <c r="I1707" s="2" t="s">
        <v>659</v>
      </c>
      <c r="J1707" s="2" t="s">
        <v>652</v>
      </c>
    </row>
    <row r="1708">
      <c r="A1708" s="2">
        <v>1707.0</v>
      </c>
      <c r="B1708" s="2" t="s">
        <v>45</v>
      </c>
      <c r="C1708" s="2" t="s">
        <v>55</v>
      </c>
      <c r="D1708" s="16" t="s">
        <v>587</v>
      </c>
      <c r="E1708" s="10">
        <v>12.605459008961123</v>
      </c>
      <c r="F1708" s="10">
        <v>1138.4375354239262</v>
      </c>
      <c r="G1708" s="10">
        <v>1115.1482989057704</v>
      </c>
      <c r="H1708" s="2" t="s">
        <v>618</v>
      </c>
      <c r="I1708" s="2" t="s">
        <v>652</v>
      </c>
      <c r="J1708" s="2" t="s">
        <v>659</v>
      </c>
    </row>
    <row r="1709">
      <c r="A1709" s="2">
        <v>1708.0</v>
      </c>
      <c r="B1709" s="2" t="s">
        <v>63</v>
      </c>
      <c r="C1709" s="2" t="s">
        <v>51</v>
      </c>
      <c r="D1709" s="16" t="s">
        <v>527</v>
      </c>
      <c r="E1709" s="10">
        <v>9.296646199995786</v>
      </c>
      <c r="F1709" s="10">
        <v>1082.9946359430899</v>
      </c>
      <c r="G1709" s="10">
        <v>1003.8391981604252</v>
      </c>
      <c r="I1709" s="2" t="s">
        <v>646</v>
      </c>
      <c r="J1709" s="2" t="s">
        <v>667</v>
      </c>
    </row>
    <row r="1710">
      <c r="A1710" s="2">
        <v>1709.0</v>
      </c>
      <c r="B1710" s="2" t="s">
        <v>14</v>
      </c>
      <c r="C1710" s="2" t="s">
        <v>63</v>
      </c>
      <c r="D1710" s="16" t="s">
        <v>452</v>
      </c>
      <c r="E1710" s="10">
        <v>8.156994933221032</v>
      </c>
      <c r="F1710" s="10">
        <v>1168.1979975478955</v>
      </c>
      <c r="G1710" s="10">
        <v>1092.2912821430857</v>
      </c>
      <c r="I1710" s="2" t="s">
        <v>667</v>
      </c>
      <c r="J1710" s="2" t="s">
        <v>646</v>
      </c>
    </row>
    <row r="1711">
      <c r="A1711" s="2">
        <v>1710.0</v>
      </c>
      <c r="B1711" s="2" t="s">
        <v>21</v>
      </c>
      <c r="C1711" s="2" t="s">
        <v>14</v>
      </c>
      <c r="D1711" s="16" t="s">
        <v>453</v>
      </c>
      <c r="E1711" s="10">
        <v>19.782345883304863</v>
      </c>
      <c r="F1711" s="10">
        <v>1142.9290149205303</v>
      </c>
      <c r="G1711" s="10">
        <v>1176.3549924811164</v>
      </c>
      <c r="I1711" s="2" t="s">
        <v>646</v>
      </c>
      <c r="J1711" s="2" t="s">
        <v>667</v>
      </c>
    </row>
    <row r="1712">
      <c r="A1712" s="2">
        <v>1711.0</v>
      </c>
      <c r="B1712" s="2" t="s">
        <v>46</v>
      </c>
      <c r="C1712" s="2" t="s">
        <v>21</v>
      </c>
      <c r="D1712" s="16" t="s">
        <v>433</v>
      </c>
      <c r="E1712" s="10">
        <v>-36.64191034686661</v>
      </c>
      <c r="F1712" s="10">
        <v>1071.1957996813182</v>
      </c>
      <c r="G1712" s="10">
        <v>1162.7113608038353</v>
      </c>
      <c r="I1712" s="2" t="s">
        <v>667</v>
      </c>
      <c r="J1712" s="2" t="s">
        <v>646</v>
      </c>
    </row>
    <row r="1713">
      <c r="A1713" s="2">
        <v>1712.0</v>
      </c>
      <c r="B1713" s="2" t="s">
        <v>78</v>
      </c>
      <c r="C1713" s="2" t="s">
        <v>21</v>
      </c>
      <c r="D1713" s="16" t="s">
        <v>492</v>
      </c>
      <c r="E1713" s="10">
        <v>41.66261200131532</v>
      </c>
      <c r="F1713" s="10">
        <v>991.0598686182105</v>
      </c>
      <c r="G1713" s="10">
        <v>1199.3532711507019</v>
      </c>
      <c r="I1713" s="2" t="s">
        <v>667</v>
      </c>
      <c r="J1713" s="2" t="s">
        <v>646</v>
      </c>
    </row>
    <row r="1714">
      <c r="A1714" s="2">
        <v>1713.0</v>
      </c>
      <c r="B1714" s="2" t="s">
        <v>11</v>
      </c>
      <c r="C1714" s="2" t="s">
        <v>78</v>
      </c>
      <c r="D1714" s="16" t="s">
        <v>476</v>
      </c>
      <c r="E1714" s="10">
        <v>4.0842771427976885</v>
      </c>
      <c r="F1714" s="10">
        <v>1212.4500922425705</v>
      </c>
      <c r="G1714" s="10">
        <v>1032.7224806195259</v>
      </c>
      <c r="I1714" s="2" t="s">
        <v>646</v>
      </c>
      <c r="J1714" s="2" t="s">
        <v>667</v>
      </c>
    </row>
    <row r="1715">
      <c r="A1715" s="2">
        <v>1714.0</v>
      </c>
      <c r="B1715" s="2" t="s">
        <v>14</v>
      </c>
      <c r="C1715" s="2" t="s">
        <v>11</v>
      </c>
      <c r="D1715" s="16" t="s">
        <v>433</v>
      </c>
      <c r="E1715" s="10">
        <v>-40.9692360060787</v>
      </c>
      <c r="F1715" s="10">
        <v>1156.5726465978114</v>
      </c>
      <c r="G1715" s="10">
        <v>1216.534369385368</v>
      </c>
      <c r="I1715" s="2" t="s">
        <v>667</v>
      </c>
      <c r="J1715" s="2" t="s">
        <v>646</v>
      </c>
    </row>
    <row r="1716">
      <c r="A1716" s="2">
        <v>1715.0</v>
      </c>
      <c r="B1716" s="2" t="s">
        <v>23</v>
      </c>
      <c r="C1716" s="2" t="s">
        <v>11</v>
      </c>
      <c r="D1716" s="16" t="s">
        <v>559</v>
      </c>
      <c r="E1716" s="10">
        <v>24.450558101533225</v>
      </c>
      <c r="F1716" s="10">
        <v>1164.1638134186157</v>
      </c>
      <c r="G1716" s="10">
        <v>1257.5036053914469</v>
      </c>
      <c r="I1716" s="2" t="s">
        <v>667</v>
      </c>
      <c r="J1716" s="2" t="s">
        <v>646</v>
      </c>
    </row>
    <row r="1717">
      <c r="A1717" s="2">
        <v>1716.0</v>
      </c>
      <c r="B1717" s="2" t="s">
        <v>24</v>
      </c>
      <c r="C1717" s="2" t="s">
        <v>23</v>
      </c>
      <c r="D1717" s="16" t="s">
        <v>520</v>
      </c>
      <c r="E1717" s="10">
        <v>24.35947477837009</v>
      </c>
      <c r="F1717" s="10">
        <v>1121.1856665443568</v>
      </c>
      <c r="G1717" s="10">
        <v>1188.6143715201488</v>
      </c>
      <c r="I1717" s="2" t="s">
        <v>646</v>
      </c>
      <c r="J1717" s="2" t="s">
        <v>667</v>
      </c>
    </row>
    <row r="1718">
      <c r="A1718" s="2">
        <v>1717.0</v>
      </c>
      <c r="B1718" s="2" t="s">
        <v>23</v>
      </c>
      <c r="C1718" s="2" t="s">
        <v>24</v>
      </c>
      <c r="D1718" s="16" t="s">
        <v>453</v>
      </c>
      <c r="E1718" s="10">
        <v>14.024971984819231</v>
      </c>
      <c r="F1718" s="10">
        <v>1164.2548967417786</v>
      </c>
      <c r="G1718" s="10">
        <v>1145.545141322727</v>
      </c>
      <c r="I1718" s="2" t="s">
        <v>667</v>
      </c>
      <c r="J1718" s="2" t="s">
        <v>646</v>
      </c>
    </row>
    <row r="1719">
      <c r="A1719" s="2">
        <v>1718.0</v>
      </c>
      <c r="B1719" s="2" t="s">
        <v>21</v>
      </c>
      <c r="C1719" s="2" t="s">
        <v>23</v>
      </c>
      <c r="D1719" s="16" t="s">
        <v>471</v>
      </c>
      <c r="E1719" s="10">
        <v>17.545548684215547</v>
      </c>
      <c r="F1719" s="10">
        <v>1157.6906591493864</v>
      </c>
      <c r="G1719" s="10">
        <v>1178.279868726598</v>
      </c>
      <c r="I1719" s="2" t="s">
        <v>646</v>
      </c>
      <c r="J1719" s="2" t="s">
        <v>667</v>
      </c>
    </row>
    <row r="1720">
      <c r="A1720" s="2">
        <v>1719.0</v>
      </c>
      <c r="B1720" s="2" t="s">
        <v>78</v>
      </c>
      <c r="C1720" s="2" t="s">
        <v>21</v>
      </c>
      <c r="D1720" s="16" t="s">
        <v>531</v>
      </c>
      <c r="E1720" s="10">
        <v>35.4632361951598</v>
      </c>
      <c r="F1720" s="10">
        <v>1028.6382034767282</v>
      </c>
      <c r="G1720" s="10">
        <v>1175.2362078336018</v>
      </c>
      <c r="I1720" s="2" t="s">
        <v>667</v>
      </c>
      <c r="J1720" s="2" t="s">
        <v>646</v>
      </c>
    </row>
    <row r="1721">
      <c r="A1721" s="2">
        <v>1720.0</v>
      </c>
      <c r="B1721" s="2" t="s">
        <v>101</v>
      </c>
      <c r="C1721" s="2" t="s">
        <v>78</v>
      </c>
      <c r="D1721" s="16" t="s">
        <v>596</v>
      </c>
      <c r="E1721" s="10">
        <v>9.694777312316049</v>
      </c>
      <c r="F1721" s="10">
        <v>1120.1662094518426</v>
      </c>
      <c r="G1721" s="10">
        <v>1064.101439671888</v>
      </c>
      <c r="I1721" s="2" t="s">
        <v>646</v>
      </c>
      <c r="J1721" s="2" t="s">
        <v>667</v>
      </c>
    </row>
    <row r="1722">
      <c r="A1722" s="2">
        <v>1721.0</v>
      </c>
      <c r="B1722" s="2" t="s">
        <v>14</v>
      </c>
      <c r="C1722" s="2" t="s">
        <v>101</v>
      </c>
      <c r="D1722" s="16" t="s">
        <v>526</v>
      </c>
      <c r="E1722" s="10">
        <v>16.974699125741555</v>
      </c>
      <c r="F1722" s="10">
        <v>1115.6034105917327</v>
      </c>
      <c r="G1722" s="10">
        <v>1129.8609867641587</v>
      </c>
      <c r="I1722" s="2" t="s">
        <v>667</v>
      </c>
      <c r="J1722" s="2" t="s">
        <v>646</v>
      </c>
    </row>
    <row r="1723">
      <c r="A1723" s="2">
        <v>1722.0</v>
      </c>
      <c r="B1723" s="2" t="s">
        <v>24</v>
      </c>
      <c r="C1723" s="2" t="s">
        <v>14</v>
      </c>
      <c r="D1723" s="16" t="s">
        <v>558</v>
      </c>
      <c r="E1723" s="10">
        <v>16.429534081876767</v>
      </c>
      <c r="F1723" s="10">
        <v>1131.5201693379076</v>
      </c>
      <c r="G1723" s="10">
        <v>1132.5781097174743</v>
      </c>
      <c r="H1723" s="2" t="s">
        <v>618</v>
      </c>
      <c r="I1723" s="2" t="s">
        <v>646</v>
      </c>
      <c r="J1723" s="2" t="s">
        <v>667</v>
      </c>
    </row>
    <row r="1724">
      <c r="A1724" s="2">
        <v>1723.0</v>
      </c>
      <c r="B1724" s="2" t="s">
        <v>79</v>
      </c>
      <c r="C1724" s="2" t="s">
        <v>242</v>
      </c>
      <c r="D1724" s="16" t="s">
        <v>587</v>
      </c>
      <c r="E1724" s="10">
        <v>18.09386084357953</v>
      </c>
      <c r="F1724" s="10">
        <v>1027.3976736321235</v>
      </c>
      <c r="G1724" s="10">
        <v>1054.951761687613</v>
      </c>
      <c r="H1724" s="2" t="s">
        <v>671</v>
      </c>
    </row>
    <row r="1725">
      <c r="A1725" s="2">
        <v>1724.0</v>
      </c>
      <c r="B1725" s="2" t="s">
        <v>263</v>
      </c>
      <c r="C1725" s="2" t="s">
        <v>79</v>
      </c>
      <c r="D1725" s="16" t="s">
        <v>547</v>
      </c>
      <c r="E1725" s="10">
        <v>25.437368170254132</v>
      </c>
      <c r="F1725" s="10">
        <v>961.4278803843763</v>
      </c>
      <c r="G1725" s="10">
        <v>1045.491534475703</v>
      </c>
    </row>
    <row r="1726">
      <c r="A1726" s="2">
        <v>1725.0</v>
      </c>
      <c r="B1726" s="2" t="s">
        <v>30</v>
      </c>
      <c r="C1726" s="2" t="s">
        <v>263</v>
      </c>
      <c r="D1726" s="16" t="s">
        <v>539</v>
      </c>
      <c r="E1726" s="10">
        <v>14.804932720594788</v>
      </c>
      <c r="F1726" s="26">
        <v>1000.0</v>
      </c>
      <c r="G1726" s="10">
        <v>986.8652485546304</v>
      </c>
    </row>
    <row r="1727">
      <c r="A1727" s="2">
        <v>1726.0</v>
      </c>
      <c r="B1727" s="2" t="s">
        <v>355</v>
      </c>
      <c r="C1727" s="2" t="s">
        <v>30</v>
      </c>
      <c r="D1727" s="16" t="s">
        <v>433</v>
      </c>
      <c r="E1727" s="10">
        <v>-46.23465558143716</v>
      </c>
      <c r="F1727" s="26">
        <v>997.1457954770407</v>
      </c>
      <c r="G1727" s="10">
        <v>1014.8049327205948</v>
      </c>
    </row>
    <row r="1728">
      <c r="A1728" s="2">
        <v>1727.0</v>
      </c>
      <c r="B1728" s="2" t="s">
        <v>88</v>
      </c>
      <c r="C1728" s="2" t="s">
        <v>30</v>
      </c>
      <c r="D1728" s="16" t="s">
        <v>466</v>
      </c>
      <c r="E1728" s="10">
        <v>7.330295607659852</v>
      </c>
      <c r="F1728" s="26">
        <v>1102.5626789926405</v>
      </c>
      <c r="G1728" s="10">
        <v>1061.039588302032</v>
      </c>
    </row>
    <row r="1729">
      <c r="A1729" s="2">
        <v>1728.0</v>
      </c>
      <c r="B1729" s="2" t="s">
        <v>138</v>
      </c>
      <c r="C1729" s="2" t="s">
        <v>88</v>
      </c>
      <c r="D1729" s="16" t="s">
        <v>488</v>
      </c>
      <c r="E1729" s="10">
        <v>21.65152921070671</v>
      </c>
      <c r="F1729" s="26">
        <v>1059.1034340243887</v>
      </c>
      <c r="G1729" s="10">
        <v>1109.8929746003002</v>
      </c>
    </row>
    <row r="1730">
      <c r="A1730" s="2">
        <v>1729.0</v>
      </c>
      <c r="B1730" s="2" t="s">
        <v>47</v>
      </c>
      <c r="C1730" s="2" t="s">
        <v>138</v>
      </c>
      <c r="D1730" s="16" t="s">
        <v>429</v>
      </c>
      <c r="E1730" s="10">
        <v>22.328144165217193</v>
      </c>
      <c r="F1730" s="26">
        <v>1023.4299586087476</v>
      </c>
      <c r="G1730" s="10">
        <v>1080.7549632350954</v>
      </c>
    </row>
    <row r="1731">
      <c r="A1731" s="2">
        <v>1730.0</v>
      </c>
      <c r="B1731" s="2" t="s">
        <v>171</v>
      </c>
      <c r="C1731" s="2" t="s">
        <v>47</v>
      </c>
      <c r="D1731" s="16" t="s">
        <v>535</v>
      </c>
      <c r="E1731" s="10">
        <v>16.07444530419146</v>
      </c>
      <c r="F1731" s="26">
        <v>1040.4096005096035</v>
      </c>
      <c r="G1731" s="10">
        <v>1045.758102773965</v>
      </c>
    </row>
    <row r="1732">
      <c r="A1732" s="2">
        <v>1731.0</v>
      </c>
      <c r="B1732" s="2" t="s">
        <v>215</v>
      </c>
      <c r="C1732" s="2" t="s">
        <v>171</v>
      </c>
      <c r="D1732" s="16" t="s">
        <v>445</v>
      </c>
      <c r="E1732" s="10">
        <v>23.98320694251416</v>
      </c>
      <c r="F1732" s="26">
        <v>982.6664460475538</v>
      </c>
      <c r="G1732" s="10">
        <v>1056.4840458137949</v>
      </c>
    </row>
    <row r="1733">
      <c r="A1733" s="2">
        <v>1732.0</v>
      </c>
      <c r="B1733" s="2" t="s">
        <v>71</v>
      </c>
      <c r="C1733" s="2" t="s">
        <v>215</v>
      </c>
      <c r="D1733" s="16" t="s">
        <v>455</v>
      </c>
      <c r="E1733" s="10">
        <v>16.369722308731973</v>
      </c>
      <c r="F1733" s="26">
        <v>1000.9920028502854</v>
      </c>
      <c r="G1733" s="10">
        <v>1006.6496529900679</v>
      </c>
    </row>
    <row r="1734">
      <c r="A1734" s="2">
        <v>1733.0</v>
      </c>
      <c r="B1734" s="2" t="s">
        <v>242</v>
      </c>
      <c r="C1734" s="2" t="s">
        <v>71</v>
      </c>
      <c r="D1734" s="16" t="s">
        <v>433</v>
      </c>
      <c r="E1734" s="10">
        <v>-50.19270347175107</v>
      </c>
      <c r="F1734" s="26">
        <v>1036.8579008440336</v>
      </c>
      <c r="G1734" s="10">
        <v>1017.3617251590174</v>
      </c>
    </row>
    <row r="1735">
      <c r="A1735" s="2">
        <v>1734.0</v>
      </c>
      <c r="B1735" s="2" t="s">
        <v>263</v>
      </c>
      <c r="C1735" s="2" t="s">
        <v>71</v>
      </c>
      <c r="D1735" s="16" t="s">
        <v>470</v>
      </c>
      <c r="E1735" s="10">
        <v>24.914568789754775</v>
      </c>
      <c r="F1735" s="26">
        <v>972.0603158340356</v>
      </c>
      <c r="G1735" s="10">
        <v>1067.5544286307684</v>
      </c>
    </row>
    <row r="1736">
      <c r="A1736" s="2">
        <v>1735.0</v>
      </c>
      <c r="B1736" s="2" t="s">
        <v>138</v>
      </c>
      <c r="C1736" s="2" t="s">
        <v>263</v>
      </c>
      <c r="D1736" s="16" t="s">
        <v>522</v>
      </c>
      <c r="E1736" s="10">
        <v>9.192981850743083</v>
      </c>
      <c r="F1736" s="26">
        <v>1058.426819069878</v>
      </c>
      <c r="G1736" s="10">
        <v>996.9748846237904</v>
      </c>
    </row>
    <row r="1737">
      <c r="A1737" s="2">
        <v>1736.0</v>
      </c>
      <c r="B1737" s="2" t="s">
        <v>88</v>
      </c>
      <c r="C1737" s="2" t="s">
        <v>138</v>
      </c>
      <c r="D1737" s="16" t="s">
        <v>507</v>
      </c>
      <c r="E1737" s="10">
        <v>14.191142031710351</v>
      </c>
      <c r="F1737" s="26">
        <v>1088.2414453895935</v>
      </c>
      <c r="G1737" s="10">
        <v>1067.6198009206212</v>
      </c>
    </row>
    <row r="1738">
      <c r="A1738" s="2">
        <v>1737.0</v>
      </c>
      <c r="B1738" s="2" t="s">
        <v>35</v>
      </c>
      <c r="C1738" s="2" t="s">
        <v>88</v>
      </c>
      <c r="D1738" s="16" t="s">
        <v>501</v>
      </c>
      <c r="E1738" s="10">
        <v>16.930417871550063</v>
      </c>
      <c r="F1738" s="26">
        <v>1093.5182946973434</v>
      </c>
      <c r="G1738" s="10">
        <v>1102.4325874213039</v>
      </c>
    </row>
    <row r="1739">
      <c r="A1739" s="2">
        <v>1738.0</v>
      </c>
      <c r="B1739" s="2" t="s">
        <v>217</v>
      </c>
      <c r="C1739" s="2" t="s">
        <v>391</v>
      </c>
      <c r="D1739" s="16" t="s">
        <v>576</v>
      </c>
      <c r="E1739" s="10">
        <v>14.929735333940554</v>
      </c>
      <c r="F1739" s="26">
        <v>1000.0</v>
      </c>
      <c r="G1739" s="10">
        <v>1000.0</v>
      </c>
    </row>
    <row r="1740">
      <c r="A1740" s="2">
        <v>1739.0</v>
      </c>
      <c r="B1740" s="2" t="s">
        <v>360</v>
      </c>
      <c r="C1740" s="2" t="s">
        <v>217</v>
      </c>
      <c r="D1740" s="16" t="s">
        <v>481</v>
      </c>
      <c r="E1740" s="10">
        <v>17.47514647344664</v>
      </c>
      <c r="F1740" s="26">
        <v>1000.0</v>
      </c>
      <c r="G1740" s="10">
        <v>1014.9297353339405</v>
      </c>
    </row>
    <row r="1741">
      <c r="A1741" s="2">
        <v>1740.0</v>
      </c>
      <c r="B1741" s="2" t="s">
        <v>208</v>
      </c>
      <c r="C1741" s="2" t="s">
        <v>360</v>
      </c>
      <c r="D1741" s="16" t="s">
        <v>447</v>
      </c>
      <c r="E1741" s="10">
        <v>17.17638850785533</v>
      </c>
      <c r="F1741" s="26">
        <v>1000.0</v>
      </c>
      <c r="G1741" s="10">
        <v>1017.4751464734467</v>
      </c>
    </row>
    <row r="1742">
      <c r="A1742" s="2">
        <v>1741.0</v>
      </c>
      <c r="B1742" s="2" t="s">
        <v>305</v>
      </c>
      <c r="C1742" s="2" t="s">
        <v>208</v>
      </c>
      <c r="D1742" s="16" t="s">
        <v>433</v>
      </c>
      <c r="E1742" s="10">
        <v>-46.290327764877134</v>
      </c>
      <c r="F1742" s="26">
        <v>1000.0</v>
      </c>
      <c r="G1742" s="10">
        <v>1017.1763885078553</v>
      </c>
    </row>
    <row r="1743">
      <c r="A1743" s="2">
        <v>1742.0</v>
      </c>
      <c r="B1743" s="2" t="s">
        <v>207</v>
      </c>
      <c r="C1743" s="2" t="s">
        <v>208</v>
      </c>
      <c r="D1743" s="16" t="s">
        <v>555</v>
      </c>
      <c r="E1743" s="10">
        <v>19.364227993803322</v>
      </c>
      <c r="F1743" s="26">
        <v>1000.0</v>
      </c>
      <c r="G1743" s="10">
        <v>1063.4667162727324</v>
      </c>
    </row>
    <row r="1744">
      <c r="A1744" s="2">
        <v>1743.0</v>
      </c>
      <c r="B1744" s="2" t="s">
        <v>19</v>
      </c>
      <c r="C1744" s="2" t="s">
        <v>207</v>
      </c>
      <c r="D1744" s="16" t="s">
        <v>504</v>
      </c>
      <c r="E1744" s="10">
        <v>6.385041948219097</v>
      </c>
      <c r="F1744" s="26">
        <v>1152.8306423031604</v>
      </c>
      <c r="G1744" s="10">
        <v>1019.3642279938033</v>
      </c>
    </row>
    <row r="1745">
      <c r="A1745" s="2">
        <v>1744.0</v>
      </c>
      <c r="B1745" s="2" t="s">
        <v>200</v>
      </c>
      <c r="C1745" s="2" t="s">
        <v>19</v>
      </c>
      <c r="D1745" s="16" t="s">
        <v>433</v>
      </c>
      <c r="E1745" s="10">
        <v>-26.974006360873815</v>
      </c>
      <c r="F1745" s="26">
        <v>1000.0</v>
      </c>
      <c r="G1745" s="10">
        <v>1159.2156842513793</v>
      </c>
    </row>
    <row r="1746">
      <c r="A1746" s="2">
        <v>1745.0</v>
      </c>
      <c r="B1746" s="2" t="s">
        <v>391</v>
      </c>
      <c r="C1746" s="2" t="s">
        <v>19</v>
      </c>
      <c r="D1746" s="16" t="s">
        <v>473</v>
      </c>
      <c r="E1746" s="10">
        <v>40.29769746745523</v>
      </c>
      <c r="F1746" s="26">
        <v>985.0702646660595</v>
      </c>
      <c r="G1746" s="10">
        <v>1186.1896906122531</v>
      </c>
    </row>
    <row r="1747">
      <c r="A1747" s="2">
        <v>1746.0</v>
      </c>
      <c r="B1747" s="2" t="s">
        <v>24</v>
      </c>
      <c r="C1747" s="2" t="s">
        <v>391</v>
      </c>
      <c r="D1747" s="16" t="s">
        <v>549</v>
      </c>
      <c r="E1747" s="10">
        <v>5.654600532508186</v>
      </c>
      <c r="F1747" s="26">
        <v>1147.9497034197843</v>
      </c>
      <c r="G1747" s="10">
        <v>1025.3679621335148</v>
      </c>
    </row>
    <row r="1748">
      <c r="A1748" s="2">
        <v>1747.0</v>
      </c>
      <c r="B1748" s="2" t="s">
        <v>338</v>
      </c>
      <c r="C1748" s="2" t="s">
        <v>24</v>
      </c>
      <c r="D1748" s="16" t="s">
        <v>433</v>
      </c>
      <c r="E1748" s="10">
        <v>-27.764593718844576</v>
      </c>
      <c r="F1748" s="26">
        <v>1000.0</v>
      </c>
      <c r="G1748" s="10">
        <v>1153.6043039522924</v>
      </c>
    </row>
    <row r="1749">
      <c r="A1749" s="2">
        <v>1748.0</v>
      </c>
      <c r="B1749" s="2" t="s">
        <v>360</v>
      </c>
      <c r="C1749" s="2" t="s">
        <v>24</v>
      </c>
      <c r="D1749" s="16" t="s">
        <v>567</v>
      </c>
      <c r="E1749" s="10">
        <v>37.19439179255871</v>
      </c>
      <c r="F1749" s="26">
        <v>1000.2987579655913</v>
      </c>
      <c r="G1749" s="10">
        <v>1181.368897671137</v>
      </c>
    </row>
    <row r="1750">
      <c r="A1750" s="2">
        <v>1749.0</v>
      </c>
      <c r="B1750" s="2" t="s">
        <v>101</v>
      </c>
      <c r="C1750" s="2" t="s">
        <v>360</v>
      </c>
      <c r="D1750" s="16" t="s">
        <v>507</v>
      </c>
      <c r="E1750" s="10">
        <v>9.62287210458837</v>
      </c>
      <c r="F1750" s="26">
        <v>1112.8862876384171</v>
      </c>
      <c r="G1750" s="10">
        <v>1037.4931497581501</v>
      </c>
    </row>
    <row r="1751">
      <c r="A1751" s="2">
        <v>1750.0</v>
      </c>
      <c r="B1751" s="2" t="s">
        <v>200</v>
      </c>
      <c r="C1751" s="2" t="s">
        <v>101</v>
      </c>
      <c r="D1751" s="16" t="s">
        <v>497</v>
      </c>
      <c r="E1751" s="10">
        <v>34.662893360672605</v>
      </c>
      <c r="F1751" s="26">
        <v>973.0259936391262</v>
      </c>
      <c r="G1751" s="10">
        <v>1122.5091597430053</v>
      </c>
    </row>
    <row r="1752">
      <c r="A1752" s="2">
        <v>1751.0</v>
      </c>
      <c r="B1752" s="2" t="s">
        <v>21</v>
      </c>
      <c r="C1752" s="2" t="s">
        <v>200</v>
      </c>
      <c r="D1752" s="16" t="s">
        <v>438</v>
      </c>
      <c r="E1752" s="10">
        <v>5.809927384102408</v>
      </c>
      <c r="F1752" s="26">
        <v>1139.772971638442</v>
      </c>
      <c r="G1752" s="10">
        <v>1007.6888869997989</v>
      </c>
    </row>
    <row r="1753">
      <c r="A1753" s="2">
        <v>1752.0</v>
      </c>
      <c r="B1753" s="2" t="s">
        <v>146</v>
      </c>
      <c r="C1753" s="2" t="s">
        <v>64</v>
      </c>
      <c r="D1753" s="16" t="s">
        <v>433</v>
      </c>
      <c r="E1753" s="10">
        <v>-38.2641226322992</v>
      </c>
      <c r="F1753" s="26">
        <v>999.25130342488</v>
      </c>
      <c r="G1753" s="10">
        <v>1079.154591422135</v>
      </c>
    </row>
    <row r="1754">
      <c r="A1754" s="2">
        <v>1753.0</v>
      </c>
      <c r="B1754" s="2" t="s">
        <v>379</v>
      </c>
      <c r="C1754" s="2" t="s">
        <v>64</v>
      </c>
      <c r="D1754" s="16" t="s">
        <v>442</v>
      </c>
      <c r="E1754" s="10">
        <v>40.1286659358384</v>
      </c>
      <c r="F1754" s="26">
        <v>919.2017014542703</v>
      </c>
      <c r="G1754" s="10">
        <v>1117.418714054434</v>
      </c>
    </row>
    <row r="1755">
      <c r="A1755" s="2">
        <v>1754.0</v>
      </c>
      <c r="B1755" s="2" t="s">
        <v>59</v>
      </c>
      <c r="C1755" s="2" t="s">
        <v>379</v>
      </c>
      <c r="D1755" s="16" t="s">
        <v>568</v>
      </c>
      <c r="E1755" s="10">
        <v>7.991822529251633</v>
      </c>
      <c r="F1755" s="26">
        <v>1056.8311337494185</v>
      </c>
      <c r="G1755" s="10">
        <v>959.3303673901087</v>
      </c>
    </row>
    <row r="1756">
      <c r="A1756" s="2">
        <v>1755.0</v>
      </c>
      <c r="B1756" s="2" t="s">
        <v>368</v>
      </c>
      <c r="C1756" s="2" t="s">
        <v>59</v>
      </c>
      <c r="D1756" s="16" t="s">
        <v>465</v>
      </c>
      <c r="E1756" s="10">
        <v>23.096269151786544</v>
      </c>
      <c r="F1756" s="26">
        <v>1000.0</v>
      </c>
      <c r="G1756" s="10">
        <v>1064.8229562786703</v>
      </c>
    </row>
    <row r="1757">
      <c r="A1757" s="2">
        <v>1756.0</v>
      </c>
      <c r="B1757" s="2" t="s">
        <v>279</v>
      </c>
      <c r="C1757" s="2" t="s">
        <v>368</v>
      </c>
      <c r="D1757" s="16" t="s">
        <v>579</v>
      </c>
      <c r="E1757" s="10">
        <v>29.269460175719626</v>
      </c>
      <c r="F1757" s="26">
        <v>914.8242057366973</v>
      </c>
      <c r="G1757" s="10">
        <v>1023.0962691517866</v>
      </c>
    </row>
    <row r="1758">
      <c r="A1758" s="2">
        <v>1757.0</v>
      </c>
      <c r="B1758" s="2" t="s">
        <v>146</v>
      </c>
      <c r="C1758" s="2" t="s">
        <v>279</v>
      </c>
      <c r="D1758" s="16" t="s">
        <v>437</v>
      </c>
      <c r="E1758" s="10">
        <v>14.301840603712291</v>
      </c>
      <c r="F1758" s="26">
        <v>960.9871807925808</v>
      </c>
      <c r="G1758" s="10">
        <v>944.0936659124169</v>
      </c>
    </row>
    <row r="1759">
      <c r="A1759" s="2">
        <v>1758.0</v>
      </c>
      <c r="B1759" s="2" t="s">
        <v>237</v>
      </c>
      <c r="C1759" s="2" t="s">
        <v>146</v>
      </c>
      <c r="D1759" s="16" t="s">
        <v>486</v>
      </c>
      <c r="E1759" s="10">
        <v>12.014177607147694</v>
      </c>
      <c r="F1759" s="26">
        <v>1011.6426833345213</v>
      </c>
      <c r="G1759" s="10">
        <v>975.2890213962932</v>
      </c>
    </row>
    <row r="1760">
      <c r="A1760" s="2">
        <v>1759.0</v>
      </c>
      <c r="B1760" s="2" t="s">
        <v>231</v>
      </c>
      <c r="C1760" s="2" t="s">
        <v>237</v>
      </c>
      <c r="D1760" s="16" t="s">
        <v>516</v>
      </c>
      <c r="E1760" s="10">
        <v>16.44992147544766</v>
      </c>
      <c r="F1760" s="26">
        <v>1014.2176880944926</v>
      </c>
      <c r="G1760" s="10">
        <v>1023.656860941669</v>
      </c>
    </row>
    <row r="1761">
      <c r="A1761" s="2">
        <v>1760.0</v>
      </c>
      <c r="B1761" s="2" t="s">
        <v>366</v>
      </c>
      <c r="C1761" s="2" t="s">
        <v>231</v>
      </c>
      <c r="D1761" s="16" t="s">
        <v>526</v>
      </c>
      <c r="E1761" s="10">
        <v>30.51142848125919</v>
      </c>
      <c r="F1761" s="26">
        <v>914.2300331816502</v>
      </c>
      <c r="G1761" s="10">
        <v>1030.6676095699402</v>
      </c>
    </row>
    <row r="1762">
      <c r="A1762" s="2">
        <v>1761.0</v>
      </c>
      <c r="B1762" s="2" t="s">
        <v>379</v>
      </c>
      <c r="C1762" s="2" t="s">
        <v>366</v>
      </c>
      <c r="D1762" s="16" t="s">
        <v>595</v>
      </c>
      <c r="E1762" s="10">
        <v>14.40083319513956</v>
      </c>
      <c r="F1762" s="26">
        <v>951.338544860857</v>
      </c>
      <c r="G1762" s="10">
        <v>944.7414616629094</v>
      </c>
    </row>
    <row r="1763">
      <c r="A1763" s="2">
        <v>1762.0</v>
      </c>
      <c r="B1763" s="2" t="s">
        <v>280</v>
      </c>
      <c r="C1763" s="2" t="s">
        <v>379</v>
      </c>
      <c r="D1763" s="16" t="s">
        <v>557</v>
      </c>
      <c r="E1763" s="10">
        <v>17.45910539671684</v>
      </c>
      <c r="F1763" s="26">
        <v>951.0727957262753</v>
      </c>
      <c r="G1763" s="10">
        <v>965.7393780559966</v>
      </c>
    </row>
    <row r="1764">
      <c r="A1764" s="2">
        <v>1763.0</v>
      </c>
      <c r="B1764" s="2" t="s">
        <v>167</v>
      </c>
      <c r="C1764" s="2" t="s">
        <v>280</v>
      </c>
      <c r="D1764" s="16" t="s">
        <v>433</v>
      </c>
      <c r="E1764" s="10">
        <v>-55.08144575714194</v>
      </c>
      <c r="F1764" s="26">
        <v>1046.9538845813736</v>
      </c>
      <c r="G1764" s="10">
        <v>968.5319011229922</v>
      </c>
    </row>
    <row r="1765">
      <c r="A1765" s="2">
        <v>1764.0</v>
      </c>
      <c r="B1765" s="2" t="s">
        <v>146</v>
      </c>
      <c r="C1765" s="2" t="s">
        <v>280</v>
      </c>
      <c r="D1765" s="16" t="s">
        <v>532</v>
      </c>
      <c r="E1765" s="10">
        <v>19.902327997006925</v>
      </c>
      <c r="F1765" s="26">
        <v>963.2748437891454</v>
      </c>
      <c r="G1765" s="10">
        <v>1023.6133468801341</v>
      </c>
    </row>
    <row r="1766">
      <c r="A1766" s="2">
        <v>1765.0</v>
      </c>
      <c r="B1766" s="2" t="s">
        <v>64</v>
      </c>
      <c r="C1766" s="2" t="s">
        <v>146</v>
      </c>
      <c r="D1766" s="16" t="s">
        <v>433</v>
      </c>
      <c r="E1766" s="10">
        <v>-56.11063959707427</v>
      </c>
      <c r="F1766" s="26">
        <v>1077.2900481185957</v>
      </c>
      <c r="G1766" s="10">
        <v>983.1771717861523</v>
      </c>
    </row>
    <row r="1767">
      <c r="A1767" s="2">
        <v>1766.0</v>
      </c>
      <c r="B1767" s="2" t="s">
        <v>59</v>
      </c>
      <c r="C1767" s="2" t="s">
        <v>146</v>
      </c>
      <c r="D1767" s="16" t="s">
        <v>489</v>
      </c>
      <c r="E1767" s="10">
        <v>12.135261841804768</v>
      </c>
      <c r="F1767" s="26">
        <v>1041.726687126884</v>
      </c>
      <c r="G1767" s="10">
        <v>1039.2878113832264</v>
      </c>
    </row>
    <row r="1768">
      <c r="A1768" s="2">
        <v>1767.0</v>
      </c>
      <c r="B1768" s="2" t="s">
        <v>349</v>
      </c>
      <c r="C1768" s="2" t="s">
        <v>41</v>
      </c>
      <c r="D1768" s="16" t="s">
        <v>590</v>
      </c>
      <c r="E1768" s="10">
        <v>22.271483072522322</v>
      </c>
      <c r="F1768" s="26">
        <v>1011.2363890173921</v>
      </c>
      <c r="G1768" s="10">
        <v>1072.2894523812965</v>
      </c>
    </row>
    <row r="1769">
      <c r="A1769" s="2">
        <v>1768.0</v>
      </c>
      <c r="B1769" s="2" t="s">
        <v>27</v>
      </c>
      <c r="C1769" s="2" t="s">
        <v>349</v>
      </c>
      <c r="D1769" s="16" t="s">
        <v>523</v>
      </c>
      <c r="E1769" s="10">
        <v>20.602107483029855</v>
      </c>
      <c r="F1769" s="26">
        <v>992.1978019989461</v>
      </c>
      <c r="G1769" s="10">
        <v>1033.5078720899144</v>
      </c>
    </row>
    <row r="1770">
      <c r="A1770" s="2">
        <v>1769.0</v>
      </c>
      <c r="B1770" s="2" t="s">
        <v>214</v>
      </c>
      <c r="C1770" s="2" t="s">
        <v>27</v>
      </c>
      <c r="D1770" s="16" t="s">
        <v>433</v>
      </c>
      <c r="E1770" s="10">
        <v>-46.790092091885086</v>
      </c>
      <c r="F1770" s="26">
        <v>1000.0</v>
      </c>
      <c r="G1770" s="10">
        <v>1012.799909481976</v>
      </c>
    </row>
    <row r="1771">
      <c r="A1771" s="2">
        <v>1770.0</v>
      </c>
      <c r="B1771" s="2" t="s">
        <v>314</v>
      </c>
      <c r="C1771" s="2" t="s">
        <v>27</v>
      </c>
      <c r="D1771" s="16" t="s">
        <v>591</v>
      </c>
      <c r="E1771" s="10">
        <v>32.34976726989504</v>
      </c>
      <c r="F1771" s="26">
        <v>912.9915705025679</v>
      </c>
      <c r="G1771" s="10">
        <v>1059.5900015738612</v>
      </c>
    </row>
    <row r="1772">
      <c r="A1772" s="2">
        <v>1771.0</v>
      </c>
      <c r="B1772" s="2" t="s">
        <v>76</v>
      </c>
      <c r="C1772" s="2" t="s">
        <v>314</v>
      </c>
      <c r="D1772" s="16" t="s">
        <v>527</v>
      </c>
      <c r="E1772" s="10">
        <v>11.539996831998062</v>
      </c>
      <c r="F1772" s="26">
        <v>994.8053629652278</v>
      </c>
      <c r="G1772" s="10">
        <v>945.3413377724629</v>
      </c>
    </row>
    <row r="1773">
      <c r="A1773" s="2">
        <v>1772.0</v>
      </c>
      <c r="B1773" s="2" t="s">
        <v>137</v>
      </c>
      <c r="C1773" s="2" t="s">
        <v>76</v>
      </c>
      <c r="D1773" s="16" t="s">
        <v>532</v>
      </c>
      <c r="E1773" s="10">
        <v>16.58443879332467</v>
      </c>
      <c r="F1773" s="26">
        <v>1000.0</v>
      </c>
      <c r="G1773" s="10">
        <v>1006.3453597972258</v>
      </c>
    </row>
    <row r="1774">
      <c r="A1774" s="2">
        <v>1773.0</v>
      </c>
      <c r="B1774" s="2" t="s">
        <v>106</v>
      </c>
      <c r="C1774" s="2" t="s">
        <v>137</v>
      </c>
      <c r="D1774" s="16" t="s">
        <v>465</v>
      </c>
      <c r="E1774" s="10">
        <v>12.732916954223427</v>
      </c>
      <c r="F1774" s="26">
        <v>1041.1926525362471</v>
      </c>
      <c r="G1774" s="10">
        <v>1016.5844387933247</v>
      </c>
    </row>
    <row r="1775">
      <c r="A1775" s="2">
        <v>1774.0</v>
      </c>
      <c r="B1775" s="2" t="s">
        <v>186</v>
      </c>
      <c r="C1775" s="2" t="s">
        <v>106</v>
      </c>
      <c r="D1775" s="16" t="s">
        <v>589</v>
      </c>
      <c r="E1775" s="10">
        <v>21.436517171555707</v>
      </c>
      <c r="F1775" s="26">
        <v>1000.0</v>
      </c>
      <c r="G1775" s="10">
        <v>1053.9255694904705</v>
      </c>
    </row>
    <row r="1776">
      <c r="A1776" s="2">
        <v>1775.0</v>
      </c>
      <c r="B1776" s="2" t="s">
        <v>103</v>
      </c>
      <c r="C1776" s="2" t="s">
        <v>186</v>
      </c>
      <c r="D1776" s="16" t="s">
        <v>595</v>
      </c>
      <c r="E1776" s="10">
        <v>9.809687298256824</v>
      </c>
      <c r="F1776" s="26">
        <v>1078.2956146768174</v>
      </c>
      <c r="G1776" s="10">
        <v>1021.4365171715557</v>
      </c>
    </row>
    <row r="1777">
      <c r="A1777" s="2">
        <v>1776.0</v>
      </c>
      <c r="B1777" s="2" t="s">
        <v>50</v>
      </c>
      <c r="C1777" s="2" t="s">
        <v>103</v>
      </c>
      <c r="D1777" s="16" t="s">
        <v>442</v>
      </c>
      <c r="E1777" s="10">
        <v>27.43131331508391</v>
      </c>
      <c r="F1777" s="26">
        <v>992.980674269168</v>
      </c>
      <c r="G1777" s="10">
        <v>1088.1053019750743</v>
      </c>
    </row>
    <row r="1778">
      <c r="A1778" s="2">
        <v>1777.0</v>
      </c>
      <c r="B1778" s="2" t="s">
        <v>388</v>
      </c>
      <c r="C1778" s="2" t="s">
        <v>50</v>
      </c>
      <c r="D1778" s="16" t="s">
        <v>559</v>
      </c>
      <c r="E1778" s="10">
        <v>15.470251487527605</v>
      </c>
      <c r="F1778" s="26">
        <v>1021.1240704601995</v>
      </c>
      <c r="G1778" s="10">
        <v>1020.411987584252</v>
      </c>
    </row>
    <row r="1779">
      <c r="A1779" s="2">
        <v>1778.0</v>
      </c>
      <c r="B1779" s="2" t="s">
        <v>349</v>
      </c>
      <c r="C1779" s="2" t="s">
        <v>388</v>
      </c>
      <c r="D1779" s="16" t="s">
        <v>467</v>
      </c>
      <c r="E1779" s="10">
        <v>18.042094551826303</v>
      </c>
      <c r="F1779" s="26">
        <v>1012.9057646068845</v>
      </c>
      <c r="G1779" s="10">
        <v>1036.594321947727</v>
      </c>
    </row>
    <row r="1780">
      <c r="A1780" s="2">
        <v>1779.0</v>
      </c>
      <c r="B1780" s="2" t="s">
        <v>41</v>
      </c>
      <c r="C1780" s="2" t="s">
        <v>349</v>
      </c>
      <c r="D1780" s="16" t="s">
        <v>503</v>
      </c>
      <c r="E1780" s="10">
        <v>14.197405132335154</v>
      </c>
      <c r="F1780" s="26">
        <v>1050.0179693087744</v>
      </c>
      <c r="G1780" s="10">
        <v>1030.9478591587108</v>
      </c>
    </row>
    <row r="1781">
      <c r="A1781" s="2">
        <v>1780.0</v>
      </c>
      <c r="B1781" s="2" t="s">
        <v>214</v>
      </c>
      <c r="C1781" s="2" t="s">
        <v>41</v>
      </c>
      <c r="D1781" s="16" t="s">
        <v>433</v>
      </c>
      <c r="E1781" s="10">
        <v>-33.867937730566126</v>
      </c>
      <c r="F1781" s="26">
        <v>953.2099079081149</v>
      </c>
      <c r="G1781" s="10">
        <v>1064.2153744411096</v>
      </c>
    </row>
    <row r="1782">
      <c r="A1782" s="2">
        <v>1781.0</v>
      </c>
      <c r="B1782" s="2" t="s">
        <v>160</v>
      </c>
      <c r="C1782" s="2" t="s">
        <v>135</v>
      </c>
      <c r="D1782" s="16" t="s">
        <v>433</v>
      </c>
      <c r="E1782" s="10">
        <v>-35.964347193551525</v>
      </c>
      <c r="F1782" s="26">
        <v>970.9467530143543</v>
      </c>
      <c r="G1782" s="10">
        <v>1067.2574068190615</v>
      </c>
    </row>
    <row r="1783">
      <c r="A1783" s="2">
        <v>1782.0</v>
      </c>
      <c r="B1783" s="2" t="s">
        <v>117</v>
      </c>
      <c r="C1783" s="2" t="s">
        <v>135</v>
      </c>
      <c r="D1783" s="16" t="s">
        <v>456</v>
      </c>
      <c r="E1783" s="10">
        <v>15.714155186918031</v>
      </c>
      <c r="F1783" s="26">
        <v>1077.9863384218047</v>
      </c>
      <c r="G1783" s="10">
        <v>1103.221754012613</v>
      </c>
    </row>
    <row r="1784">
      <c r="A1784" s="2">
        <v>1783.0</v>
      </c>
      <c r="B1784" s="2" t="s">
        <v>406</v>
      </c>
      <c r="C1784" s="2" t="s">
        <v>219</v>
      </c>
      <c r="D1784" s="16" t="s">
        <v>507</v>
      </c>
      <c r="E1784" s="10">
        <v>16.293556839208385</v>
      </c>
      <c r="F1784" s="26">
        <v>1000.0</v>
      </c>
      <c r="G1784" s="10">
        <v>1000.0</v>
      </c>
    </row>
    <row r="1785">
      <c r="A1785" s="2">
        <v>1784.0</v>
      </c>
      <c r="B1785" s="2" t="s">
        <v>413</v>
      </c>
      <c r="C1785" s="2" t="s">
        <v>406</v>
      </c>
      <c r="D1785" s="16" t="s">
        <v>476</v>
      </c>
      <c r="E1785" s="10">
        <v>27.589274011847642</v>
      </c>
      <c r="F1785" s="26">
        <v>924.3628061300494</v>
      </c>
      <c r="G1785" s="10">
        <v>1016.2935568392083</v>
      </c>
    </row>
    <row r="1786">
      <c r="A1786" s="2">
        <v>1785.0</v>
      </c>
      <c r="B1786" s="2" t="s">
        <v>170</v>
      </c>
      <c r="C1786" s="2" t="s">
        <v>413</v>
      </c>
      <c r="D1786" s="16" t="s">
        <v>545</v>
      </c>
      <c r="E1786" s="10">
        <v>10.230922260819588</v>
      </c>
      <c r="F1786" s="26">
        <v>1014.892578468512</v>
      </c>
      <c r="G1786" s="10">
        <v>951.9520801418971</v>
      </c>
    </row>
    <row r="1787">
      <c r="A1787" s="2">
        <v>1786.0</v>
      </c>
      <c r="B1787" s="2" t="s">
        <v>361</v>
      </c>
      <c r="C1787" s="2" t="s">
        <v>170</v>
      </c>
      <c r="D1787" s="16" t="s">
        <v>455</v>
      </c>
      <c r="E1787" s="10">
        <v>30.870116737452328</v>
      </c>
      <c r="F1787" s="26">
        <v>908.6719182564605</v>
      </c>
      <c r="G1787" s="10">
        <v>1025.1235007293317</v>
      </c>
    </row>
    <row r="1788">
      <c r="A1788" s="2">
        <v>1787.0</v>
      </c>
      <c r="B1788" s="2" t="s">
        <v>394</v>
      </c>
      <c r="C1788" s="2" t="s">
        <v>361</v>
      </c>
      <c r="D1788" s="16" t="s">
        <v>433</v>
      </c>
      <c r="E1788" s="10">
        <v>-51.48252473394614</v>
      </c>
      <c r="F1788" s="26">
        <v>972.7626672859434</v>
      </c>
      <c r="G1788" s="10">
        <v>939.5420349939128</v>
      </c>
    </row>
    <row r="1789">
      <c r="A1789" s="2">
        <v>1788.0</v>
      </c>
      <c r="B1789" s="2" t="s">
        <v>341</v>
      </c>
      <c r="C1789" s="2" t="s">
        <v>361</v>
      </c>
      <c r="D1789" s="16" t="s">
        <v>433</v>
      </c>
      <c r="E1789" s="10">
        <v>-49.140498392201316</v>
      </c>
      <c r="F1789" s="26">
        <v>1000.0</v>
      </c>
      <c r="G1789" s="10">
        <v>991.0245597278589</v>
      </c>
    </row>
    <row r="1790">
      <c r="A1790" s="2">
        <v>1789.0</v>
      </c>
      <c r="B1790" s="2" t="s">
        <v>135</v>
      </c>
      <c r="C1790" s="2" t="s">
        <v>361</v>
      </c>
      <c r="D1790" s="16" t="s">
        <v>572</v>
      </c>
      <c r="E1790" s="10">
        <v>2.538413907749368</v>
      </c>
      <c r="F1790" s="26">
        <v>1087.5075988256951</v>
      </c>
      <c r="G1790" s="10">
        <v>1040.1650581200602</v>
      </c>
    </row>
    <row r="1791">
      <c r="A1791" s="2">
        <v>1790.0</v>
      </c>
      <c r="B1791" s="2" t="s">
        <v>117</v>
      </c>
      <c r="C1791" s="2" t="s">
        <v>135</v>
      </c>
      <c r="D1791" s="16" t="s">
        <v>480</v>
      </c>
      <c r="E1791" s="10">
        <v>15.30562135589256</v>
      </c>
      <c r="F1791" s="26">
        <v>1093.7004936087226</v>
      </c>
      <c r="G1791" s="10">
        <v>1090.0460127334445</v>
      </c>
    </row>
    <row r="1792">
      <c r="A1792" s="2">
        <v>1791.0</v>
      </c>
      <c r="B1792" s="2" t="s">
        <v>396</v>
      </c>
      <c r="C1792" s="2" t="s">
        <v>117</v>
      </c>
      <c r="D1792" s="16" t="s">
        <v>536</v>
      </c>
      <c r="E1792" s="10">
        <v>34.84805146819925</v>
      </c>
      <c r="F1792" s="26">
        <v>960.1737824576447</v>
      </c>
      <c r="G1792" s="10">
        <v>1109.006114964615</v>
      </c>
    </row>
    <row r="1793">
      <c r="A1793" s="2">
        <v>1792.0</v>
      </c>
      <c r="B1793" s="2" t="s">
        <v>154</v>
      </c>
      <c r="C1793" s="2" t="s">
        <v>396</v>
      </c>
      <c r="D1793" s="16" t="s">
        <v>448</v>
      </c>
      <c r="E1793" s="10">
        <v>10.924764933835167</v>
      </c>
      <c r="F1793" s="26">
        <v>1037.073625625445</v>
      </c>
      <c r="G1793" s="10">
        <v>995.0218339258439</v>
      </c>
    </row>
    <row r="1794">
      <c r="A1794" s="2">
        <v>1793.0</v>
      </c>
      <c r="B1794" s="2" t="s">
        <v>406</v>
      </c>
      <c r="C1794" s="2" t="s">
        <v>154</v>
      </c>
      <c r="D1794" s="16" t="s">
        <v>535</v>
      </c>
      <c r="E1794" s="10">
        <v>22.63694866842277</v>
      </c>
      <c r="F1794" s="26">
        <v>988.7042828273607</v>
      </c>
      <c r="G1794" s="10">
        <v>1047.9983905592803</v>
      </c>
    </row>
    <row r="1795">
      <c r="A1795" s="2">
        <v>1794.0</v>
      </c>
      <c r="B1795" s="2" t="s">
        <v>160</v>
      </c>
      <c r="C1795" s="2" t="s">
        <v>406</v>
      </c>
      <c r="D1795" s="16" t="s">
        <v>525</v>
      </c>
      <c r="E1795" s="10">
        <v>25.046901828506133</v>
      </c>
      <c r="F1795" s="26">
        <v>934.9824058208028</v>
      </c>
      <c r="G1795" s="10">
        <v>1011.3412314957834</v>
      </c>
    </row>
    <row r="1796">
      <c r="A1796" s="2">
        <v>1795.0</v>
      </c>
      <c r="B1796" s="2" t="s">
        <v>170</v>
      </c>
      <c r="C1796" s="2" t="s">
        <v>160</v>
      </c>
      <c r="D1796" s="16" t="s">
        <v>447</v>
      </c>
      <c r="E1796" s="10">
        <v>11.859120696207732</v>
      </c>
      <c r="F1796" s="26">
        <v>994.2533839918793</v>
      </c>
      <c r="G1796" s="10">
        <v>960.0293076493089</v>
      </c>
    </row>
    <row r="1797">
      <c r="A1797" s="2">
        <v>1796.0</v>
      </c>
      <c r="B1797" s="2" t="s">
        <v>413</v>
      </c>
      <c r="C1797" s="2" t="s">
        <v>170</v>
      </c>
      <c r="D1797" s="16" t="s">
        <v>503</v>
      </c>
      <c r="E1797" s="10">
        <v>23.96994267257059</v>
      </c>
      <c r="F1797" s="26">
        <v>941.7211578810776</v>
      </c>
      <c r="G1797" s="10">
        <v>1006.112504688087</v>
      </c>
    </row>
    <row r="1798">
      <c r="A1798" s="2">
        <v>1797.0</v>
      </c>
      <c r="B1798" s="2" t="s">
        <v>22</v>
      </c>
      <c r="C1798" s="2" t="s">
        <v>39</v>
      </c>
      <c r="D1798" s="16" t="s">
        <v>446</v>
      </c>
      <c r="E1798" s="10">
        <v>5.917038320632114</v>
      </c>
      <c r="F1798" s="26">
        <v>1120.684223160438</v>
      </c>
      <c r="G1798" s="10">
        <v>1000.0</v>
      </c>
    </row>
    <row r="1799">
      <c r="A1799" s="2">
        <v>1798.0</v>
      </c>
      <c r="B1799" s="2" t="s">
        <v>179</v>
      </c>
      <c r="C1799" s="2" t="s">
        <v>22</v>
      </c>
      <c r="D1799" s="16" t="s">
        <v>498</v>
      </c>
      <c r="E1799" s="10">
        <v>28.95316536791233</v>
      </c>
      <c r="F1799" s="26">
        <v>1022.1309925999625</v>
      </c>
      <c r="G1799" s="10">
        <v>1126.6012614810702</v>
      </c>
    </row>
    <row r="1800">
      <c r="A1800" s="2">
        <v>1799.0</v>
      </c>
      <c r="B1800" s="2" t="s">
        <v>38</v>
      </c>
      <c r="C1800" s="2" t="s">
        <v>179</v>
      </c>
      <c r="D1800" s="16" t="s">
        <v>430</v>
      </c>
      <c r="E1800" s="10">
        <v>15.968487364465553</v>
      </c>
      <c r="F1800" s="26">
        <v>1044.243846321375</v>
      </c>
      <c r="G1800" s="10">
        <v>1051.084157967875</v>
      </c>
    </row>
    <row r="1801">
      <c r="A1801" s="2">
        <v>1800.0</v>
      </c>
      <c r="B1801" s="2" t="s">
        <v>153</v>
      </c>
      <c r="C1801" s="2" t="s">
        <v>38</v>
      </c>
      <c r="D1801" s="16" t="s">
        <v>572</v>
      </c>
      <c r="E1801" s="10">
        <v>21.310182718668496</v>
      </c>
      <c r="F1801" s="26">
        <v>1010.9998215394543</v>
      </c>
      <c r="G1801" s="10">
        <v>1060.2123336858406</v>
      </c>
    </row>
    <row r="1802">
      <c r="A1802" s="2">
        <v>1801.0</v>
      </c>
      <c r="B1802" s="2" t="s">
        <v>92</v>
      </c>
      <c r="C1802" s="2" t="s">
        <v>153</v>
      </c>
      <c r="D1802" s="16" t="s">
        <v>570</v>
      </c>
      <c r="E1802" s="10">
        <v>15.391906727348236</v>
      </c>
      <c r="F1802" s="26">
        <v>1028.244194579531</v>
      </c>
      <c r="G1802" s="10">
        <v>1032.3100042581227</v>
      </c>
    </row>
    <row r="1803">
      <c r="A1803" s="2">
        <v>1802.0</v>
      </c>
      <c r="B1803" s="2" t="s">
        <v>250</v>
      </c>
      <c r="C1803" s="2" t="s">
        <v>92</v>
      </c>
      <c r="D1803" s="16" t="s">
        <v>437</v>
      </c>
      <c r="E1803" s="10">
        <v>21.152640275591445</v>
      </c>
      <c r="F1803" s="26">
        <v>1000.0</v>
      </c>
      <c r="G1803" s="10">
        <v>1043.6361013068793</v>
      </c>
    </row>
    <row r="1804">
      <c r="A1804" s="2">
        <v>1803.0</v>
      </c>
      <c r="B1804" s="2" t="s">
        <v>125</v>
      </c>
      <c r="C1804" s="2" t="s">
        <v>250</v>
      </c>
      <c r="D1804" s="16" t="s">
        <v>430</v>
      </c>
      <c r="E1804" s="10">
        <v>14.94013552052597</v>
      </c>
      <c r="F1804" s="26">
        <v>1023.8307303635822</v>
      </c>
      <c r="G1804" s="10">
        <v>1021.1526402755915</v>
      </c>
    </row>
    <row r="1805">
      <c r="A1805" s="2">
        <v>1804.0</v>
      </c>
      <c r="B1805" s="2" t="s">
        <v>39</v>
      </c>
      <c r="C1805" s="2" t="s">
        <v>125</v>
      </c>
      <c r="D1805" s="16" t="s">
        <v>537</v>
      </c>
      <c r="E1805" s="10">
        <v>20.30307318264591</v>
      </c>
      <c r="F1805" s="26">
        <v>994.0829616793679</v>
      </c>
      <c r="G1805" s="10">
        <v>1038.7708658841082</v>
      </c>
    </row>
    <row r="1806">
      <c r="A1806" s="2">
        <v>1805.0</v>
      </c>
      <c r="B1806" s="2" t="s">
        <v>22</v>
      </c>
      <c r="C1806" s="2" t="s">
        <v>39</v>
      </c>
      <c r="D1806" s="16" t="s">
        <v>545</v>
      </c>
      <c r="E1806" s="10">
        <v>8.77855153298521</v>
      </c>
      <c r="F1806" s="26">
        <v>1097.6480961131579</v>
      </c>
      <c r="G1806" s="10">
        <v>1014.3860348620138</v>
      </c>
    </row>
    <row r="1807">
      <c r="A1807" s="2">
        <v>1806.0</v>
      </c>
      <c r="B1807" s="2" t="s">
        <v>149</v>
      </c>
      <c r="C1807" s="2" t="s">
        <v>22</v>
      </c>
      <c r="D1807" s="16" t="s">
        <v>508</v>
      </c>
      <c r="E1807" s="10">
        <v>43.08517793088192</v>
      </c>
      <c r="F1807" s="26">
        <v>901.6253695790383</v>
      </c>
      <c r="G1807" s="10">
        <v>1106.426647646143</v>
      </c>
    </row>
    <row r="1808">
      <c r="A1808" s="2">
        <v>1807.0</v>
      </c>
      <c r="B1808" s="2" t="s">
        <v>38</v>
      </c>
      <c r="C1808" s="2" t="s">
        <v>149</v>
      </c>
      <c r="D1808" s="16" t="s">
        <v>527</v>
      </c>
      <c r="E1808" s="10">
        <v>8.313072499893389</v>
      </c>
      <c r="F1808" s="26">
        <v>1038.902150967172</v>
      </c>
      <c r="G1808" s="10">
        <v>944.7105475099202</v>
      </c>
    </row>
    <row r="1809">
      <c r="A1809" s="2">
        <v>1808.0</v>
      </c>
      <c r="B1809" s="2" t="s">
        <v>179</v>
      </c>
      <c r="C1809" s="2" t="s">
        <v>38</v>
      </c>
      <c r="D1809" s="16" t="s">
        <v>489</v>
      </c>
      <c r="E1809" s="10">
        <v>17.601932867231636</v>
      </c>
      <c r="F1809" s="26">
        <v>1035.1156706034094</v>
      </c>
      <c r="G1809" s="10">
        <v>1047.2152234670655</v>
      </c>
    </row>
    <row r="1810">
      <c r="A1810" s="2">
        <v>1809.0</v>
      </c>
      <c r="B1810" s="2" t="s">
        <v>92</v>
      </c>
      <c r="C1810" s="2" t="s">
        <v>179</v>
      </c>
      <c r="D1810" s="16" t="s">
        <v>587</v>
      </c>
      <c r="E1810" s="10">
        <v>18.416782860692717</v>
      </c>
      <c r="F1810" s="26">
        <v>1022.4834610312878</v>
      </c>
      <c r="G1810" s="10">
        <v>1052.717603470641</v>
      </c>
    </row>
    <row r="1811">
      <c r="A1811" s="2">
        <v>1810.0</v>
      </c>
      <c r="B1811" s="2" t="s">
        <v>153</v>
      </c>
      <c r="C1811" s="2" t="s">
        <v>92</v>
      </c>
      <c r="D1811" s="16" t="s">
        <v>598</v>
      </c>
      <c r="E1811" s="10">
        <v>19.668704803680573</v>
      </c>
      <c r="F1811" s="26">
        <v>1016.9180975307745</v>
      </c>
      <c r="G1811" s="10">
        <v>1040.9002438919806</v>
      </c>
    </row>
    <row r="1812">
      <c r="A1812" s="2">
        <v>1811.0</v>
      </c>
      <c r="B1812" s="2" t="s">
        <v>22</v>
      </c>
      <c r="C1812" s="2" t="s">
        <v>153</v>
      </c>
      <c r="D1812" s="16" t="s">
        <v>443</v>
      </c>
      <c r="E1812" s="10">
        <v>12.429668017494564</v>
      </c>
      <c r="F1812" s="26">
        <v>1063.3414697152612</v>
      </c>
      <c r="G1812" s="10">
        <v>1036.5868023344551</v>
      </c>
    </row>
    <row r="1813">
      <c r="A1813" s="2">
        <v>1812.0</v>
      </c>
      <c r="B1813" s="2" t="s">
        <v>39</v>
      </c>
      <c r="C1813" s="2" t="s">
        <v>22</v>
      </c>
      <c r="D1813" s="16" t="s">
        <v>433</v>
      </c>
      <c r="E1813" s="10">
        <v>-39.59975197738315</v>
      </c>
      <c r="F1813" s="26">
        <v>1005.6074833290287</v>
      </c>
      <c r="G1813" s="10">
        <v>1075.7711377327557</v>
      </c>
    </row>
    <row r="1814">
      <c r="A1814" s="2">
        <v>1813.0</v>
      </c>
      <c r="B1814" s="2" t="s">
        <v>245</v>
      </c>
      <c r="C1814" s="2" t="s">
        <v>104</v>
      </c>
      <c r="D1814" s="16" t="s">
        <v>433</v>
      </c>
      <c r="E1814" s="10">
        <v>-30.143068006887233</v>
      </c>
      <c r="F1814" s="26">
        <v>863.0822021622093</v>
      </c>
      <c r="G1814" s="10">
        <v>1000.0</v>
      </c>
    </row>
    <row r="1815">
      <c r="A1815" s="2">
        <v>1814.0</v>
      </c>
      <c r="B1815" s="2" t="s">
        <v>67</v>
      </c>
      <c r="C1815" s="2" t="s">
        <v>104</v>
      </c>
      <c r="D1815" s="16" t="s">
        <v>526</v>
      </c>
      <c r="E1815" s="10">
        <v>22.10257127307987</v>
      </c>
      <c r="F1815" s="26">
        <v>951.3883853160323</v>
      </c>
      <c r="G1815" s="10">
        <v>1030.1430680068872</v>
      </c>
    </row>
    <row r="1816">
      <c r="A1816" s="2">
        <v>1815.0</v>
      </c>
      <c r="B1816" s="2" t="s">
        <v>421</v>
      </c>
      <c r="C1816" s="2" t="s">
        <v>67</v>
      </c>
      <c r="D1816" s="16" t="s">
        <v>433</v>
      </c>
      <c r="E1816" s="10">
        <v>-34.51206612383228</v>
      </c>
      <c r="F1816" s="26">
        <v>866.9825702437626</v>
      </c>
      <c r="G1816" s="10">
        <v>973.4909565891122</v>
      </c>
    </row>
    <row r="1817">
      <c r="A1817" s="2">
        <v>1816.0</v>
      </c>
      <c r="B1817" s="2" t="s">
        <v>86</v>
      </c>
      <c r="C1817" s="2" t="s">
        <v>67</v>
      </c>
      <c r="D1817" s="16" t="s">
        <v>565</v>
      </c>
      <c r="E1817" s="10">
        <v>13.091754240313264</v>
      </c>
      <c r="F1817" s="26">
        <v>1000.0</v>
      </c>
      <c r="G1817" s="10">
        <v>1008.0030227129445</v>
      </c>
    </row>
    <row r="1818">
      <c r="A1818" s="2">
        <v>1817.0</v>
      </c>
      <c r="B1818" s="2" t="s">
        <v>370</v>
      </c>
      <c r="C1818" s="2" t="s">
        <v>86</v>
      </c>
      <c r="D1818" s="16" t="s">
        <v>433</v>
      </c>
      <c r="E1818" s="10">
        <v>-46.75704422926825</v>
      </c>
      <c r="F1818" s="26">
        <v>1000.0</v>
      </c>
      <c r="G1818" s="10">
        <v>1013.0917542403132</v>
      </c>
    </row>
    <row r="1819">
      <c r="A1819" s="2">
        <v>1818.0</v>
      </c>
      <c r="B1819" s="2" t="s">
        <v>245</v>
      </c>
      <c r="C1819" s="2" t="s">
        <v>86</v>
      </c>
      <c r="D1819" s="16" t="s">
        <v>558</v>
      </c>
      <c r="E1819" s="10">
        <v>44.89835959403334</v>
      </c>
      <c r="F1819" s="26">
        <v>832.9391341553221</v>
      </c>
      <c r="G1819" s="10">
        <v>1059.8487984695814</v>
      </c>
    </row>
    <row r="1820">
      <c r="A1820" s="2">
        <v>1819.0</v>
      </c>
      <c r="B1820" s="2" t="s">
        <v>141</v>
      </c>
      <c r="C1820" s="2" t="s">
        <v>245</v>
      </c>
      <c r="D1820" s="16" t="s">
        <v>585</v>
      </c>
      <c r="E1820" s="10">
        <v>4.641495025012249</v>
      </c>
      <c r="F1820" s="26">
        <v>1057.153983328878</v>
      </c>
      <c r="G1820" s="10">
        <v>877.8374937493554</v>
      </c>
    </row>
    <row r="1821">
      <c r="A1821" s="2">
        <v>1820.0</v>
      </c>
      <c r="B1821" s="2" t="s">
        <v>73</v>
      </c>
      <c r="C1821" s="2" t="s">
        <v>141</v>
      </c>
      <c r="D1821" s="16" t="s">
        <v>460</v>
      </c>
      <c r="E1821" s="10">
        <v>9.052842532575998</v>
      </c>
      <c r="F1821" s="26">
        <v>1127.9067253722521</v>
      </c>
      <c r="G1821" s="10">
        <v>1061.79547835389</v>
      </c>
    </row>
    <row r="1822">
      <c r="A1822" s="2">
        <v>1821.0</v>
      </c>
      <c r="B1822" s="2" t="s">
        <v>86</v>
      </c>
      <c r="C1822" s="2" t="s">
        <v>73</v>
      </c>
      <c r="D1822" s="16" t="s">
        <v>433</v>
      </c>
      <c r="E1822" s="10">
        <v>-32.28650170806656</v>
      </c>
      <c r="F1822" s="26">
        <v>1014.9504388755481</v>
      </c>
      <c r="G1822" s="10">
        <v>1136.9595679048282</v>
      </c>
    </row>
    <row r="1823">
      <c r="A1823" s="2">
        <v>1822.0</v>
      </c>
      <c r="B1823" s="2" t="s">
        <v>104</v>
      </c>
      <c r="C1823" s="2" t="s">
        <v>73</v>
      </c>
      <c r="D1823" s="16" t="s">
        <v>428</v>
      </c>
      <c r="E1823" s="10">
        <v>35.70789927060802</v>
      </c>
      <c r="F1823" s="26">
        <v>1008.0404967338073</v>
      </c>
      <c r="G1823" s="10">
        <v>1169.2460696128946</v>
      </c>
    </row>
    <row r="1824">
      <c r="A1824" s="2">
        <v>1823.0</v>
      </c>
      <c r="B1824" s="2" t="s">
        <v>281</v>
      </c>
      <c r="C1824" s="2" t="s">
        <v>104</v>
      </c>
      <c r="D1824" s="16" t="s">
        <v>433</v>
      </c>
      <c r="E1824" s="10">
        <v>-43.07250321177415</v>
      </c>
      <c r="F1824" s="26">
        <v>1000.0</v>
      </c>
      <c r="G1824" s="10">
        <v>1043.7483960044153</v>
      </c>
    </row>
    <row r="1825">
      <c r="A1825" s="2">
        <v>1824.0</v>
      </c>
      <c r="B1825" s="2" t="s">
        <v>67</v>
      </c>
      <c r="C1825" s="2" t="s">
        <v>104</v>
      </c>
      <c r="D1825" s="16" t="s">
        <v>510</v>
      </c>
      <c r="E1825" s="10">
        <v>23.83776123080933</v>
      </c>
      <c r="F1825" s="26">
        <v>994.9112684726313</v>
      </c>
      <c r="G1825" s="10">
        <v>1086.8208992161894</v>
      </c>
    </row>
    <row r="1826">
      <c r="A1826" s="2">
        <v>1825.0</v>
      </c>
      <c r="B1826" s="2" t="s">
        <v>141</v>
      </c>
      <c r="C1826" s="2" t="s">
        <v>67</v>
      </c>
      <c r="D1826" s="16" t="s">
        <v>481</v>
      </c>
      <c r="E1826" s="10">
        <v>12.470760650666382</v>
      </c>
      <c r="F1826" s="26">
        <v>1052.742635821314</v>
      </c>
      <c r="G1826" s="10">
        <v>1018.7490297034406</v>
      </c>
    </row>
    <row r="1827">
      <c r="A1827" s="2">
        <v>1826.0</v>
      </c>
      <c r="B1827" s="2" t="s">
        <v>245</v>
      </c>
      <c r="C1827" s="2" t="s">
        <v>141</v>
      </c>
      <c r="D1827" s="16" t="s">
        <v>489</v>
      </c>
      <c r="E1827" s="10">
        <v>41.96536891928639</v>
      </c>
      <c r="F1827" s="26">
        <v>873.1959987243431</v>
      </c>
      <c r="G1827" s="10">
        <v>1065.2133964719803</v>
      </c>
    </row>
    <row r="1828">
      <c r="A1828" s="2">
        <v>1827.0</v>
      </c>
      <c r="B1828" s="2" t="s">
        <v>86</v>
      </c>
      <c r="C1828" s="2" t="s">
        <v>245</v>
      </c>
      <c r="D1828" s="16" t="s">
        <v>521</v>
      </c>
      <c r="E1828" s="10">
        <v>8.74699017746786</v>
      </c>
      <c r="F1828" s="26">
        <v>982.6639371674815</v>
      </c>
      <c r="G1828" s="10">
        <v>915.1613676436294</v>
      </c>
    </row>
    <row r="1829">
      <c r="A1829" s="2">
        <v>1828.0</v>
      </c>
      <c r="B1829" s="2" t="s">
        <v>45</v>
      </c>
      <c r="C1829" s="2" t="s">
        <v>151</v>
      </c>
      <c r="D1829" s="16" t="s">
        <v>431</v>
      </c>
      <c r="E1829" s="10">
        <v>4.212544363711903</v>
      </c>
      <c r="F1829" s="26">
        <v>1151.0429944328873</v>
      </c>
      <c r="G1829" s="10">
        <v>1002.4978903224983</v>
      </c>
    </row>
    <row r="1830">
      <c r="A1830" s="2">
        <v>1829.0</v>
      </c>
      <c r="B1830" s="2" t="s">
        <v>152</v>
      </c>
      <c r="C1830" s="2" t="s">
        <v>45</v>
      </c>
      <c r="D1830" s="16" t="s">
        <v>433</v>
      </c>
      <c r="E1830" s="10">
        <v>-22.620711758180587</v>
      </c>
      <c r="F1830" s="26">
        <v>964.112690710692</v>
      </c>
      <c r="G1830" s="10">
        <v>1155.2555387965992</v>
      </c>
    </row>
    <row r="1831">
      <c r="A1831" s="2">
        <v>1830.0</v>
      </c>
      <c r="B1831" s="2" t="s">
        <v>69</v>
      </c>
      <c r="C1831" s="2" t="s">
        <v>45</v>
      </c>
      <c r="D1831" s="16" t="s">
        <v>550</v>
      </c>
      <c r="E1831" s="10">
        <v>31.73164111000405</v>
      </c>
      <c r="F1831" s="26">
        <v>1036.2309892293504</v>
      </c>
      <c r="G1831" s="10">
        <v>1177.8762505547797</v>
      </c>
    </row>
    <row r="1832">
      <c r="A1832" s="2">
        <v>1831.0</v>
      </c>
      <c r="B1832" s="2" t="s">
        <v>40</v>
      </c>
      <c r="C1832" s="2" t="s">
        <v>69</v>
      </c>
      <c r="D1832" s="16" t="s">
        <v>446</v>
      </c>
      <c r="E1832" s="10">
        <v>9.569897305081637</v>
      </c>
      <c r="F1832" s="26">
        <v>1131.0308855706758</v>
      </c>
      <c r="G1832" s="10">
        <v>1067.9626303393545</v>
      </c>
    </row>
    <row r="1833">
      <c r="A1833" s="2">
        <v>1832.0</v>
      </c>
      <c r="B1833" s="2" t="s">
        <v>373</v>
      </c>
      <c r="C1833" s="2" t="s">
        <v>40</v>
      </c>
      <c r="D1833" s="16" t="s">
        <v>535</v>
      </c>
      <c r="E1833" s="10">
        <v>40.51402676632868</v>
      </c>
      <c r="F1833" s="26">
        <v>953.6909408880367</v>
      </c>
      <c r="G1833" s="10">
        <v>1140.6007828757574</v>
      </c>
    </row>
    <row r="1834">
      <c r="A1834" s="2">
        <v>1833.0</v>
      </c>
      <c r="B1834" s="2" t="s">
        <v>34</v>
      </c>
      <c r="C1834" s="2" t="s">
        <v>373</v>
      </c>
      <c r="D1834" s="16" t="s">
        <v>484</v>
      </c>
      <c r="E1834" s="10">
        <v>7.565643979420381</v>
      </c>
      <c r="F1834" s="26">
        <v>1084.9369735524178</v>
      </c>
      <c r="G1834" s="10">
        <v>994.2049676543654</v>
      </c>
    </row>
    <row r="1835">
      <c r="A1835" s="2">
        <v>1834.0</v>
      </c>
      <c r="B1835" s="2" t="s">
        <v>151</v>
      </c>
      <c r="C1835" s="2" t="s">
        <v>34</v>
      </c>
      <c r="D1835" s="16" t="s">
        <v>526</v>
      </c>
      <c r="E1835" s="10">
        <v>27.33869818345286</v>
      </c>
      <c r="F1835" s="26">
        <v>998.2853459587864</v>
      </c>
      <c r="G1835" s="10">
        <v>1092.5026175318383</v>
      </c>
    </row>
    <row r="1836">
      <c r="A1836" s="2">
        <v>1835.0</v>
      </c>
      <c r="B1836" s="2" t="s">
        <v>43</v>
      </c>
      <c r="C1836" s="2" t="s">
        <v>151</v>
      </c>
      <c r="D1836" s="16" t="s">
        <v>460</v>
      </c>
      <c r="E1836" s="10">
        <v>10.104585443158417</v>
      </c>
      <c r="F1836" s="26">
        <v>1078.22572731362</v>
      </c>
      <c r="G1836" s="10">
        <v>1025.6240441422392</v>
      </c>
    </row>
    <row r="1837">
      <c r="A1837" s="2">
        <v>1836.0</v>
      </c>
      <c r="B1837" s="2" t="s">
        <v>69</v>
      </c>
      <c r="C1837" s="2" t="s">
        <v>43</v>
      </c>
      <c r="D1837" s="16" t="s">
        <v>433</v>
      </c>
      <c r="E1837" s="10">
        <v>-44.78311567136014</v>
      </c>
      <c r="F1837" s="26">
        <v>1058.3927330342729</v>
      </c>
      <c r="G1837" s="10">
        <v>1088.3303127567783</v>
      </c>
    </row>
    <row r="1838">
      <c r="A1838" s="2">
        <v>1837.0</v>
      </c>
      <c r="B1838" s="2" t="s">
        <v>373</v>
      </c>
      <c r="C1838" s="2" t="s">
        <v>43</v>
      </c>
      <c r="D1838" s="16" t="s">
        <v>562</v>
      </c>
      <c r="E1838" s="10">
        <v>32.230557595081784</v>
      </c>
      <c r="F1838" s="26">
        <v>986.639323674945</v>
      </c>
      <c r="G1838" s="10">
        <v>1133.1134284281384</v>
      </c>
    </row>
    <row r="1839">
      <c r="A1839" s="2">
        <v>1838.0</v>
      </c>
      <c r="B1839" s="2" t="s">
        <v>20</v>
      </c>
      <c r="C1839" s="2" t="s">
        <v>373</v>
      </c>
      <c r="D1839" s="16" t="s">
        <v>436</v>
      </c>
      <c r="E1839" s="10">
        <v>11.357357858745768</v>
      </c>
      <c r="F1839" s="26">
        <v>1063.5518784526903</v>
      </c>
      <c r="G1839" s="10">
        <v>1018.8698812700268</v>
      </c>
    </row>
    <row r="1840">
      <c r="A1840" s="2">
        <v>1839.0</v>
      </c>
      <c r="B1840" s="2" t="s">
        <v>123</v>
      </c>
      <c r="C1840" s="2" t="s">
        <v>20</v>
      </c>
      <c r="D1840" s="16" t="s">
        <v>442</v>
      </c>
      <c r="E1840" s="10">
        <v>30.3365316884875</v>
      </c>
      <c r="F1840" s="26">
        <v>959.4400412038611</v>
      </c>
      <c r="G1840" s="10">
        <v>1074.909236311436</v>
      </c>
    </row>
    <row r="1841">
      <c r="A1841" s="2">
        <v>1840.0</v>
      </c>
      <c r="B1841" s="2" t="s">
        <v>100</v>
      </c>
      <c r="C1841" s="2" t="s">
        <v>123</v>
      </c>
      <c r="D1841" s="16" t="s">
        <v>567</v>
      </c>
      <c r="E1841" s="10">
        <v>5.129921327695312</v>
      </c>
      <c r="F1841" s="26">
        <v>1116.8700326436096</v>
      </c>
      <c r="G1841" s="10">
        <v>989.7765728923486</v>
      </c>
    </row>
    <row r="1842">
      <c r="A1842" s="2">
        <v>1841.0</v>
      </c>
      <c r="B1842" s="2" t="s">
        <v>69</v>
      </c>
      <c r="C1842" s="2" t="s">
        <v>100</v>
      </c>
      <c r="D1842" s="16" t="s">
        <v>498</v>
      </c>
      <c r="E1842" s="10">
        <v>29.51378666008203</v>
      </c>
      <c r="F1842" s="26">
        <v>1013.6096173629127</v>
      </c>
      <c r="G1842" s="10">
        <v>1121.999953971305</v>
      </c>
    </row>
    <row r="1843">
      <c r="A1843" s="2">
        <v>1842.0</v>
      </c>
      <c r="B1843" s="2" t="s">
        <v>40</v>
      </c>
      <c r="C1843" s="2" t="s">
        <v>69</v>
      </c>
      <c r="D1843" s="16" t="s">
        <v>538</v>
      </c>
      <c r="E1843" s="10">
        <v>10.798063658893113</v>
      </c>
      <c r="F1843" s="26">
        <v>1100.0867561094287</v>
      </c>
      <c r="G1843" s="10">
        <v>1043.1234040229947</v>
      </c>
    </row>
    <row r="1844">
      <c r="A1844" s="2">
        <v>1843.0</v>
      </c>
      <c r="B1844" s="2" t="s">
        <v>47</v>
      </c>
      <c r="C1844" s="2" t="s">
        <v>208</v>
      </c>
      <c r="D1844" s="16" t="s">
        <v>537</v>
      </c>
      <c r="E1844" s="10">
        <v>16.65011981318868</v>
      </c>
      <c r="F1844" s="26">
        <v>1029.6836574697736</v>
      </c>
      <c r="G1844" s="10">
        <v>1044.102488278929</v>
      </c>
    </row>
    <row r="1845">
      <c r="A1845" s="2">
        <v>1844.0</v>
      </c>
      <c r="B1845" s="2" t="s">
        <v>24</v>
      </c>
      <c r="C1845" s="2" t="s">
        <v>47</v>
      </c>
      <c r="D1845" s="16" t="s">
        <v>434</v>
      </c>
      <c r="E1845" s="10">
        <v>7.517511297009671</v>
      </c>
      <c r="F1845" s="26">
        <v>1144.1745058785782</v>
      </c>
      <c r="G1845" s="10">
        <v>1046.3337772829623</v>
      </c>
    </row>
    <row r="1846">
      <c r="A1846" s="2">
        <v>1845.0</v>
      </c>
      <c r="B1846" s="2" t="s">
        <v>215</v>
      </c>
      <c r="C1846" s="2" t="s">
        <v>24</v>
      </c>
      <c r="D1846" s="16" t="s">
        <v>433</v>
      </c>
      <c r="E1846" s="10">
        <v>-26.666203641851133</v>
      </c>
      <c r="F1846" s="26">
        <v>990.2799306813359</v>
      </c>
      <c r="G1846" s="10">
        <v>1151.6920171755878</v>
      </c>
    </row>
    <row r="1847">
      <c r="A1847" s="2">
        <v>1846.0</v>
      </c>
      <c r="B1847" s="2" t="s">
        <v>88</v>
      </c>
      <c r="C1847" s="2" t="s">
        <v>24</v>
      </c>
      <c r="D1847" s="16" t="s">
        <v>443</v>
      </c>
      <c r="E1847" s="10">
        <v>23.9470768581508</v>
      </c>
      <c r="F1847" s="26">
        <v>1085.502169549754</v>
      </c>
      <c r="G1847" s="10">
        <v>1178.358220817439</v>
      </c>
    </row>
    <row r="1848">
      <c r="A1848" s="2">
        <v>1847.0</v>
      </c>
      <c r="B1848" s="2" t="s">
        <v>21</v>
      </c>
      <c r="C1848" s="2" t="s">
        <v>88</v>
      </c>
      <c r="D1848" s="16" t="s">
        <v>508</v>
      </c>
      <c r="E1848" s="10">
        <v>12.198853640758239</v>
      </c>
      <c r="F1848" s="26">
        <v>1145.5828990225443</v>
      </c>
      <c r="G1848" s="10">
        <v>1109.4492464079046</v>
      </c>
    </row>
    <row r="1849">
      <c r="A1849" s="2">
        <v>1848.0</v>
      </c>
      <c r="B1849" s="2" t="s">
        <v>263</v>
      </c>
      <c r="C1849" s="2" t="s">
        <v>21</v>
      </c>
      <c r="D1849" s="16" t="s">
        <v>433</v>
      </c>
      <c r="E1849" s="10">
        <v>-25.47293586833937</v>
      </c>
      <c r="F1849" s="26">
        <v>987.7819027730474</v>
      </c>
      <c r="G1849" s="10">
        <v>1157.7817526633025</v>
      </c>
    </row>
    <row r="1850">
      <c r="A1850" s="2">
        <v>1849.0</v>
      </c>
      <c r="B1850" s="2" t="s">
        <v>242</v>
      </c>
      <c r="C1850" s="2" t="s">
        <v>21</v>
      </c>
      <c r="D1850" s="16" t="s">
        <v>433</v>
      </c>
      <c r="E1850" s="10">
        <v>-21.909464115158595</v>
      </c>
      <c r="F1850" s="26">
        <v>986.6651973722825</v>
      </c>
      <c r="G1850" s="10">
        <v>1183.254688531642</v>
      </c>
    </row>
    <row r="1851">
      <c r="A1851" s="2">
        <v>1850.0</v>
      </c>
      <c r="B1851" s="2" t="s">
        <v>88</v>
      </c>
      <c r="C1851" s="2" t="s">
        <v>21</v>
      </c>
      <c r="D1851" s="16" t="s">
        <v>551</v>
      </c>
      <c r="E1851" s="10">
        <v>23.468651313457215</v>
      </c>
      <c r="F1851" s="26">
        <v>1097.2503927671464</v>
      </c>
      <c r="G1851" s="10">
        <v>1205.1641526468006</v>
      </c>
    </row>
    <row r="1852">
      <c r="A1852" s="2">
        <v>1851.0</v>
      </c>
      <c r="B1852" s="2" t="s">
        <v>217</v>
      </c>
      <c r="C1852" s="2" t="s">
        <v>88</v>
      </c>
      <c r="D1852" s="16" t="s">
        <v>554</v>
      </c>
      <c r="E1852" s="10">
        <v>32.28193364815682</v>
      </c>
      <c r="F1852" s="26">
        <v>997.4545888604938</v>
      </c>
      <c r="G1852" s="10">
        <v>1120.7190440806037</v>
      </c>
    </row>
    <row r="1853">
      <c r="A1853" s="2">
        <v>1852.0</v>
      </c>
      <c r="B1853" s="2" t="s">
        <v>355</v>
      </c>
      <c r="C1853" s="2" t="s">
        <v>217</v>
      </c>
      <c r="D1853" s="16" t="s">
        <v>535</v>
      </c>
      <c r="E1853" s="10">
        <v>25.281480638483384</v>
      </c>
      <c r="F1853" s="26">
        <v>950.9111398956035</v>
      </c>
      <c r="G1853" s="10">
        <v>1029.7365225086505</v>
      </c>
    </row>
    <row r="1854">
      <c r="A1854" s="2">
        <v>1853.0</v>
      </c>
      <c r="B1854" s="2" t="s">
        <v>101</v>
      </c>
      <c r="C1854" s="2" t="s">
        <v>355</v>
      </c>
      <c r="D1854" s="16" t="s">
        <v>446</v>
      </c>
      <c r="E1854" s="10">
        <v>6.398962429718308</v>
      </c>
      <c r="F1854" s="26">
        <v>1087.8462663823327</v>
      </c>
      <c r="G1854" s="10">
        <v>976.1926205340868</v>
      </c>
    </row>
    <row r="1855">
      <c r="A1855" s="2">
        <v>1854.0</v>
      </c>
      <c r="B1855" s="2" t="s">
        <v>47</v>
      </c>
      <c r="C1855" s="2" t="s">
        <v>101</v>
      </c>
      <c r="D1855" s="16" t="s">
        <v>490</v>
      </c>
      <c r="E1855" s="10">
        <v>22.088610371652152</v>
      </c>
      <c r="F1855" s="26">
        <v>1038.8162659859527</v>
      </c>
      <c r="G1855" s="10">
        <v>1094.2452288120512</v>
      </c>
    </row>
    <row r="1856">
      <c r="A1856" s="2">
        <v>1855.0</v>
      </c>
      <c r="B1856" s="2" t="s">
        <v>19</v>
      </c>
      <c r="C1856" s="2" t="s">
        <v>47</v>
      </c>
      <c r="D1856" s="16" t="s">
        <v>579</v>
      </c>
      <c r="E1856" s="10">
        <v>8.00400544088794</v>
      </c>
      <c r="F1856" s="26">
        <v>1145.8919931447979</v>
      </c>
      <c r="G1856" s="10">
        <v>1060.9048763576047</v>
      </c>
    </row>
    <row r="1857">
      <c r="A1857" s="2">
        <v>1856.0</v>
      </c>
      <c r="B1857" s="2" t="s">
        <v>138</v>
      </c>
      <c r="C1857" s="2" t="s">
        <v>391</v>
      </c>
      <c r="D1857" s="16" t="s">
        <v>565</v>
      </c>
      <c r="E1857" s="10">
        <v>12.678200477722285</v>
      </c>
      <c r="F1857" s="26">
        <v>1053.4286588889108</v>
      </c>
      <c r="G1857" s="10">
        <v>1019.7133616010066</v>
      </c>
    </row>
    <row r="1858">
      <c r="A1858" s="2">
        <v>1857.0</v>
      </c>
      <c r="B1858" s="2" t="s">
        <v>360</v>
      </c>
      <c r="C1858" s="2" t="s">
        <v>138</v>
      </c>
      <c r="D1858" s="16" t="s">
        <v>477</v>
      </c>
      <c r="E1858" s="10">
        <v>19.593497697021963</v>
      </c>
      <c r="F1858" s="26">
        <v>1027.870277653562</v>
      </c>
      <c r="G1858" s="10">
        <v>1066.1068593666332</v>
      </c>
    </row>
    <row r="1859">
      <c r="A1859" s="2">
        <v>1858.0</v>
      </c>
      <c r="B1859" s="2" t="s">
        <v>35</v>
      </c>
      <c r="C1859" s="2" t="s">
        <v>360</v>
      </c>
      <c r="D1859" s="16" t="s">
        <v>498</v>
      </c>
      <c r="E1859" s="10">
        <v>9.795117774065334</v>
      </c>
      <c r="F1859" s="26">
        <v>1110.4487125688934</v>
      </c>
      <c r="G1859" s="10">
        <v>1047.463775350584</v>
      </c>
    </row>
    <row r="1860">
      <c r="A1860" s="2">
        <v>1859.0</v>
      </c>
      <c r="B1860" s="2" t="s">
        <v>207</v>
      </c>
      <c r="C1860" s="2" t="s">
        <v>35</v>
      </c>
      <c r="D1860" s="16" t="s">
        <v>433</v>
      </c>
      <c r="E1860" s="10">
        <v>-34.40387408603592</v>
      </c>
      <c r="F1860" s="26">
        <v>1012.9791860455841</v>
      </c>
      <c r="G1860" s="10">
        <v>1120.2438303429587</v>
      </c>
    </row>
    <row r="1861">
      <c r="A1861" s="2">
        <v>1860.0</v>
      </c>
      <c r="B1861" s="2" t="s">
        <v>338</v>
      </c>
      <c r="C1861" s="2" t="s">
        <v>35</v>
      </c>
      <c r="D1861" s="16" t="s">
        <v>451</v>
      </c>
      <c r="E1861" s="10">
        <v>38.284551437040086</v>
      </c>
      <c r="F1861" s="26">
        <v>972.2354062811554</v>
      </c>
      <c r="G1861" s="10">
        <v>1154.6477044289948</v>
      </c>
    </row>
    <row r="1862">
      <c r="A1862" s="2">
        <v>1861.0</v>
      </c>
      <c r="B1862" s="2" t="s">
        <v>30</v>
      </c>
      <c r="C1862" s="2" t="s">
        <v>338</v>
      </c>
      <c r="D1862" s="16" t="s">
        <v>451</v>
      </c>
      <c r="E1862" s="10">
        <v>11.60827200448381</v>
      </c>
      <c r="F1862" s="26">
        <v>1053.7092926943722</v>
      </c>
      <c r="G1862" s="10">
        <v>1010.5199577181954</v>
      </c>
    </row>
    <row r="1863">
      <c r="A1863" s="2">
        <v>1862.0</v>
      </c>
      <c r="B1863" s="2" t="s">
        <v>391</v>
      </c>
      <c r="C1863" s="2" t="s">
        <v>30</v>
      </c>
      <c r="D1863" s="16" t="s">
        <v>565</v>
      </c>
      <c r="E1863" s="10">
        <v>23.014016531118486</v>
      </c>
      <c r="F1863" s="26">
        <v>1007.0351611232843</v>
      </c>
      <c r="G1863" s="10">
        <v>1065.317564698856</v>
      </c>
    </row>
    <row r="1864">
      <c r="A1864" s="2">
        <v>1863.0</v>
      </c>
      <c r="B1864" s="2" t="s">
        <v>79</v>
      </c>
      <c r="C1864" s="2" t="s">
        <v>391</v>
      </c>
      <c r="D1864" s="16" t="s">
        <v>489</v>
      </c>
      <c r="E1864" s="10">
        <v>17.365504724384767</v>
      </c>
      <c r="F1864" s="26">
        <v>1020.0541663054489</v>
      </c>
      <c r="G1864" s="10">
        <v>1030.049177654403</v>
      </c>
    </row>
    <row r="1865">
      <c r="A1865" s="2">
        <v>1864.0</v>
      </c>
      <c r="B1865" s="2" t="s">
        <v>305</v>
      </c>
      <c r="C1865" s="2" t="s">
        <v>79</v>
      </c>
      <c r="D1865" s="16" t="s">
        <v>433</v>
      </c>
      <c r="E1865" s="10">
        <v>-37.73556582064298</v>
      </c>
      <c r="F1865" s="26">
        <v>953.7096722351229</v>
      </c>
      <c r="G1865" s="10">
        <v>1037.4196710298336</v>
      </c>
    </row>
    <row r="1866">
      <c r="A1866" s="2">
        <v>1865.0</v>
      </c>
      <c r="B1866" s="2" t="s">
        <v>200</v>
      </c>
      <c r="C1866" s="2" t="s">
        <v>79</v>
      </c>
      <c r="D1866" s="16" t="s">
        <v>572</v>
      </c>
      <c r="E1866" s="10">
        <v>21.374941172086107</v>
      </c>
      <c r="F1866" s="26">
        <v>1001.8789596156965</v>
      </c>
      <c r="G1866" s="10">
        <v>1075.1552368504765</v>
      </c>
    </row>
    <row r="1867">
      <c r="A1867" s="2">
        <v>1866.0</v>
      </c>
      <c r="B1867" s="2" t="s">
        <v>171</v>
      </c>
      <c r="C1867" s="2" t="s">
        <v>200</v>
      </c>
      <c r="D1867" s="16" t="s">
        <v>469</v>
      </c>
      <c r="E1867" s="10">
        <v>15.442588458670901</v>
      </c>
      <c r="F1867" s="26">
        <v>1032.5008388712806</v>
      </c>
      <c r="G1867" s="10">
        <v>1023.2539007877826</v>
      </c>
    </row>
    <row r="1868">
      <c r="A1868" s="2">
        <v>1867.0</v>
      </c>
      <c r="B1868" s="2" t="s">
        <v>360</v>
      </c>
      <c r="C1868" s="2" t="s">
        <v>171</v>
      </c>
      <c r="D1868" s="16" t="s">
        <v>551</v>
      </c>
      <c r="E1868" s="10">
        <v>16.19501588297026</v>
      </c>
      <c r="F1868" s="26">
        <v>1037.6686575765186</v>
      </c>
      <c r="G1868" s="10">
        <v>1047.9434273299514</v>
      </c>
    </row>
    <row r="1869">
      <c r="A1869" s="2">
        <v>1868.0</v>
      </c>
      <c r="B1869" s="2" t="s">
        <v>71</v>
      </c>
      <c r="C1869" s="2" t="s">
        <v>360</v>
      </c>
      <c r="D1869" s="16" t="s">
        <v>440</v>
      </c>
      <c r="E1869" s="10">
        <v>16.27569167772154</v>
      </c>
      <c r="F1869" s="26">
        <v>1042.6398598410135</v>
      </c>
      <c r="G1869" s="10">
        <v>1053.8636734594888</v>
      </c>
    </row>
    <row r="1870">
      <c r="A1870" s="2">
        <v>1869.0</v>
      </c>
      <c r="B1870" s="2" t="s">
        <v>338</v>
      </c>
      <c r="C1870" s="2" t="s">
        <v>71</v>
      </c>
      <c r="D1870" s="16" t="s">
        <v>433</v>
      </c>
      <c r="E1870" s="10">
        <v>-40.963647307925136</v>
      </c>
      <c r="F1870" s="26">
        <v>998.9116857137117</v>
      </c>
      <c r="G1870" s="10">
        <v>1058.9155515187351</v>
      </c>
    </row>
    <row r="1871">
      <c r="A1871" s="2">
        <v>1870.0</v>
      </c>
      <c r="B1871" s="2" t="s">
        <v>379</v>
      </c>
      <c r="C1871" s="2" t="s">
        <v>41</v>
      </c>
      <c r="D1871" s="16" t="s">
        <v>433</v>
      </c>
      <c r="E1871" s="10">
        <v>-28.303222633629996</v>
      </c>
      <c r="F1871" s="26">
        <v>948.2802726592797</v>
      </c>
      <c r="G1871" s="10">
        <v>1098.0833121716757</v>
      </c>
    </row>
    <row r="1872">
      <c r="A1872" s="2">
        <v>1871.0</v>
      </c>
      <c r="B1872" s="2" t="s">
        <v>146</v>
      </c>
      <c r="C1872" s="2" t="s">
        <v>41</v>
      </c>
      <c r="D1872" s="16" t="s">
        <v>433</v>
      </c>
      <c r="E1872" s="10">
        <v>-35.54945093127463</v>
      </c>
      <c r="F1872" s="26">
        <v>1027.1525495414216</v>
      </c>
      <c r="G1872" s="10">
        <v>1126.3865348053057</v>
      </c>
    </row>
    <row r="1873">
      <c r="A1873" s="2">
        <v>1872.0</v>
      </c>
      <c r="B1873" s="2" t="s">
        <v>368</v>
      </c>
      <c r="C1873" s="2" t="s">
        <v>41</v>
      </c>
      <c r="D1873" s="16" t="s">
        <v>576</v>
      </c>
      <c r="E1873" s="10">
        <v>33.27770900462371</v>
      </c>
      <c r="F1873" s="26">
        <v>993.826808976067</v>
      </c>
      <c r="G1873" s="10">
        <v>1161.9359857365803</v>
      </c>
    </row>
    <row r="1874">
      <c r="A1874" s="2">
        <v>1873.0</v>
      </c>
      <c r="B1874" s="2" t="s">
        <v>76</v>
      </c>
      <c r="C1874" s="2" t="s">
        <v>368</v>
      </c>
      <c r="D1874" s="16" t="s">
        <v>559</v>
      </c>
      <c r="E1874" s="10">
        <v>19.870286819483397</v>
      </c>
      <c r="F1874" s="26">
        <v>989.7609210039011</v>
      </c>
      <c r="G1874" s="10">
        <v>1027.1045179806908</v>
      </c>
    </row>
    <row r="1875">
      <c r="A1875" s="2">
        <v>1874.0</v>
      </c>
      <c r="B1875" s="2" t="s">
        <v>231</v>
      </c>
      <c r="C1875" s="2" t="s">
        <v>76</v>
      </c>
      <c r="D1875" s="16" t="s">
        <v>433</v>
      </c>
      <c r="E1875" s="10">
        <v>-47.1637561164767</v>
      </c>
      <c r="F1875" s="26">
        <v>1000.156181088681</v>
      </c>
      <c r="G1875" s="10">
        <v>1009.6312078233846</v>
      </c>
    </row>
    <row r="1876">
      <c r="A1876" s="2">
        <v>1875.0</v>
      </c>
      <c r="B1876" s="2" t="s">
        <v>379</v>
      </c>
      <c r="C1876" s="2" t="s">
        <v>76</v>
      </c>
      <c r="D1876" s="16" t="s">
        <v>472</v>
      </c>
      <c r="E1876" s="10">
        <v>30.451709029695724</v>
      </c>
      <c r="F1876" s="26">
        <v>919.9770500256498</v>
      </c>
      <c r="G1876" s="10">
        <v>1056.7949639398612</v>
      </c>
    </row>
    <row r="1877">
      <c r="A1877" s="2">
        <v>1876.0</v>
      </c>
      <c r="B1877" s="2" t="s">
        <v>106</v>
      </c>
      <c r="C1877" s="2" t="s">
        <v>379</v>
      </c>
      <c r="D1877" s="16" t="s">
        <v>456</v>
      </c>
      <c r="E1877" s="10">
        <v>9.359211954589217</v>
      </c>
      <c r="F1877" s="26">
        <v>1032.4890523189147</v>
      </c>
      <c r="G1877" s="10">
        <v>950.4287590553455</v>
      </c>
    </row>
    <row r="1878">
      <c r="A1878" s="2">
        <v>1877.0</v>
      </c>
      <c r="B1878" s="2" t="s">
        <v>146</v>
      </c>
      <c r="C1878" s="2" t="s">
        <v>106</v>
      </c>
      <c r="D1878" s="16" t="s">
        <v>535</v>
      </c>
      <c r="E1878" s="10">
        <v>21.453323261726677</v>
      </c>
      <c r="F1878" s="26">
        <v>991.6030986101471</v>
      </c>
      <c r="G1878" s="10">
        <v>1041.848264273504</v>
      </c>
    </row>
    <row r="1879">
      <c r="A1879" s="2">
        <v>1878.0</v>
      </c>
      <c r="B1879" s="2" t="s">
        <v>388</v>
      </c>
      <c r="C1879" s="2" t="s">
        <v>146</v>
      </c>
      <c r="D1879" s="16" t="s">
        <v>433</v>
      </c>
      <c r="E1879" s="10">
        <v>-48.78042328139125</v>
      </c>
      <c r="F1879" s="26">
        <v>1018.5522273959007</v>
      </c>
      <c r="G1879" s="10">
        <v>1013.0564218718737</v>
      </c>
    </row>
    <row r="1880">
      <c r="A1880" s="2">
        <v>1879.0</v>
      </c>
      <c r="B1880" s="2" t="s">
        <v>27</v>
      </c>
      <c r="C1880" s="2" t="s">
        <v>146</v>
      </c>
      <c r="D1880" s="16" t="s">
        <v>554</v>
      </c>
      <c r="E1880" s="10">
        <v>16.635640570709345</v>
      </c>
      <c r="F1880" s="26">
        <v>1027.2402343039662</v>
      </c>
      <c r="G1880" s="10">
        <v>1061.836845153265</v>
      </c>
    </row>
    <row r="1881">
      <c r="A1881" s="2">
        <v>1880.0</v>
      </c>
      <c r="B1881" s="2" t="s">
        <v>167</v>
      </c>
      <c r="C1881" s="2" t="s">
        <v>27</v>
      </c>
      <c r="D1881" s="16" t="s">
        <v>466</v>
      </c>
      <c r="E1881" s="10">
        <v>21.7114718902135</v>
      </c>
      <c r="F1881" s="26">
        <v>991.8724388242316</v>
      </c>
      <c r="G1881" s="10">
        <v>1043.8758748746754</v>
      </c>
    </row>
    <row r="1882">
      <c r="A1882" s="2">
        <v>1881.0</v>
      </c>
      <c r="B1882" s="2" t="s">
        <v>103</v>
      </c>
      <c r="C1882" s="2" t="s">
        <v>167</v>
      </c>
      <c r="D1882" s="16" t="s">
        <v>457</v>
      </c>
      <c r="E1882" s="10">
        <v>10.54603498076228</v>
      </c>
      <c r="F1882" s="26">
        <v>1060.6739886599903</v>
      </c>
      <c r="G1882" s="10">
        <v>1013.5839107144451</v>
      </c>
    </row>
    <row r="1883">
      <c r="A1883" s="2">
        <v>1882.0</v>
      </c>
      <c r="B1883" s="2" t="s">
        <v>368</v>
      </c>
      <c r="C1883" s="2" t="s">
        <v>103</v>
      </c>
      <c r="D1883" s="16" t="s">
        <v>458</v>
      </c>
      <c r="E1883" s="10">
        <v>23.355990132702193</v>
      </c>
      <c r="F1883" s="26">
        <v>1007.2342311612074</v>
      </c>
      <c r="G1883" s="10">
        <v>1071.2200236407527</v>
      </c>
    </row>
    <row r="1884">
      <c r="A1884" s="2">
        <v>1883.0</v>
      </c>
      <c r="B1884" s="2" t="s">
        <v>41</v>
      </c>
      <c r="C1884" s="2" t="s">
        <v>368</v>
      </c>
      <c r="D1884" s="16" t="s">
        <v>428</v>
      </c>
      <c r="E1884" s="10">
        <v>8.185184899187833</v>
      </c>
      <c r="F1884" s="26">
        <v>1128.6582767319564</v>
      </c>
      <c r="G1884" s="10">
        <v>1030.5902212939097</v>
      </c>
    </row>
    <row r="1885">
      <c r="A1885" s="2">
        <v>1884.0</v>
      </c>
      <c r="B1885" s="2" t="s">
        <v>137</v>
      </c>
      <c r="C1885" s="2" t="s">
        <v>64</v>
      </c>
      <c r="D1885" s="16" t="s">
        <v>433</v>
      </c>
      <c r="E1885" s="10">
        <v>-46.272868095310784</v>
      </c>
      <c r="F1885" s="26">
        <v>1003.8515218391012</v>
      </c>
      <c r="G1885" s="10">
        <v>1021.1794085215214</v>
      </c>
    </row>
    <row r="1886">
      <c r="A1886" s="2">
        <v>1885.0</v>
      </c>
      <c r="B1886" s="2" t="s">
        <v>50</v>
      </c>
      <c r="C1886" s="2" t="s">
        <v>64</v>
      </c>
      <c r="D1886" s="16" t="s">
        <v>513</v>
      </c>
      <c r="E1886" s="10">
        <v>19.29525785399283</v>
      </c>
      <c r="F1886" s="26">
        <v>1004.9417360967243</v>
      </c>
      <c r="G1886" s="10">
        <v>1067.4522766168323</v>
      </c>
    </row>
    <row r="1887">
      <c r="A1887" s="2">
        <v>1886.0</v>
      </c>
      <c r="B1887" s="2" t="s">
        <v>366</v>
      </c>
      <c r="C1887" s="2" t="s">
        <v>50</v>
      </c>
      <c r="D1887" s="16" t="s">
        <v>433</v>
      </c>
      <c r="E1887" s="10">
        <v>-36.30598577931516</v>
      </c>
      <c r="F1887" s="26">
        <v>930.3406284677699</v>
      </c>
      <c r="G1887" s="10">
        <v>1024.236993950717</v>
      </c>
    </row>
    <row r="1888">
      <c r="A1888" s="2">
        <v>1887.0</v>
      </c>
      <c r="B1888" s="2" t="s">
        <v>59</v>
      </c>
      <c r="C1888" s="2" t="s">
        <v>50</v>
      </c>
      <c r="D1888" s="16" t="s">
        <v>428</v>
      </c>
      <c r="E1888" s="10">
        <v>13.267020421575944</v>
      </c>
      <c r="F1888" s="26">
        <v>1053.8619489686887</v>
      </c>
      <c r="G1888" s="10">
        <v>1060.5429797300321</v>
      </c>
    </row>
    <row r="1889">
      <c r="A1889" s="2">
        <v>1888.0</v>
      </c>
      <c r="B1889" s="2" t="s">
        <v>349</v>
      </c>
      <c r="C1889" s="2" t="s">
        <v>59</v>
      </c>
      <c r="D1889" s="16" t="s">
        <v>556</v>
      </c>
      <c r="E1889" s="10">
        <v>21.078509424024013</v>
      </c>
      <c r="F1889" s="26">
        <v>1016.7504540263757</v>
      </c>
      <c r="G1889" s="10">
        <v>1067.1289693902645</v>
      </c>
    </row>
    <row r="1890">
      <c r="A1890" s="2">
        <v>1889.0</v>
      </c>
      <c r="B1890" s="2" t="s">
        <v>279</v>
      </c>
      <c r="C1890" s="2" t="s">
        <v>349</v>
      </c>
      <c r="D1890" s="16" t="s">
        <v>559</v>
      </c>
      <c r="E1890" s="10">
        <v>29.452630549009086</v>
      </c>
      <c r="F1890" s="26">
        <v>929.7918253087046</v>
      </c>
      <c r="G1890" s="10">
        <v>1037.8289634503997</v>
      </c>
    </row>
    <row r="1891">
      <c r="A1891" s="2">
        <v>1890.0</v>
      </c>
      <c r="B1891" s="2" t="s">
        <v>186</v>
      </c>
      <c r="C1891" s="2" t="s">
        <v>279</v>
      </c>
      <c r="D1891" s="16" t="s">
        <v>436</v>
      </c>
      <c r="E1891" s="10">
        <v>10.71788579580382</v>
      </c>
      <c r="F1891" s="26">
        <v>1011.6268298732989</v>
      </c>
      <c r="G1891" s="10">
        <v>959.2444558577137</v>
      </c>
    </row>
    <row r="1892">
      <c r="A1892" s="2">
        <v>1891.0</v>
      </c>
      <c r="B1892" s="2" t="s">
        <v>237</v>
      </c>
      <c r="C1892" s="2" t="s">
        <v>186</v>
      </c>
      <c r="D1892" s="16" t="s">
        <v>587</v>
      </c>
      <c r="E1892" s="10">
        <v>16.63977573589713</v>
      </c>
      <c r="F1892" s="26">
        <v>1007.2069394662213</v>
      </c>
      <c r="G1892" s="10">
        <v>1022.3447156691027</v>
      </c>
    </row>
    <row r="1893">
      <c r="A1893" s="2">
        <v>1892.0</v>
      </c>
      <c r="B1893" s="2" t="s">
        <v>214</v>
      </c>
      <c r="C1893" s="2" t="s">
        <v>237</v>
      </c>
      <c r="D1893" s="16" t="s">
        <v>518</v>
      </c>
      <c r="E1893" s="10">
        <v>29.252888413300067</v>
      </c>
      <c r="F1893" s="26">
        <v>919.3419701775488</v>
      </c>
      <c r="G1893" s="10">
        <v>1023.8467152021185</v>
      </c>
    </row>
    <row r="1894">
      <c r="A1894" s="2">
        <v>1893.0</v>
      </c>
      <c r="B1894" s="2" t="s">
        <v>280</v>
      </c>
      <c r="C1894" s="2" t="s">
        <v>214</v>
      </c>
      <c r="D1894" s="16" t="s">
        <v>550</v>
      </c>
      <c r="E1894" s="10">
        <v>10.207173660855863</v>
      </c>
      <c r="F1894" s="26">
        <v>1003.7110188831273</v>
      </c>
      <c r="G1894" s="10">
        <v>948.5948585908488</v>
      </c>
    </row>
    <row r="1895">
      <c r="A1895" s="2">
        <v>1894.0</v>
      </c>
      <c r="B1895" s="2" t="s">
        <v>314</v>
      </c>
      <c r="C1895" s="2" t="s">
        <v>280</v>
      </c>
      <c r="D1895" s="16" t="s">
        <v>586</v>
      </c>
      <c r="E1895" s="10">
        <v>25.221062050068547</v>
      </c>
      <c r="F1895" s="26">
        <v>933.8013409404649</v>
      </c>
      <c r="G1895" s="10">
        <v>1013.9181925439832</v>
      </c>
    </row>
    <row r="1896">
      <c r="A1896" s="2">
        <v>1895.0</v>
      </c>
      <c r="B1896" s="2" t="s">
        <v>59</v>
      </c>
      <c r="C1896" s="2" t="s">
        <v>314</v>
      </c>
      <c r="D1896" s="16" t="s">
        <v>591</v>
      </c>
      <c r="E1896" s="10">
        <v>7.750275652891893</v>
      </c>
      <c r="F1896" s="26">
        <v>1046.0504599662404</v>
      </c>
      <c r="G1896" s="10">
        <v>959.0224029905335</v>
      </c>
    </row>
    <row r="1897">
      <c r="A1897" s="2">
        <v>1896.0</v>
      </c>
      <c r="B1897" s="2" t="s">
        <v>349</v>
      </c>
      <c r="C1897" s="2" t="s">
        <v>59</v>
      </c>
      <c r="D1897" s="16" t="s">
        <v>433</v>
      </c>
      <c r="E1897" s="10">
        <v>-42.859633045957864</v>
      </c>
      <c r="F1897" s="26">
        <v>1008.3763329013906</v>
      </c>
      <c r="G1897" s="10">
        <v>1053.8007356191322</v>
      </c>
    </row>
    <row r="1898">
      <c r="A1898" s="2">
        <v>1897.0</v>
      </c>
      <c r="B1898" s="2" t="s">
        <v>137</v>
      </c>
      <c r="C1898" s="2" t="s">
        <v>59</v>
      </c>
      <c r="D1898" s="16" t="s">
        <v>501</v>
      </c>
      <c r="E1898" s="10">
        <v>31.937154925263833</v>
      </c>
      <c r="F1898" s="26">
        <v>957.5786537437905</v>
      </c>
      <c r="G1898" s="10">
        <v>1096.6603686650901</v>
      </c>
    </row>
    <row r="1899">
      <c r="A1899" s="2">
        <v>1898.0</v>
      </c>
      <c r="B1899" s="2" t="s">
        <v>64</v>
      </c>
      <c r="C1899" s="2" t="s">
        <v>137</v>
      </c>
      <c r="D1899" s="16" t="s">
        <v>497</v>
      </c>
      <c r="E1899" s="10">
        <v>9.385281110478049</v>
      </c>
      <c r="F1899" s="26">
        <v>1048.1570187628395</v>
      </c>
      <c r="G1899" s="10">
        <v>989.5158086690543</v>
      </c>
    </row>
    <row r="1900">
      <c r="A1900" s="2">
        <v>1899.0</v>
      </c>
      <c r="B1900" s="2" t="s">
        <v>170</v>
      </c>
      <c r="C1900" s="2" t="s">
        <v>125</v>
      </c>
      <c r="D1900" s="16" t="s">
        <v>535</v>
      </c>
      <c r="E1900" s="10">
        <v>19.69283846114244</v>
      </c>
      <c r="F1900" s="26">
        <v>982.1425620155164</v>
      </c>
      <c r="G1900" s="10">
        <v>1018.4677927014621</v>
      </c>
    </row>
    <row r="1901">
      <c r="A1901" s="2">
        <v>1900.0</v>
      </c>
      <c r="B1901" s="2" t="s">
        <v>38</v>
      </c>
      <c r="C1901" s="2" t="s">
        <v>170</v>
      </c>
      <c r="D1901" s="16" t="s">
        <v>530</v>
      </c>
      <c r="E1901" s="10">
        <v>12.851667982506045</v>
      </c>
      <c r="F1901" s="26">
        <v>1029.6132905998338</v>
      </c>
      <c r="G1901" s="10">
        <v>1001.8354004766588</v>
      </c>
    </row>
    <row r="1902">
      <c r="A1902" s="2">
        <v>1901.0</v>
      </c>
      <c r="B1902" s="2" t="s">
        <v>396</v>
      </c>
      <c r="C1902" s="2" t="s">
        <v>38</v>
      </c>
      <c r="D1902" s="16" t="s">
        <v>433</v>
      </c>
      <c r="E1902" s="10">
        <v>-41.18015988746246</v>
      </c>
      <c r="F1902" s="26">
        <v>984.0970689920088</v>
      </c>
      <c r="G1902" s="10">
        <v>1042.4649585823397</v>
      </c>
    </row>
    <row r="1903">
      <c r="A1903" s="2">
        <v>1902.0</v>
      </c>
      <c r="B1903" s="2" t="s">
        <v>406</v>
      </c>
      <c r="C1903" s="2" t="s">
        <v>38</v>
      </c>
      <c r="D1903" s="16" t="s">
        <v>492</v>
      </c>
      <c r="E1903" s="10">
        <v>25.032619668120738</v>
      </c>
      <c r="F1903" s="26">
        <v>986.2943296672773</v>
      </c>
      <c r="G1903" s="10">
        <v>1083.6451184698021</v>
      </c>
    </row>
    <row r="1904">
      <c r="A1904" s="2">
        <v>1903.0</v>
      </c>
      <c r="B1904" s="2" t="s">
        <v>92</v>
      </c>
      <c r="C1904" s="2" t="s">
        <v>406</v>
      </c>
      <c r="D1904" s="16" t="s">
        <v>442</v>
      </c>
      <c r="E1904" s="10">
        <v>14.327975348086671</v>
      </c>
      <c r="F1904" s="26">
        <v>1021.2315390883</v>
      </c>
      <c r="G1904" s="10">
        <v>1011.3269493353981</v>
      </c>
    </row>
    <row r="1905">
      <c r="A1905" s="2">
        <v>1904.0</v>
      </c>
      <c r="B1905" s="2" t="s">
        <v>135</v>
      </c>
      <c r="C1905" s="2" t="s">
        <v>92</v>
      </c>
      <c r="D1905" s="16" t="s">
        <v>433</v>
      </c>
      <c r="E1905" s="10">
        <v>-52.01353615259706</v>
      </c>
      <c r="F1905" s="26">
        <v>1074.740391377552</v>
      </c>
      <c r="G1905" s="10">
        <v>1035.5595144363867</v>
      </c>
    </row>
    <row r="1906">
      <c r="A1906" s="2">
        <v>1905.0</v>
      </c>
      <c r="B1906" s="2" t="s">
        <v>341</v>
      </c>
      <c r="C1906" s="2" t="s">
        <v>92</v>
      </c>
      <c r="D1906" s="16" t="s">
        <v>446</v>
      </c>
      <c r="E1906" s="10">
        <v>30.951482233724864</v>
      </c>
      <c r="F1906" s="26">
        <v>950.8595016077987</v>
      </c>
      <c r="G1906" s="10">
        <v>1087.5730505889837</v>
      </c>
    </row>
    <row r="1907">
      <c r="A1907" s="2">
        <v>1906.0</v>
      </c>
      <c r="B1907" s="2" t="s">
        <v>324</v>
      </c>
      <c r="C1907" s="2" t="s">
        <v>341</v>
      </c>
      <c r="D1907" s="16" t="s">
        <v>558</v>
      </c>
      <c r="E1907" s="10">
        <v>23.329923976452847</v>
      </c>
      <c r="F1907" s="26">
        <v>923.4850157432955</v>
      </c>
      <c r="G1907" s="10">
        <v>981.8109838415236</v>
      </c>
    </row>
    <row r="1908">
      <c r="A1908" s="2">
        <v>1907.0</v>
      </c>
      <c r="B1908" s="2" t="s">
        <v>394</v>
      </c>
      <c r="C1908" s="2" t="s">
        <v>324</v>
      </c>
      <c r="D1908" s="16" t="s">
        <v>537</v>
      </c>
      <c r="E1908" s="10">
        <v>17.945015434456714</v>
      </c>
      <c r="F1908" s="26">
        <v>921.2801425519973</v>
      </c>
      <c r="G1908" s="10">
        <v>946.8149397197484</v>
      </c>
    </row>
    <row r="1909">
      <c r="A1909" s="2">
        <v>1908.0</v>
      </c>
      <c r="B1909" s="2" t="s">
        <v>22</v>
      </c>
      <c r="C1909" s="2" t="s">
        <v>394</v>
      </c>
      <c r="D1909" s="16" t="s">
        <v>586</v>
      </c>
      <c r="E1909" s="10">
        <v>3.4872292000636884</v>
      </c>
      <c r="F1909" s="26">
        <v>1115.370889710139</v>
      </c>
      <c r="G1909" s="10">
        <v>939.2251579864541</v>
      </c>
    </row>
    <row r="1910">
      <c r="A1910" s="2">
        <v>1909.0</v>
      </c>
      <c r="B1910" s="2" t="s">
        <v>406</v>
      </c>
      <c r="C1910" s="2" t="s">
        <v>22</v>
      </c>
      <c r="D1910" s="16" t="s">
        <v>433</v>
      </c>
      <c r="E1910" s="10">
        <v>-32.30808429223111</v>
      </c>
      <c r="F1910" s="26">
        <v>996.9989739873115</v>
      </c>
      <c r="G1910" s="10">
        <v>1118.8581189102026</v>
      </c>
    </row>
    <row r="1911">
      <c r="A1911" s="2">
        <v>1910.0</v>
      </c>
      <c r="B1911" s="2" t="s">
        <v>170</v>
      </c>
      <c r="C1911" s="2" t="s">
        <v>22</v>
      </c>
      <c r="D1911" s="16" t="s">
        <v>520</v>
      </c>
      <c r="E1911" s="10">
        <v>35.646360155233495</v>
      </c>
      <c r="F1911" s="26">
        <v>988.9837324941528</v>
      </c>
      <c r="G1911" s="10">
        <v>1151.1662032024337</v>
      </c>
    </row>
    <row r="1912">
      <c r="A1912" s="2">
        <v>1911.0</v>
      </c>
      <c r="B1912" s="2" t="s">
        <v>125</v>
      </c>
      <c r="C1912" s="2" t="s">
        <v>170</v>
      </c>
      <c r="D1912" s="16" t="s">
        <v>523</v>
      </c>
      <c r="E1912" s="10">
        <v>18.709098816644236</v>
      </c>
      <c r="F1912" s="26">
        <v>998.7749542403197</v>
      </c>
      <c r="G1912" s="10">
        <v>1024.6300926493864</v>
      </c>
    </row>
    <row r="1913">
      <c r="A1913" s="2">
        <v>1912.0</v>
      </c>
      <c r="B1913" s="2" t="s">
        <v>179</v>
      </c>
      <c r="C1913" s="2" t="s">
        <v>117</v>
      </c>
      <c r="D1913" s="16" t="s">
        <v>433</v>
      </c>
      <c r="E1913" s="10">
        <v>-43.56242375029929</v>
      </c>
      <c r="F1913" s="26">
        <v>1034.3008206099482</v>
      </c>
      <c r="G1913" s="10">
        <v>1074.1580634964157</v>
      </c>
    </row>
    <row r="1914">
      <c r="A1914" s="2">
        <v>1913.0</v>
      </c>
      <c r="B1914" s="2" t="s">
        <v>39</v>
      </c>
      <c r="C1914" s="2" t="s">
        <v>117</v>
      </c>
      <c r="D1914" s="16" t="s">
        <v>514</v>
      </c>
      <c r="E1914" s="10">
        <v>33.23739544887154</v>
      </c>
      <c r="F1914" s="26">
        <v>966.0077313516456</v>
      </c>
      <c r="G1914" s="10">
        <v>1117.720487246715</v>
      </c>
    </row>
    <row r="1915">
      <c r="A1915" s="2">
        <v>1914.0</v>
      </c>
      <c r="B1915" s="2" t="s">
        <v>160</v>
      </c>
      <c r="C1915" s="2" t="s">
        <v>39</v>
      </c>
      <c r="D1915" s="16" t="s">
        <v>433</v>
      </c>
      <c r="E1915" s="10">
        <v>-42.13400560405583</v>
      </c>
      <c r="F1915" s="26">
        <v>948.1701869531012</v>
      </c>
      <c r="G1915" s="10">
        <v>999.2451268005171</v>
      </c>
    </row>
    <row r="1916">
      <c r="A1916" s="2">
        <v>1915.0</v>
      </c>
      <c r="B1916" s="2" t="s">
        <v>413</v>
      </c>
      <c r="C1916" s="2" t="s">
        <v>39</v>
      </c>
      <c r="D1916" s="16" t="s">
        <v>551</v>
      </c>
      <c r="E1916" s="10">
        <v>21.31647478350017</v>
      </c>
      <c r="F1916" s="26">
        <v>965.6911005536482</v>
      </c>
      <c r="G1916" s="10">
        <v>1041.379132404573</v>
      </c>
    </row>
    <row r="1917">
      <c r="A1917" s="2">
        <v>1916.0</v>
      </c>
      <c r="B1917" s="2" t="s">
        <v>157</v>
      </c>
      <c r="C1917" s="2" t="s">
        <v>413</v>
      </c>
      <c r="D1917" s="16" t="s">
        <v>437</v>
      </c>
      <c r="E1917" s="10">
        <v>14.690632881483905</v>
      </c>
      <c r="F1917" s="26">
        <v>1000.0</v>
      </c>
      <c r="G1917" s="10">
        <v>987.0075753371484</v>
      </c>
    </row>
    <row r="1918">
      <c r="A1918" s="2">
        <v>1917.0</v>
      </c>
      <c r="B1918" s="2" t="s">
        <v>361</v>
      </c>
      <c r="C1918" s="2" t="s">
        <v>157</v>
      </c>
      <c r="D1918" s="16" t="s">
        <v>433</v>
      </c>
      <c r="E1918" s="10">
        <v>-50.52478557113995</v>
      </c>
      <c r="F1918" s="26">
        <v>1037.6266442123108</v>
      </c>
      <c r="G1918" s="10">
        <v>1014.6906328814839</v>
      </c>
    </row>
    <row r="1919">
      <c r="A1919" s="2">
        <v>1918.0</v>
      </c>
      <c r="B1919" s="2" t="s">
        <v>154</v>
      </c>
      <c r="C1919" s="2" t="s">
        <v>157</v>
      </c>
      <c r="D1919" s="16" t="s">
        <v>481</v>
      </c>
      <c r="E1919" s="10">
        <v>16.975284515573765</v>
      </c>
      <c r="F1919" s="26">
        <v>1025.3614418908576</v>
      </c>
      <c r="G1919" s="10">
        <v>1065.215418452624</v>
      </c>
    </row>
    <row r="1920">
      <c r="A1920" s="2">
        <v>1919.0</v>
      </c>
      <c r="B1920" s="2" t="s">
        <v>149</v>
      </c>
      <c r="C1920" s="2" t="s">
        <v>154</v>
      </c>
      <c r="D1920" s="16" t="s">
        <v>596</v>
      </c>
      <c r="E1920" s="10">
        <v>28.524576169486572</v>
      </c>
      <c r="F1920" s="26">
        <v>936.3974750100268</v>
      </c>
      <c r="G1920" s="10">
        <v>1042.3367264064314</v>
      </c>
    </row>
    <row r="1921">
      <c r="A1921" s="2">
        <v>1920.0</v>
      </c>
      <c r="B1921" s="2" t="s">
        <v>74</v>
      </c>
      <c r="C1921" s="2" t="s">
        <v>149</v>
      </c>
      <c r="D1921" s="16" t="s">
        <v>583</v>
      </c>
      <c r="E1921" s="10">
        <v>6.8688919000804685</v>
      </c>
      <c r="F1921" s="26">
        <v>1069.0423123774247</v>
      </c>
      <c r="G1921" s="10">
        <v>964.9220511795133</v>
      </c>
    </row>
    <row r="1922">
      <c r="A1922" s="2">
        <v>1921.0</v>
      </c>
      <c r="B1922" s="2" t="s">
        <v>250</v>
      </c>
      <c r="C1922" s="2" t="s">
        <v>74</v>
      </c>
      <c r="D1922" s="16" t="s">
        <v>433</v>
      </c>
      <c r="E1922" s="10">
        <v>-39.66285890228076</v>
      </c>
      <c r="F1922" s="26">
        <v>1006.2125047550654</v>
      </c>
      <c r="G1922" s="10">
        <v>1075.9112042775052</v>
      </c>
    </row>
    <row r="1923">
      <c r="A1923" s="2">
        <v>1922.0</v>
      </c>
      <c r="B1923" s="2" t="s">
        <v>39</v>
      </c>
      <c r="C1923" s="2" t="s">
        <v>74</v>
      </c>
      <c r="D1923" s="16" t="s">
        <v>537</v>
      </c>
      <c r="E1923" s="10">
        <v>24.292628333387277</v>
      </c>
      <c r="F1923" s="26">
        <v>1020.0626576210728</v>
      </c>
      <c r="G1923" s="10">
        <v>1115.574063179786</v>
      </c>
    </row>
    <row r="1924">
      <c r="A1924" s="2">
        <v>1923.0</v>
      </c>
      <c r="B1924" s="2" t="s">
        <v>117</v>
      </c>
      <c r="C1924" s="2" t="s">
        <v>39</v>
      </c>
      <c r="D1924" s="16" t="s">
        <v>529</v>
      </c>
      <c r="E1924" s="10">
        <v>11.44993431792382</v>
      </c>
      <c r="F1924" s="26">
        <v>1084.4830917978436</v>
      </c>
      <c r="G1924" s="10">
        <v>1044.35528595446</v>
      </c>
    </row>
    <row r="1925">
      <c r="A1925" s="2">
        <v>1924.0</v>
      </c>
      <c r="B1925" s="2" t="s">
        <v>179</v>
      </c>
      <c r="C1925" s="2" t="s">
        <v>117</v>
      </c>
      <c r="D1925" s="16" t="s">
        <v>544</v>
      </c>
      <c r="E1925" s="10">
        <v>28.6946583451832</v>
      </c>
      <c r="F1925" s="26">
        <v>990.7383968596489</v>
      </c>
      <c r="G1925" s="10">
        <v>1095.9330261157675</v>
      </c>
    </row>
    <row r="1926">
      <c r="A1926" s="2">
        <v>1925.0</v>
      </c>
      <c r="B1926" s="2" t="s">
        <v>413</v>
      </c>
      <c r="C1926" s="2" t="s">
        <v>179</v>
      </c>
      <c r="D1926" s="16" t="s">
        <v>447</v>
      </c>
      <c r="E1926" s="10">
        <v>20.788613945769427</v>
      </c>
      <c r="F1926" s="26">
        <v>972.3169424556645</v>
      </c>
      <c r="G1926" s="10">
        <v>1019.433055204832</v>
      </c>
    </row>
    <row r="1927">
      <c r="A1927" s="2">
        <v>1926.0</v>
      </c>
      <c r="B1927" s="2" t="s">
        <v>157</v>
      </c>
      <c r="C1927" s="2" t="s">
        <v>413</v>
      </c>
      <c r="D1927" s="16" t="s">
        <v>499</v>
      </c>
      <c r="E1927" s="10">
        <v>10.098604719475277</v>
      </c>
      <c r="F1927" s="26">
        <v>1048.2401339370501</v>
      </c>
      <c r="G1927" s="10">
        <v>993.1055564014339</v>
      </c>
    </row>
    <row r="1928">
      <c r="A1928" s="2">
        <v>1927.0</v>
      </c>
      <c r="B1928" s="2" t="s">
        <v>160</v>
      </c>
      <c r="C1928" s="2" t="s">
        <v>157</v>
      </c>
      <c r="D1928" s="16" t="s">
        <v>453</v>
      </c>
      <c r="E1928" s="10">
        <v>36.19213764959207</v>
      </c>
      <c r="F1928" s="26">
        <v>906.0361813490454</v>
      </c>
      <c r="G1928" s="10">
        <v>1058.3387386565255</v>
      </c>
    </row>
    <row r="1929">
      <c r="A1929" s="2">
        <v>1928.0</v>
      </c>
      <c r="B1929" s="2" t="s">
        <v>43</v>
      </c>
      <c r="C1929" s="2" t="s">
        <v>204</v>
      </c>
      <c r="D1929" s="16" t="s">
        <v>529</v>
      </c>
      <c r="E1929" s="10">
        <v>7.023966223998244</v>
      </c>
      <c r="F1929" s="26">
        <v>1100.8828708330566</v>
      </c>
      <c r="G1929" s="10">
        <v>1000.0</v>
      </c>
    </row>
    <row r="1930">
      <c r="A1930" s="2">
        <v>1929.0</v>
      </c>
      <c r="B1930" s="2" t="s">
        <v>245</v>
      </c>
      <c r="C1930" s="2" t="s">
        <v>43</v>
      </c>
      <c r="D1930" s="16" t="s">
        <v>476</v>
      </c>
      <c r="E1930" s="10">
        <v>42.894156875293355</v>
      </c>
      <c r="F1930" s="26">
        <v>906.4143774661616</v>
      </c>
      <c r="G1930" s="10">
        <v>1107.9068370570549</v>
      </c>
    </row>
    <row r="1931">
      <c r="A1931" s="2">
        <v>1930.0</v>
      </c>
      <c r="B1931" s="2" t="s">
        <v>20</v>
      </c>
      <c r="C1931" s="2" t="s">
        <v>245</v>
      </c>
      <c r="D1931" s="16" t="s">
        <v>482</v>
      </c>
      <c r="E1931" s="10">
        <v>8.40425125951342</v>
      </c>
      <c r="F1931" s="26">
        <v>1044.5727046229483</v>
      </c>
      <c r="G1931" s="10">
        <v>949.3085343414549</v>
      </c>
    </row>
    <row r="1932">
      <c r="A1932" s="2">
        <v>1931.0</v>
      </c>
      <c r="B1932" s="2" t="s">
        <v>67</v>
      </c>
      <c r="C1932" s="2" t="s">
        <v>20</v>
      </c>
      <c r="D1932" s="16" t="s">
        <v>583</v>
      </c>
      <c r="E1932" s="10">
        <v>20.884256460598596</v>
      </c>
      <c r="F1932" s="26">
        <v>1006.2782690527741</v>
      </c>
      <c r="G1932" s="10">
        <v>1052.9769558824617</v>
      </c>
    </row>
    <row r="1933">
      <c r="A1933" s="2">
        <v>1932.0</v>
      </c>
      <c r="B1933" s="2" t="s">
        <v>34</v>
      </c>
      <c r="C1933" s="2" t="s">
        <v>67</v>
      </c>
      <c r="D1933" s="16" t="s">
        <v>508</v>
      </c>
      <c r="E1933" s="10">
        <v>12.033254008587479</v>
      </c>
      <c r="F1933" s="26">
        <v>1065.1639193483854</v>
      </c>
      <c r="G1933" s="10">
        <v>1027.1625255133729</v>
      </c>
    </row>
    <row r="1934">
      <c r="A1934" s="2">
        <v>1933.0</v>
      </c>
      <c r="B1934" s="2" t="s">
        <v>245</v>
      </c>
      <c r="C1934" s="2" t="s">
        <v>34</v>
      </c>
      <c r="D1934" s="16" t="s">
        <v>475</v>
      </c>
      <c r="E1934" s="10">
        <v>33.26307764132876</v>
      </c>
      <c r="F1934" s="26">
        <v>940.9042830819415</v>
      </c>
      <c r="G1934" s="10">
        <v>1077.1971733569728</v>
      </c>
    </row>
    <row r="1935">
      <c r="A1935" s="2">
        <v>1934.0</v>
      </c>
      <c r="B1935" s="2" t="s">
        <v>45</v>
      </c>
      <c r="C1935" s="2" t="s">
        <v>245</v>
      </c>
      <c r="D1935" s="16" t="s">
        <v>572</v>
      </c>
      <c r="E1935" s="10">
        <v>3.8602741884796736</v>
      </c>
      <c r="F1935" s="26">
        <v>1146.1446094447756</v>
      </c>
      <c r="G1935" s="10">
        <v>974.1673607232702</v>
      </c>
    </row>
    <row r="1936">
      <c r="A1936" s="2">
        <v>1935.0</v>
      </c>
      <c r="B1936" s="2" t="s">
        <v>73</v>
      </c>
      <c r="C1936" s="2" t="s">
        <v>45</v>
      </c>
      <c r="D1936" s="16" t="s">
        <v>529</v>
      </c>
      <c r="E1936" s="10">
        <v>17.174245481989416</v>
      </c>
      <c r="F1936" s="26">
        <v>1133.5381703422868</v>
      </c>
      <c r="G1936" s="10">
        <v>1150.0048836332553</v>
      </c>
    </row>
    <row r="1937">
      <c r="A1937" s="2">
        <v>1936.0</v>
      </c>
      <c r="B1937" s="2" t="s">
        <v>40</v>
      </c>
      <c r="C1937" s="2" t="s">
        <v>73</v>
      </c>
      <c r="D1937" s="16" t="s">
        <v>441</v>
      </c>
      <c r="E1937" s="10">
        <v>20.99600697986762</v>
      </c>
      <c r="F1937" s="26">
        <v>1110.8848197683217</v>
      </c>
      <c r="G1937" s="10">
        <v>1150.7124158242761</v>
      </c>
    </row>
    <row r="1938">
      <c r="A1938" s="2">
        <v>1937.0</v>
      </c>
      <c r="B1938" s="2" t="s">
        <v>370</v>
      </c>
      <c r="C1938" s="2" t="s">
        <v>40</v>
      </c>
      <c r="D1938" s="16" t="s">
        <v>433</v>
      </c>
      <c r="E1938" s="10">
        <v>-24.291498783780046</v>
      </c>
      <c r="F1938" s="26">
        <v>953.2429557707318</v>
      </c>
      <c r="G1938" s="10">
        <v>1131.8808267481893</v>
      </c>
    </row>
    <row r="1939">
      <c r="A1939" s="2">
        <v>1938.0</v>
      </c>
      <c r="B1939" s="2" t="s">
        <v>67</v>
      </c>
      <c r="C1939" s="2" t="s">
        <v>40</v>
      </c>
      <c r="D1939" s="16" t="s">
        <v>545</v>
      </c>
      <c r="E1939" s="10">
        <v>32.27266882388141</v>
      </c>
      <c r="F1939" s="26">
        <v>1015.1292715047854</v>
      </c>
      <c r="G1939" s="10">
        <v>1156.1723255319694</v>
      </c>
    </row>
    <row r="1940">
      <c r="A1940" s="2">
        <v>1939.0</v>
      </c>
      <c r="B1940" s="2" t="s">
        <v>100</v>
      </c>
      <c r="C1940" s="2" t="s">
        <v>67</v>
      </c>
      <c r="D1940" s="16" t="s">
        <v>484</v>
      </c>
      <c r="E1940" s="10">
        <v>10.941305956122557</v>
      </c>
      <c r="F1940" s="26">
        <v>1092.486167311223</v>
      </c>
      <c r="G1940" s="10">
        <v>1047.4019403286668</v>
      </c>
    </row>
    <row r="1941">
      <c r="A1941" s="2">
        <v>1940.0</v>
      </c>
      <c r="B1941" s="2" t="s">
        <v>73</v>
      </c>
      <c r="C1941" s="2" t="s">
        <v>100</v>
      </c>
      <c r="D1941" s="16" t="s">
        <v>433</v>
      </c>
      <c r="E1941" s="10">
        <v>-50.84280411749819</v>
      </c>
      <c r="F1941" s="26">
        <v>1129.7164088444085</v>
      </c>
      <c r="G1941" s="10">
        <v>1103.4274732673455</v>
      </c>
    </row>
    <row r="1942">
      <c r="A1942" s="2">
        <v>1941.0</v>
      </c>
      <c r="B1942" s="2" t="s">
        <v>245</v>
      </c>
      <c r="C1942" s="2" t="s">
        <v>100</v>
      </c>
      <c r="D1942" s="16" t="s">
        <v>565</v>
      </c>
      <c r="E1942" s="10">
        <v>38.74568292586919</v>
      </c>
      <c r="F1942" s="26">
        <v>970.3070865347905</v>
      </c>
      <c r="G1942" s="10">
        <v>1154.2702773848437</v>
      </c>
    </row>
    <row r="1943">
      <c r="A1943" s="2">
        <v>1942.0</v>
      </c>
      <c r="B1943" s="2" t="s">
        <v>20</v>
      </c>
      <c r="C1943" s="2" t="s">
        <v>245</v>
      </c>
      <c r="D1943" s="16" t="s">
        <v>428</v>
      </c>
      <c r="E1943" s="10">
        <v>14.00388340143824</v>
      </c>
      <c r="F1943" s="26">
        <v>1032.092699421863</v>
      </c>
      <c r="G1943" s="10">
        <v>1009.0527694606596</v>
      </c>
    </row>
    <row r="1944">
      <c r="A1944" s="2">
        <v>1943.0</v>
      </c>
      <c r="B1944" s="2" t="s">
        <v>104</v>
      </c>
      <c r="C1944" s="2" t="s">
        <v>278</v>
      </c>
      <c r="D1944" s="16" t="s">
        <v>554</v>
      </c>
      <c r="E1944" s="10">
        <v>10.426526526128864</v>
      </c>
      <c r="F1944" s="26">
        <v>1062.9831379853802</v>
      </c>
      <c r="G1944" s="10">
        <v>1000.0</v>
      </c>
    </row>
    <row r="1945">
      <c r="A1945" s="2">
        <v>1944.0</v>
      </c>
      <c r="B1945" s="2" t="s">
        <v>151</v>
      </c>
      <c r="C1945" s="2" t="s">
        <v>104</v>
      </c>
      <c r="D1945" s="16" t="s">
        <v>433</v>
      </c>
      <c r="E1945" s="10">
        <v>-41.24320749783416</v>
      </c>
      <c r="F1945" s="26">
        <v>1015.5194586990807</v>
      </c>
      <c r="G1945" s="10">
        <v>1073.409664511509</v>
      </c>
    </row>
    <row r="1946">
      <c r="A1946" s="2">
        <v>1945.0</v>
      </c>
      <c r="B1946" s="2" t="s">
        <v>69</v>
      </c>
      <c r="C1946" s="2" t="s">
        <v>104</v>
      </c>
      <c r="D1946" s="16" t="s">
        <v>441</v>
      </c>
      <c r="E1946" s="10">
        <v>23.599996699678176</v>
      </c>
      <c r="F1946" s="26">
        <v>1032.3253403641017</v>
      </c>
      <c r="G1946" s="10">
        <v>1114.6528720093431</v>
      </c>
    </row>
    <row r="1947">
      <c r="A1947" s="2">
        <v>1946.0</v>
      </c>
      <c r="B1947" s="2" t="s">
        <v>377</v>
      </c>
      <c r="C1947" s="2" t="s">
        <v>69</v>
      </c>
      <c r="D1947" s="16" t="s">
        <v>433</v>
      </c>
      <c r="E1947" s="10">
        <v>-34.00059678488926</v>
      </c>
      <c r="F1947" s="26">
        <v>945.845061771683</v>
      </c>
      <c r="G1947" s="10">
        <v>1055.92533706378</v>
      </c>
    </row>
    <row r="1948">
      <c r="A1948" s="2">
        <v>1947.0</v>
      </c>
      <c r="B1948" s="2" t="s">
        <v>141</v>
      </c>
      <c r="C1948" s="2" t="s">
        <v>69</v>
      </c>
      <c r="D1948" s="16" t="s">
        <v>494</v>
      </c>
      <c r="E1948" s="10">
        <v>20.65335404411006</v>
      </c>
      <c r="F1948" s="26">
        <v>1023.248027552694</v>
      </c>
      <c r="G1948" s="10">
        <v>1089.9259338486693</v>
      </c>
    </row>
    <row r="1949">
      <c r="A1949" s="2">
        <v>1948.0</v>
      </c>
      <c r="B1949" s="2" t="s">
        <v>373</v>
      </c>
      <c r="C1949" s="2" t="s">
        <v>141</v>
      </c>
      <c r="D1949" s="16" t="s">
        <v>433</v>
      </c>
      <c r="E1949" s="10">
        <v>-43.99393149775453</v>
      </c>
      <c r="F1949" s="26">
        <v>1007.512523411281</v>
      </c>
      <c r="G1949" s="10">
        <v>1043.9013815968042</v>
      </c>
    </row>
    <row r="1950">
      <c r="A1950" s="2">
        <v>1949.0</v>
      </c>
      <c r="B1950" s="2" t="s">
        <v>151</v>
      </c>
      <c r="C1950" s="2" t="s">
        <v>141</v>
      </c>
      <c r="D1950" s="16" t="s">
        <v>511</v>
      </c>
      <c r="E1950" s="10">
        <v>27.193054859927884</v>
      </c>
      <c r="F1950" s="26">
        <v>974.2762512012465</v>
      </c>
      <c r="G1950" s="10">
        <v>1087.8953130945588</v>
      </c>
    </row>
    <row r="1951">
      <c r="A1951" s="2">
        <v>1950.0</v>
      </c>
      <c r="B1951" s="2" t="s">
        <v>86</v>
      </c>
      <c r="C1951" s="2" t="s">
        <v>151</v>
      </c>
      <c r="D1951" s="16" t="s">
        <v>490</v>
      </c>
      <c r="E1951" s="10">
        <v>16.556843391216724</v>
      </c>
      <c r="F1951" s="26">
        <v>991.4109273449494</v>
      </c>
      <c r="G1951" s="10">
        <v>1001.4693060611744</v>
      </c>
    </row>
    <row r="1952">
      <c r="A1952" s="2">
        <v>1951.0</v>
      </c>
      <c r="B1952" s="2" t="s">
        <v>123</v>
      </c>
      <c r="C1952" s="2" t="s">
        <v>86</v>
      </c>
      <c r="D1952" s="16" t="s">
        <v>577</v>
      </c>
      <c r="E1952" s="10">
        <v>17.8977739761504</v>
      </c>
      <c r="F1952" s="26">
        <v>984.6466515646532</v>
      </c>
      <c r="G1952" s="10">
        <v>1007.9677707361661</v>
      </c>
    </row>
    <row r="1953">
      <c r="A1953" s="2">
        <v>1952.0</v>
      </c>
      <c r="B1953" s="2" t="s">
        <v>104</v>
      </c>
      <c r="C1953" s="2" t="s">
        <v>123</v>
      </c>
      <c r="D1953" s="16" t="s">
        <v>474</v>
      </c>
      <c r="E1953" s="10">
        <v>8.906926279933607</v>
      </c>
      <c r="F1953" s="26">
        <v>1091.0528753096648</v>
      </c>
      <c r="G1953" s="10">
        <v>1002.5444255408037</v>
      </c>
    </row>
    <row r="1954">
      <c r="A1954" s="2">
        <v>1953.0</v>
      </c>
      <c r="B1954" s="2" t="s">
        <v>69</v>
      </c>
      <c r="C1954" s="2" t="s">
        <v>104</v>
      </c>
      <c r="D1954" s="16" t="s">
        <v>433</v>
      </c>
      <c r="E1954" s="10">
        <v>-44.692327219710336</v>
      </c>
      <c r="F1954" s="26">
        <v>1069.2725798045592</v>
      </c>
      <c r="G1954" s="10">
        <v>1099.9598015895983</v>
      </c>
    </row>
    <row r="1955">
      <c r="A1955" s="2">
        <v>1954.0</v>
      </c>
      <c r="B1955" s="2" t="s">
        <v>373</v>
      </c>
      <c r="C1955" s="2" t="s">
        <v>104</v>
      </c>
      <c r="D1955" s="16" t="s">
        <v>599</v>
      </c>
      <c r="E1955" s="10">
        <v>37.14616594763435</v>
      </c>
      <c r="F1955" s="26">
        <v>963.5185919135265</v>
      </c>
      <c r="G1955" s="10">
        <v>1144.6521288093086</v>
      </c>
    </row>
    <row r="1956">
      <c r="A1956" s="2">
        <v>1955.0</v>
      </c>
      <c r="B1956" s="2" t="s">
        <v>315</v>
      </c>
      <c r="C1956" s="2" t="s">
        <v>373</v>
      </c>
      <c r="D1956" s="16" t="s">
        <v>497</v>
      </c>
      <c r="E1956" s="10">
        <v>25.14604095069506</v>
      </c>
      <c r="F1956" s="26">
        <v>917.8883220611601</v>
      </c>
      <c r="G1956" s="10">
        <v>1000.6647578611609</v>
      </c>
    </row>
    <row r="1957">
      <c r="A1957" s="2">
        <v>1956.0</v>
      </c>
      <c r="B1957" s="2" t="s">
        <v>151</v>
      </c>
      <c r="C1957" s="2" t="s">
        <v>315</v>
      </c>
      <c r="D1957" s="16" t="s">
        <v>508</v>
      </c>
      <c r="E1957" s="10">
        <v>11.695024876567716</v>
      </c>
      <c r="F1957" s="26">
        <v>984.9124626699577</v>
      </c>
      <c r="G1957" s="10">
        <v>943.0343630118552</v>
      </c>
    </row>
    <row r="1958">
      <c r="A1958" s="2">
        <v>1957.0</v>
      </c>
      <c r="B1958" s="2" t="s">
        <v>86</v>
      </c>
      <c r="C1958" s="2" t="s">
        <v>151</v>
      </c>
      <c r="D1958" s="16" t="s">
        <v>433</v>
      </c>
      <c r="E1958" s="10">
        <v>-47.48951565823287</v>
      </c>
      <c r="F1958" s="26">
        <v>990.0699967600157</v>
      </c>
      <c r="G1958" s="10">
        <v>996.6074875465254</v>
      </c>
    </row>
    <row r="1959">
      <c r="A1959" s="2">
        <v>1958.0</v>
      </c>
      <c r="B1959" s="2" t="s">
        <v>141</v>
      </c>
      <c r="C1959" s="2" t="s">
        <v>151</v>
      </c>
      <c r="D1959" s="16" t="s">
        <v>583</v>
      </c>
      <c r="E1959" s="10">
        <v>9.679530021786823</v>
      </c>
      <c r="F1959" s="26">
        <v>1060.702258234631</v>
      </c>
      <c r="G1959" s="10">
        <v>1044.0970032047583</v>
      </c>
    </row>
    <row r="1960">
      <c r="A1960" s="2">
        <v>1959.0</v>
      </c>
      <c r="B1960" s="2" t="s">
        <v>200</v>
      </c>
      <c r="C1960" s="2" t="s">
        <v>88</v>
      </c>
      <c r="D1960" s="16" t="s">
        <v>433</v>
      </c>
      <c r="E1960" s="10">
        <v>-38.164066154488715</v>
      </c>
      <c r="F1960" s="26">
        <v>1007.8113123291118</v>
      </c>
      <c r="G1960" s="10">
        <v>1088.4371104324468</v>
      </c>
    </row>
    <row r="1961">
      <c r="A1961" s="2">
        <v>1960.0</v>
      </c>
      <c r="B1961" s="2" t="s">
        <v>360</v>
      </c>
      <c r="C1961" s="2" t="s">
        <v>88</v>
      </c>
      <c r="D1961" s="16" t="s">
        <v>433</v>
      </c>
      <c r="E1961" s="10">
        <v>-36.993862653671805</v>
      </c>
      <c r="F1961" s="26">
        <v>1037.5879817817672</v>
      </c>
      <c r="G1961" s="10">
        <v>1126.6011765869355</v>
      </c>
    </row>
    <row r="1962">
      <c r="A1962" s="2">
        <v>1961.0</v>
      </c>
      <c r="B1962" s="2" t="s">
        <v>207</v>
      </c>
      <c r="C1962" s="2" t="s">
        <v>88</v>
      </c>
      <c r="D1962" s="16" t="s">
        <v>560</v>
      </c>
      <c r="E1962" s="10">
        <v>37.62155015981241</v>
      </c>
      <c r="F1962" s="26">
        <v>978.5753119595482</v>
      </c>
      <c r="G1962" s="10">
        <v>1163.5950392406073</v>
      </c>
    </row>
    <row r="1963">
      <c r="A1963" s="2">
        <v>1962.0</v>
      </c>
      <c r="B1963" s="2" t="s">
        <v>263</v>
      </c>
      <c r="C1963" s="2" t="s">
        <v>207</v>
      </c>
      <c r="D1963" s="16" t="s">
        <v>589</v>
      </c>
      <c r="E1963" s="10">
        <v>21.43160037541709</v>
      </c>
      <c r="F1963" s="26">
        <v>962.308966904708</v>
      </c>
      <c r="G1963" s="10">
        <v>1016.1968621193607</v>
      </c>
    </row>
    <row r="1964">
      <c r="A1964" s="2">
        <v>1963.0</v>
      </c>
      <c r="B1964" s="2" t="s">
        <v>391</v>
      </c>
      <c r="C1964" s="2" t="s">
        <v>263</v>
      </c>
      <c r="D1964" s="16" t="s">
        <v>468</v>
      </c>
      <c r="E1964" s="10">
        <v>12.676632455406452</v>
      </c>
      <c r="F1964" s="26">
        <v>1012.6836729300181</v>
      </c>
      <c r="G1964" s="10">
        <v>983.740567280125</v>
      </c>
    </row>
    <row r="1965">
      <c r="A1965" s="2">
        <v>1964.0</v>
      </c>
      <c r="B1965" s="2" t="s">
        <v>47</v>
      </c>
      <c r="C1965" s="2" t="s">
        <v>391</v>
      </c>
      <c r="D1965" s="16" t="s">
        <v>428</v>
      </c>
      <c r="E1965" s="10">
        <v>13.578525729300802</v>
      </c>
      <c r="F1965" s="26">
        <v>1052.9008709167167</v>
      </c>
      <c r="G1965" s="10">
        <v>1025.3603053854247</v>
      </c>
    </row>
    <row r="1966">
      <c r="A1966" s="2">
        <v>1965.0</v>
      </c>
      <c r="B1966" s="2" t="s">
        <v>200</v>
      </c>
      <c r="C1966" s="2" t="s">
        <v>47</v>
      </c>
      <c r="D1966" s="16" t="s">
        <v>486</v>
      </c>
      <c r="E1966" s="10">
        <v>27.887592808409934</v>
      </c>
      <c r="F1966" s="26">
        <v>969.6472461746231</v>
      </c>
      <c r="G1966" s="10">
        <v>1066.4793966460174</v>
      </c>
    </row>
    <row r="1967">
      <c r="A1967" s="2">
        <v>1966.0</v>
      </c>
      <c r="B1967" s="2" t="s">
        <v>215</v>
      </c>
      <c r="C1967" s="2" t="s">
        <v>200</v>
      </c>
      <c r="D1967" s="16" t="s">
        <v>594</v>
      </c>
      <c r="E1967" s="10">
        <v>20.783032680404283</v>
      </c>
      <c r="F1967" s="26">
        <v>963.6137270394848</v>
      </c>
      <c r="G1967" s="10">
        <v>997.5348389830331</v>
      </c>
    </row>
    <row r="1968">
      <c r="A1968" s="2">
        <v>1967.0</v>
      </c>
      <c r="B1968" s="2" t="s">
        <v>360</v>
      </c>
      <c r="C1968" s="2" t="s">
        <v>215</v>
      </c>
      <c r="D1968" s="16" t="s">
        <v>480</v>
      </c>
      <c r="E1968" s="10">
        <v>14.024390307927211</v>
      </c>
      <c r="F1968" s="26">
        <v>1000.5941191280954</v>
      </c>
      <c r="G1968" s="10">
        <v>984.3967597198891</v>
      </c>
    </row>
    <row r="1969">
      <c r="A1969" s="2">
        <v>1968.0</v>
      </c>
      <c r="B1969" s="2" t="s">
        <v>242</v>
      </c>
      <c r="C1969" s="2" t="s">
        <v>360</v>
      </c>
      <c r="D1969" s="16" t="s">
        <v>476</v>
      </c>
      <c r="E1969" s="10">
        <v>21.88199255935742</v>
      </c>
      <c r="F1969" s="26">
        <v>964.7557332571239</v>
      </c>
      <c r="G1969" s="10">
        <v>1014.6185094360226</v>
      </c>
    </row>
    <row r="1970">
      <c r="A1970" s="2">
        <v>1969.0</v>
      </c>
      <c r="B1970" s="2" t="s">
        <v>207</v>
      </c>
      <c r="C1970" s="2" t="s">
        <v>242</v>
      </c>
      <c r="D1970" s="16" t="s">
        <v>498</v>
      </c>
      <c r="E1970" s="10">
        <v>14.703207617124734</v>
      </c>
      <c r="F1970" s="26">
        <v>994.7652617439437</v>
      </c>
      <c r="G1970" s="10">
        <v>986.6377258164813</v>
      </c>
    </row>
    <row r="1971">
      <c r="A1971" s="2">
        <v>1970.0</v>
      </c>
      <c r="B1971" s="2" t="s">
        <v>88</v>
      </c>
      <c r="C1971" s="2" t="s">
        <v>207</v>
      </c>
      <c r="D1971" s="16" t="s">
        <v>469</v>
      </c>
      <c r="E1971" s="10">
        <v>7.209502264470726</v>
      </c>
      <c r="F1971" s="26">
        <v>1125.973489080795</v>
      </c>
      <c r="G1971" s="10">
        <v>1009.4684693610684</v>
      </c>
    </row>
    <row r="1972">
      <c r="A1972" s="2">
        <v>1971.0</v>
      </c>
      <c r="B1972" s="2" t="s">
        <v>200</v>
      </c>
      <c r="C1972" s="2" t="s">
        <v>88</v>
      </c>
      <c r="D1972" s="16" t="s">
        <v>577</v>
      </c>
      <c r="E1972" s="10">
        <v>36.10590344149447</v>
      </c>
      <c r="F1972" s="26">
        <v>976.7518063026288</v>
      </c>
      <c r="G1972" s="10">
        <v>1133.1829913452657</v>
      </c>
    </row>
    <row r="1973">
      <c r="A1973" s="2">
        <v>1972.0</v>
      </c>
      <c r="B1973" s="2" t="s">
        <v>47</v>
      </c>
      <c r="C1973" s="2" t="s">
        <v>200</v>
      </c>
      <c r="D1973" s="16" t="s">
        <v>520</v>
      </c>
      <c r="E1973" s="10">
        <v>13.538952678918376</v>
      </c>
      <c r="F1973" s="26">
        <v>1038.5918038376074</v>
      </c>
      <c r="G1973" s="10">
        <v>1012.8577097441233</v>
      </c>
    </row>
    <row r="1974">
      <c r="A1974" s="2">
        <v>1973.0</v>
      </c>
      <c r="B1974" s="2" t="s">
        <v>24</v>
      </c>
      <c r="C1974" s="2" t="s">
        <v>171</v>
      </c>
      <c r="D1974" s="16" t="s">
        <v>434</v>
      </c>
      <c r="E1974" s="10">
        <v>6.135077062667195</v>
      </c>
      <c r="F1974" s="26">
        <v>1154.4111439592882</v>
      </c>
      <c r="G1974" s="10">
        <v>1031.7484114469812</v>
      </c>
    </row>
    <row r="1975">
      <c r="A1975" s="2">
        <v>1974.0</v>
      </c>
      <c r="B1975" s="2" t="s">
        <v>35</v>
      </c>
      <c r="C1975" s="2" t="s">
        <v>24</v>
      </c>
      <c r="D1975" s="16" t="s">
        <v>494</v>
      </c>
      <c r="E1975" s="10">
        <v>20.91296070458788</v>
      </c>
      <c r="F1975" s="26">
        <v>1116.3631529919546</v>
      </c>
      <c r="G1975" s="10">
        <v>1160.5462210219553</v>
      </c>
    </row>
    <row r="1976">
      <c r="A1976" s="2">
        <v>1975.0</v>
      </c>
      <c r="B1976" s="2" t="s">
        <v>21</v>
      </c>
      <c r="C1976" s="2" t="s">
        <v>35</v>
      </c>
      <c r="D1976" s="16" t="s">
        <v>474</v>
      </c>
      <c r="E1976" s="10">
        <v>12.19643632857884</v>
      </c>
      <c r="F1976" s="26">
        <v>1181.6955013333434</v>
      </c>
      <c r="G1976" s="10">
        <v>1137.2761136965426</v>
      </c>
    </row>
    <row r="1977">
      <c r="A1977" s="2">
        <v>1976.0</v>
      </c>
      <c r="B1977" s="2" t="s">
        <v>30</v>
      </c>
      <c r="C1977" s="2" t="s">
        <v>21</v>
      </c>
      <c r="D1977" s="16" t="s">
        <v>433</v>
      </c>
      <c r="E1977" s="10">
        <v>-28.04995946307652</v>
      </c>
      <c r="F1977" s="26">
        <v>1042.3035481677373</v>
      </c>
      <c r="G1977" s="10">
        <v>1193.8919376619222</v>
      </c>
    </row>
    <row r="1978">
      <c r="A1978" s="2">
        <v>1977.0</v>
      </c>
      <c r="B1978" s="2" t="s">
        <v>138</v>
      </c>
      <c r="C1978" s="2" t="s">
        <v>21</v>
      </c>
      <c r="D1978" s="16" t="s">
        <v>538</v>
      </c>
      <c r="E1978" s="10">
        <v>37.58618703807585</v>
      </c>
      <c r="F1978" s="26">
        <v>1046.5133616696112</v>
      </c>
      <c r="G1978" s="10">
        <v>1221.9418971249986</v>
      </c>
    </row>
    <row r="1979">
      <c r="A1979" s="2">
        <v>1978.0</v>
      </c>
      <c r="B1979" s="2" t="s">
        <v>217</v>
      </c>
      <c r="C1979" s="2" t="s">
        <v>138</v>
      </c>
      <c r="D1979" s="16" t="s">
        <v>528</v>
      </c>
      <c r="E1979" s="10">
        <v>24.72688113235723</v>
      </c>
      <c r="F1979" s="26">
        <v>1004.4550418701672</v>
      </c>
      <c r="G1979" s="10">
        <v>1084.099548707687</v>
      </c>
    </row>
    <row r="1980">
      <c r="A1980" s="2">
        <v>1979.0</v>
      </c>
      <c r="B1980" s="2" t="s">
        <v>71</v>
      </c>
      <c r="C1980" s="2" t="s">
        <v>217</v>
      </c>
      <c r="D1980" s="16" t="s">
        <v>520</v>
      </c>
      <c r="E1980" s="10">
        <v>9.794860681536248</v>
      </c>
      <c r="F1980" s="26">
        <v>1099.8791988266603</v>
      </c>
      <c r="G1980" s="10">
        <v>1029.1819230025244</v>
      </c>
    </row>
    <row r="1981">
      <c r="A1981" s="2">
        <v>1980.0</v>
      </c>
      <c r="B1981" s="2" t="s">
        <v>101</v>
      </c>
      <c r="C1981" s="2" t="s">
        <v>71</v>
      </c>
      <c r="D1981" s="16" t="s">
        <v>575</v>
      </c>
      <c r="E1981" s="10">
        <v>19.19871842914169</v>
      </c>
      <c r="F1981" s="26">
        <v>1072.1566184403991</v>
      </c>
      <c r="G1981" s="10">
        <v>1109.6740595081965</v>
      </c>
    </row>
    <row r="1982">
      <c r="A1982" s="2">
        <v>1981.0</v>
      </c>
      <c r="B1982" s="2" t="s">
        <v>35</v>
      </c>
      <c r="C1982" s="2" t="s">
        <v>101</v>
      </c>
      <c r="D1982" s="16" t="s">
        <v>480</v>
      </c>
      <c r="E1982" s="10">
        <v>12.365009010209738</v>
      </c>
      <c r="F1982" s="26">
        <v>1125.0796773679638</v>
      </c>
      <c r="G1982" s="10">
        <v>1091.355336869541</v>
      </c>
    </row>
    <row r="1983">
      <c r="A1983" s="2">
        <v>1982.0</v>
      </c>
      <c r="B1983" s="2" t="s">
        <v>19</v>
      </c>
      <c r="C1983" s="2" t="s">
        <v>35</v>
      </c>
      <c r="D1983" s="16" t="s">
        <v>523</v>
      </c>
      <c r="E1983" s="10">
        <v>14.088486270409282</v>
      </c>
      <c r="F1983" s="26">
        <v>1153.895998585686</v>
      </c>
      <c r="G1983" s="10">
        <v>1137.4446863781736</v>
      </c>
    </row>
    <row r="1984">
      <c r="A1984" s="2">
        <v>1983.0</v>
      </c>
      <c r="B1984" s="2" t="s">
        <v>79</v>
      </c>
      <c r="C1984" s="2" t="s">
        <v>19</v>
      </c>
      <c r="D1984" s="16" t="s">
        <v>433</v>
      </c>
      <c r="E1984" s="10">
        <v>-33.408819222049594</v>
      </c>
      <c r="F1984" s="26">
        <v>1053.7802956783905</v>
      </c>
      <c r="G1984" s="10">
        <v>1167.9844848560952</v>
      </c>
    </row>
    <row r="1985">
      <c r="A1985" s="2">
        <v>1984.0</v>
      </c>
      <c r="B1985" s="2" t="s">
        <v>171</v>
      </c>
      <c r="C1985" s="2" t="s">
        <v>19</v>
      </c>
      <c r="D1985" s="16" t="s">
        <v>494</v>
      </c>
      <c r="E1985" s="10">
        <v>37.27585446002796</v>
      </c>
      <c r="F1985" s="26">
        <v>1025.6133343843142</v>
      </c>
      <c r="G1985" s="10">
        <v>1201.3933040781446</v>
      </c>
    </row>
    <row r="1986">
      <c r="A1986" s="2">
        <v>1985.0</v>
      </c>
      <c r="B1986" s="2" t="s">
        <v>208</v>
      </c>
      <c r="C1986" s="2" t="s">
        <v>171</v>
      </c>
      <c r="D1986" s="16" t="s">
        <v>453</v>
      </c>
      <c r="E1986" s="10">
        <v>20.02942267424023</v>
      </c>
      <c r="F1986" s="26">
        <v>1027.4523684657404</v>
      </c>
      <c r="G1986" s="10">
        <v>1062.8891888443422</v>
      </c>
    </row>
    <row r="1987">
      <c r="A1987" s="2">
        <v>1986.0</v>
      </c>
      <c r="B1987" s="2" t="s">
        <v>30</v>
      </c>
      <c r="C1987" s="2" t="s">
        <v>208</v>
      </c>
      <c r="D1987" s="16" t="s">
        <v>501</v>
      </c>
      <c r="E1987" s="10">
        <v>19.773885697145666</v>
      </c>
      <c r="F1987" s="26">
        <v>1014.2535887046607</v>
      </c>
      <c r="G1987" s="10">
        <v>1047.4817911399807</v>
      </c>
    </row>
    <row r="1988">
      <c r="A1988" s="2">
        <v>1987.0</v>
      </c>
      <c r="B1988" s="2" t="s">
        <v>24</v>
      </c>
      <c r="C1988" s="2" t="s">
        <v>30</v>
      </c>
      <c r="D1988" s="16" t="s">
        <v>508</v>
      </c>
      <c r="E1988" s="10">
        <v>7.14484072490624</v>
      </c>
      <c r="F1988" s="26">
        <v>1139.6332603173673</v>
      </c>
      <c r="G1988" s="10">
        <v>1034.0274744018063</v>
      </c>
    </row>
    <row r="1989">
      <c r="A1989" s="2">
        <v>1988.0</v>
      </c>
      <c r="B1989" s="2" t="s">
        <v>314</v>
      </c>
      <c r="C1989" s="2" t="s">
        <v>270</v>
      </c>
      <c r="D1989" s="16" t="s">
        <v>600</v>
      </c>
      <c r="E1989" s="10">
        <v>17.35907971154124</v>
      </c>
      <c r="F1989" s="26">
        <v>951.2721273376416</v>
      </c>
      <c r="G1989" s="10">
        <v>957.6532289559033</v>
      </c>
    </row>
    <row r="1990">
      <c r="A1990" s="2">
        <v>1989.0</v>
      </c>
      <c r="B1990" s="2" t="s">
        <v>368</v>
      </c>
      <c r="C1990" s="2" t="s">
        <v>314</v>
      </c>
      <c r="D1990" s="16" t="s">
        <v>535</v>
      </c>
      <c r="E1990" s="10">
        <v>10.45457259539536</v>
      </c>
      <c r="F1990" s="26">
        <v>1022.405036394722</v>
      </c>
      <c r="G1990" s="10">
        <v>968.6312070491828</v>
      </c>
    </row>
    <row r="1991">
      <c r="A1991" s="2">
        <v>1990.0</v>
      </c>
      <c r="B1991" s="2" t="s">
        <v>186</v>
      </c>
      <c r="C1991" s="2" t="s">
        <v>368</v>
      </c>
      <c r="D1991" s="16" t="s">
        <v>505</v>
      </c>
      <c r="E1991" s="10">
        <v>18.787353546209673</v>
      </c>
      <c r="F1991" s="26">
        <v>1005.7049399332055</v>
      </c>
      <c r="G1991" s="10">
        <v>1032.8596089901173</v>
      </c>
    </row>
    <row r="1992">
      <c r="A1992" s="2">
        <v>1991.0</v>
      </c>
      <c r="B1992" s="2" t="s">
        <v>167</v>
      </c>
      <c r="C1992" s="2" t="s">
        <v>186</v>
      </c>
      <c r="D1992" s="16" t="s">
        <v>544</v>
      </c>
      <c r="E1992" s="10">
        <v>17.601295613939257</v>
      </c>
      <c r="F1992" s="26">
        <v>1003.0378757336829</v>
      </c>
      <c r="G1992" s="10">
        <v>1024.4922934794151</v>
      </c>
    </row>
    <row r="1993">
      <c r="A1993" s="2">
        <v>1992.0</v>
      </c>
      <c r="B1993" s="2" t="s">
        <v>50</v>
      </c>
      <c r="C1993" s="2" t="s">
        <v>167</v>
      </c>
      <c r="D1993" s="16" t="s">
        <v>590</v>
      </c>
      <c r="E1993" s="10">
        <v>12.220326292291226</v>
      </c>
      <c r="F1993" s="26">
        <v>1047.2759593084563</v>
      </c>
      <c r="G1993" s="10">
        <v>1020.6391713476221</v>
      </c>
    </row>
    <row r="1994">
      <c r="A1994" s="2">
        <v>1993.0</v>
      </c>
      <c r="B1994" s="2" t="s">
        <v>231</v>
      </c>
      <c r="C1994" s="2" t="s">
        <v>50</v>
      </c>
      <c r="D1994" s="16" t="s">
        <v>433</v>
      </c>
      <c r="E1994" s="10">
        <v>-34.51271341209808</v>
      </c>
      <c r="F1994" s="26">
        <v>952.9924249722043</v>
      </c>
      <c r="G1994" s="10">
        <v>1059.4962856007476</v>
      </c>
    </row>
    <row r="1995">
      <c r="A1995" s="2">
        <v>1994.0</v>
      </c>
      <c r="B1995" s="2" t="s">
        <v>146</v>
      </c>
      <c r="C1995" s="2" t="s">
        <v>50</v>
      </c>
      <c r="D1995" s="16" t="s">
        <v>517</v>
      </c>
      <c r="E1995" s="10">
        <v>17.566429648723766</v>
      </c>
      <c r="F1995" s="26">
        <v>1045.2012045825556</v>
      </c>
      <c r="G1995" s="10">
        <v>1094.0089990128456</v>
      </c>
    </row>
    <row r="1996">
      <c r="A1996" s="2">
        <v>1995.0</v>
      </c>
      <c r="B1996" s="2" t="s">
        <v>137</v>
      </c>
      <c r="C1996" s="2" t="s">
        <v>146</v>
      </c>
      <c r="D1996" s="16" t="s">
        <v>475</v>
      </c>
      <c r="E1996" s="10">
        <v>25.610911762491163</v>
      </c>
      <c r="F1996" s="26">
        <v>980.1305275585762</v>
      </c>
      <c r="G1996" s="10">
        <v>1062.7676342312795</v>
      </c>
    </row>
    <row r="1997">
      <c r="A1997" s="2">
        <v>1996.0</v>
      </c>
      <c r="B1997" s="2" t="s">
        <v>368</v>
      </c>
      <c r="C1997" s="2" t="s">
        <v>137</v>
      </c>
      <c r="D1997" s="16" t="s">
        <v>433</v>
      </c>
      <c r="E1997" s="10">
        <v>-49.074243215764945</v>
      </c>
      <c r="F1997" s="26">
        <v>1014.0722554439077</v>
      </c>
      <c r="G1997" s="10">
        <v>1005.7414393210673</v>
      </c>
    </row>
    <row r="1998">
      <c r="A1998" s="2">
        <v>1997.0</v>
      </c>
      <c r="B1998" s="2" t="s">
        <v>167</v>
      </c>
      <c r="C1998" s="2" t="s">
        <v>137</v>
      </c>
      <c r="D1998" s="16" t="s">
        <v>572</v>
      </c>
      <c r="E1998" s="10">
        <v>17.53021710961946</v>
      </c>
      <c r="F1998" s="26">
        <v>1008.4188450553308</v>
      </c>
      <c r="G1998" s="10">
        <v>1054.8156825368324</v>
      </c>
    </row>
    <row r="1999">
      <c r="A1999" s="2">
        <v>1998.0</v>
      </c>
      <c r="B1999" s="2" t="s">
        <v>214</v>
      </c>
      <c r="C1999" s="2" t="s">
        <v>167</v>
      </c>
      <c r="D1999" s="16" t="s">
        <v>508</v>
      </c>
      <c r="E1999" s="10">
        <v>26.745603626528517</v>
      </c>
      <c r="F1999" s="26">
        <v>938.3876849299929</v>
      </c>
      <c r="G1999" s="10">
        <v>1025.9490621649502</v>
      </c>
    </row>
    <row r="2000">
      <c r="A2000" s="2">
        <v>1999.0</v>
      </c>
      <c r="B2000" s="2" t="s">
        <v>146</v>
      </c>
      <c r="C2000" s="2" t="s">
        <v>214</v>
      </c>
      <c r="D2000" s="16" t="s">
        <v>570</v>
      </c>
      <c r="E2000" s="10">
        <v>8.521856096819107</v>
      </c>
      <c r="F2000" s="26">
        <v>1037.1567224687883</v>
      </c>
      <c r="G2000" s="10">
        <v>965.1332885565214</v>
      </c>
    </row>
    <row r="2001">
      <c r="A2001" s="2">
        <v>2000.0</v>
      </c>
      <c r="B2001" s="2" t="s">
        <v>314</v>
      </c>
      <c r="C2001" s="2" t="s">
        <v>146</v>
      </c>
      <c r="D2001" s="16" t="s">
        <v>453</v>
      </c>
      <c r="E2001" s="10">
        <v>26.935102255907537</v>
      </c>
      <c r="F2001" s="26">
        <v>958.1766344537874</v>
      </c>
      <c r="G2001" s="10">
        <v>1045.6785785656075</v>
      </c>
    </row>
    <row r="2002">
      <c r="A2002" s="2">
        <v>2001.0</v>
      </c>
      <c r="B2002" s="2" t="s">
        <v>368</v>
      </c>
      <c r="C2002" s="2" t="s">
        <v>314</v>
      </c>
      <c r="D2002" s="16" t="s">
        <v>433</v>
      </c>
      <c r="E2002" s="10">
        <v>-45.94992403519212</v>
      </c>
      <c r="F2002" s="26">
        <v>964.9980122281428</v>
      </c>
      <c r="G2002" s="10">
        <v>985.111736709695</v>
      </c>
    </row>
    <row r="2003">
      <c r="A2003" s="2">
        <v>2002.0</v>
      </c>
      <c r="B2003" s="2" t="s">
        <v>279</v>
      </c>
      <c r="C2003" s="2" t="s">
        <v>41</v>
      </c>
      <c r="D2003" s="16" t="s">
        <v>428</v>
      </c>
      <c r="E2003" s="10">
        <v>41.54477840257773</v>
      </c>
      <c r="F2003" s="26">
        <v>948.5265700619099</v>
      </c>
      <c r="G2003" s="10">
        <v>1136.8434616311442</v>
      </c>
    </row>
    <row r="2004">
      <c r="A2004" s="2">
        <v>2003.0</v>
      </c>
      <c r="B2004" s="2" t="s">
        <v>27</v>
      </c>
      <c r="C2004" s="2" t="s">
        <v>279</v>
      </c>
      <c r="D2004" s="16" t="s">
        <v>455</v>
      </c>
      <c r="E2004" s="10">
        <v>12.575916785101931</v>
      </c>
      <c r="F2004" s="26">
        <v>1022.1644029844618</v>
      </c>
      <c r="G2004" s="10">
        <v>990.0713484644875</v>
      </c>
    </row>
    <row r="2005">
      <c r="A2005" s="2">
        <v>2004.0</v>
      </c>
      <c r="B2005" s="2" t="s">
        <v>280</v>
      </c>
      <c r="C2005" s="2" t="s">
        <v>27</v>
      </c>
      <c r="D2005" s="16" t="s">
        <v>433</v>
      </c>
      <c r="E2005" s="10">
        <v>-42.78076396038982</v>
      </c>
      <c r="F2005" s="26">
        <v>988.6971304939146</v>
      </c>
      <c r="G2005" s="10">
        <v>1034.7403197695637</v>
      </c>
    </row>
    <row r="2006">
      <c r="A2006" s="2">
        <v>2005.0</v>
      </c>
      <c r="B2006" s="2" t="s">
        <v>59</v>
      </c>
      <c r="C2006" s="2" t="s">
        <v>280</v>
      </c>
      <c r="D2006" s="16" t="s">
        <v>568</v>
      </c>
      <c r="E2006" s="10">
        <v>6.787870982035831</v>
      </c>
      <c r="F2006" s="26">
        <v>1064.7232137398264</v>
      </c>
      <c r="G2006" s="10">
        <v>945.9163665335249</v>
      </c>
    </row>
    <row r="2007">
      <c r="A2007" s="2">
        <v>2006.0</v>
      </c>
      <c r="B2007" s="2" t="s">
        <v>41</v>
      </c>
      <c r="C2007" s="2" t="s">
        <v>59</v>
      </c>
      <c r="D2007" s="16" t="s">
        <v>536</v>
      </c>
      <c r="E2007" s="10">
        <v>12.683086826501821</v>
      </c>
      <c r="F2007" s="26">
        <v>1095.2986832285665</v>
      </c>
      <c r="G2007" s="10">
        <v>1071.5110847218623</v>
      </c>
    </row>
    <row r="2008">
      <c r="A2008" s="2">
        <v>2007.0</v>
      </c>
      <c r="B2008" s="2" t="s">
        <v>279</v>
      </c>
      <c r="C2008" s="2" t="s">
        <v>41</v>
      </c>
      <c r="D2008" s="16" t="s">
        <v>465</v>
      </c>
      <c r="E2008" s="10">
        <v>32.35020219855803</v>
      </c>
      <c r="F2008" s="26">
        <v>977.4954316793855</v>
      </c>
      <c r="G2008" s="10">
        <v>1107.9817700550684</v>
      </c>
    </row>
    <row r="2009">
      <c r="A2009" s="2">
        <v>2008.0</v>
      </c>
      <c r="B2009" s="2" t="s">
        <v>76</v>
      </c>
      <c r="C2009" s="2" t="s">
        <v>279</v>
      </c>
      <c r="D2009" s="16" t="s">
        <v>456</v>
      </c>
      <c r="E2009" s="10">
        <v>14.790476478784793</v>
      </c>
      <c r="F2009" s="26">
        <v>1026.3432549101653</v>
      </c>
      <c r="G2009" s="10">
        <v>1009.8456338779436</v>
      </c>
    </row>
    <row r="2010">
      <c r="A2010" s="2">
        <v>2009.0</v>
      </c>
      <c r="B2010" s="2" t="s">
        <v>280</v>
      </c>
      <c r="C2010" s="2" t="s">
        <v>76</v>
      </c>
      <c r="D2010" s="16" t="s">
        <v>581</v>
      </c>
      <c r="E2010" s="10">
        <v>28.038846373176348</v>
      </c>
      <c r="F2010" s="26">
        <v>939.1284955514891</v>
      </c>
      <c r="G2010" s="10">
        <v>1041.13373138895</v>
      </c>
    </row>
    <row r="2011">
      <c r="A2011" s="2">
        <v>2010.0</v>
      </c>
      <c r="B2011" s="2" t="s">
        <v>106</v>
      </c>
      <c r="C2011" s="2" t="s">
        <v>280</v>
      </c>
      <c r="D2011" s="16" t="s">
        <v>523</v>
      </c>
      <c r="E2011" s="10">
        <v>10.786302800141824</v>
      </c>
      <c r="F2011" s="26">
        <v>1020.3949410117773</v>
      </c>
      <c r="G2011" s="10">
        <v>967.1673419246654</v>
      </c>
    </row>
    <row r="2012">
      <c r="A2012" s="2">
        <v>2011.0</v>
      </c>
      <c r="B2012" s="2" t="s">
        <v>64</v>
      </c>
      <c r="C2012" s="2" t="s">
        <v>106</v>
      </c>
      <c r="D2012" s="16" t="s">
        <v>461</v>
      </c>
      <c r="E2012" s="10">
        <v>13.260571832120593</v>
      </c>
      <c r="F2012" s="26">
        <v>1057.5422998733175</v>
      </c>
      <c r="G2012" s="10">
        <v>1031.181243811919</v>
      </c>
    </row>
    <row r="2013">
      <c r="A2013" s="2">
        <v>2012.0</v>
      </c>
      <c r="B2013" s="2" t="s">
        <v>388</v>
      </c>
      <c r="C2013" s="2" t="s">
        <v>64</v>
      </c>
      <c r="D2013" s="16" t="s">
        <v>589</v>
      </c>
      <c r="E2013" s="10">
        <v>27.90615497241371</v>
      </c>
      <c r="F2013" s="26">
        <v>969.7718041145095</v>
      </c>
      <c r="G2013" s="10">
        <v>1070.802871705438</v>
      </c>
    </row>
    <row r="2014">
      <c r="A2014" s="2">
        <v>2013.0</v>
      </c>
      <c r="B2014" s="2" t="s">
        <v>366</v>
      </c>
      <c r="C2014" s="2" t="s">
        <v>388</v>
      </c>
      <c r="D2014" s="16" t="s">
        <v>432</v>
      </c>
      <c r="E2014" s="10">
        <v>28.996377830323382</v>
      </c>
      <c r="F2014" s="26">
        <v>894.0346426884547</v>
      </c>
      <c r="G2014" s="10">
        <v>997.6779590869231</v>
      </c>
    </row>
    <row r="2015">
      <c r="A2015" s="2">
        <v>2014.0</v>
      </c>
      <c r="B2015" s="2" t="s">
        <v>41</v>
      </c>
      <c r="C2015" s="2" t="s">
        <v>366</v>
      </c>
      <c r="D2015" s="16" t="s">
        <v>428</v>
      </c>
      <c r="E2015" s="10">
        <v>5.448208840088266</v>
      </c>
      <c r="F2015" s="26">
        <v>1075.6315678565104</v>
      </c>
      <c r="G2015" s="10">
        <v>923.0310205187781</v>
      </c>
    </row>
    <row r="2016">
      <c r="A2016" s="2">
        <v>2015.0</v>
      </c>
      <c r="B2016" s="2" t="s">
        <v>59</v>
      </c>
      <c r="C2016" s="2" t="s">
        <v>41</v>
      </c>
      <c r="D2016" s="16" t="s">
        <v>497</v>
      </c>
      <c r="E2016" s="10">
        <v>17.311877266057074</v>
      </c>
      <c r="F2016" s="26">
        <v>1058.8279978953603</v>
      </c>
      <c r="G2016" s="10">
        <v>1081.0797766965986</v>
      </c>
    </row>
    <row r="2017">
      <c r="A2017" s="2">
        <v>2016.0</v>
      </c>
      <c r="B2017" s="2" t="s">
        <v>76</v>
      </c>
      <c r="C2017" s="2" t="s">
        <v>59</v>
      </c>
      <c r="D2017" s="16" t="s">
        <v>574</v>
      </c>
      <c r="E2017" s="10">
        <v>22.653404771987116</v>
      </c>
      <c r="F2017" s="26">
        <v>1013.0948850157738</v>
      </c>
      <c r="G2017" s="10">
        <v>1076.1398751614174</v>
      </c>
    </row>
    <row r="2018">
      <c r="A2018" s="2">
        <v>2017.0</v>
      </c>
      <c r="B2018" s="2" t="s">
        <v>406</v>
      </c>
      <c r="C2018" s="2" t="s">
        <v>153</v>
      </c>
      <c r="D2018" s="16" t="s">
        <v>433</v>
      </c>
      <c r="E2018" s="10">
        <v>-41.03489808112876</v>
      </c>
      <c r="F2018" s="26">
        <v>964.6908896950804</v>
      </c>
      <c r="G2018" s="10">
        <v>1024.1571343169605</v>
      </c>
    </row>
    <row r="2019">
      <c r="A2019" s="2">
        <v>2018.0</v>
      </c>
      <c r="B2019" s="2" t="s">
        <v>394</v>
      </c>
      <c r="C2019" s="2" t="s">
        <v>153</v>
      </c>
      <c r="D2019" s="16" t="s">
        <v>536</v>
      </c>
      <c r="E2019" s="10">
        <v>29.576705705728955</v>
      </c>
      <c r="F2019" s="26">
        <v>935.7379287863904</v>
      </c>
      <c r="G2019" s="10">
        <v>1065.1920323980894</v>
      </c>
    </row>
    <row r="2020">
      <c r="A2020" s="2">
        <v>2019.0</v>
      </c>
      <c r="B2020" s="2" t="s">
        <v>39</v>
      </c>
      <c r="C2020" s="2" t="s">
        <v>394</v>
      </c>
      <c r="D2020" s="16" t="s">
        <v>554</v>
      </c>
      <c r="E2020" s="10">
        <v>10.080717743360449</v>
      </c>
      <c r="F2020" s="26">
        <v>1032.9053516365361</v>
      </c>
      <c r="G2020" s="10">
        <v>965.3146344921194</v>
      </c>
    </row>
    <row r="2021">
      <c r="A2021" s="2">
        <v>2020.0</v>
      </c>
      <c r="B2021" s="2" t="s">
        <v>396</v>
      </c>
      <c r="C2021" s="2" t="s">
        <v>39</v>
      </c>
      <c r="D2021" s="16" t="s">
        <v>433</v>
      </c>
      <c r="E2021" s="10">
        <v>-35.43068941910782</v>
      </c>
      <c r="F2021" s="26">
        <v>942.9169091045463</v>
      </c>
      <c r="G2021" s="10">
        <v>1042.9860693798964</v>
      </c>
    </row>
    <row r="2022">
      <c r="A2022" s="2">
        <v>2021.0</v>
      </c>
      <c r="B2022" s="2" t="s">
        <v>341</v>
      </c>
      <c r="C2022" s="2" t="s">
        <v>39</v>
      </c>
      <c r="D2022" s="16" t="s">
        <v>433</v>
      </c>
      <c r="E2022" s="10">
        <v>-32.58483481284841</v>
      </c>
      <c r="F2022" s="26">
        <v>958.4810598650707</v>
      </c>
      <c r="G2022" s="10">
        <v>1078.4167587990044</v>
      </c>
    </row>
    <row r="2023">
      <c r="A2023" s="2">
        <v>2022.0</v>
      </c>
      <c r="B2023" s="2" t="s">
        <v>394</v>
      </c>
      <c r="C2023" s="2" t="s">
        <v>39</v>
      </c>
      <c r="D2023" s="16" t="s">
        <v>433</v>
      </c>
      <c r="E2023" s="10">
        <v>-34.32389545746475</v>
      </c>
      <c r="F2023" s="26">
        <v>955.2339167487589</v>
      </c>
      <c r="G2023" s="10">
        <v>1111.0015936118527</v>
      </c>
    </row>
    <row r="2024">
      <c r="A2024" s="2">
        <v>2023.0</v>
      </c>
      <c r="B2024" s="2" t="s">
        <v>170</v>
      </c>
      <c r="C2024" s="2" t="s">
        <v>39</v>
      </c>
      <c r="D2024" s="16" t="s">
        <v>514</v>
      </c>
      <c r="E2024" s="10">
        <v>26.576866094140822</v>
      </c>
      <c r="F2024" s="26">
        <v>1005.9209938327422</v>
      </c>
      <c r="G2024" s="10">
        <v>1145.3254890693174</v>
      </c>
    </row>
    <row r="2025">
      <c r="A2025" s="2">
        <v>2024.0</v>
      </c>
      <c r="B2025" s="2" t="s">
        <v>179</v>
      </c>
      <c r="C2025" s="2" t="s">
        <v>170</v>
      </c>
      <c r="D2025" s="16" t="s">
        <v>525</v>
      </c>
      <c r="E2025" s="10">
        <v>19.493796770469427</v>
      </c>
      <c r="F2025" s="26">
        <v>998.6444412590627</v>
      </c>
      <c r="G2025" s="10">
        <v>1032.497859926883</v>
      </c>
    </row>
    <row r="2026">
      <c r="A2026" s="2">
        <v>2025.0</v>
      </c>
      <c r="B2026" s="2" t="s">
        <v>406</v>
      </c>
      <c r="C2026" s="2" t="s">
        <v>179</v>
      </c>
      <c r="D2026" s="16" t="s">
        <v>433</v>
      </c>
      <c r="E2026" s="10">
        <v>-36.22316825215219</v>
      </c>
      <c r="F2026" s="26">
        <v>923.6559916139516</v>
      </c>
      <c r="G2026" s="10">
        <v>1018.1382380295321</v>
      </c>
    </row>
    <row r="2027">
      <c r="A2027" s="2">
        <v>2026.0</v>
      </c>
      <c r="B2027" s="2" t="s">
        <v>341</v>
      </c>
      <c r="C2027" s="2" t="s">
        <v>179</v>
      </c>
      <c r="D2027" s="16" t="s">
        <v>554</v>
      </c>
      <c r="E2027" s="10">
        <v>30.52169192820705</v>
      </c>
      <c r="F2027" s="26">
        <v>925.8962250522223</v>
      </c>
      <c r="G2027" s="10">
        <v>1054.3614062816844</v>
      </c>
    </row>
    <row r="2028">
      <c r="A2028" s="2">
        <v>2027.0</v>
      </c>
      <c r="B2028" s="2" t="s">
        <v>157</v>
      </c>
      <c r="C2028" s="2" t="s">
        <v>341</v>
      </c>
      <c r="D2028" s="16" t="s">
        <v>575</v>
      </c>
      <c r="E2028" s="10">
        <v>8.88427322088945</v>
      </c>
      <c r="F2028" s="26">
        <v>1022.1466010069333</v>
      </c>
      <c r="G2028" s="10">
        <v>956.4179169804294</v>
      </c>
    </row>
    <row r="2029">
      <c r="A2029" s="2">
        <v>2028.0</v>
      </c>
      <c r="B2029" s="2" t="s">
        <v>117</v>
      </c>
      <c r="C2029" s="2" t="s">
        <v>125</v>
      </c>
      <c r="D2029" s="16" t="s">
        <v>509</v>
      </c>
      <c r="E2029" s="10">
        <v>10.3120695113955</v>
      </c>
      <c r="F2029" s="26">
        <v>1067.238367770584</v>
      </c>
      <c r="G2029" s="10">
        <v>1017.4840530569641</v>
      </c>
    </row>
    <row r="2030">
      <c r="A2030" s="2">
        <v>2029.0</v>
      </c>
      <c r="B2030" s="2" t="s">
        <v>38</v>
      </c>
      <c r="C2030" s="2" t="s">
        <v>117</v>
      </c>
      <c r="D2030" s="16" t="s">
        <v>535</v>
      </c>
      <c r="E2030" s="10">
        <v>17.607979133473084</v>
      </c>
      <c r="F2030" s="26">
        <v>1058.6124988016813</v>
      </c>
      <c r="G2030" s="10">
        <v>1077.5504372819796</v>
      </c>
    </row>
    <row r="2031">
      <c r="A2031" s="2">
        <v>2030.0</v>
      </c>
      <c r="B2031" s="2" t="s">
        <v>361</v>
      </c>
      <c r="C2031" s="2" t="s">
        <v>38</v>
      </c>
      <c r="D2031" s="16" t="s">
        <v>509</v>
      </c>
      <c r="E2031" s="10">
        <v>26.245576602549882</v>
      </c>
      <c r="F2031" s="26">
        <v>987.1018586411708</v>
      </c>
      <c r="G2031" s="10">
        <v>1076.2204779351543</v>
      </c>
    </row>
    <row r="2032">
      <c r="A2032" s="2">
        <v>2031.0</v>
      </c>
      <c r="B2032" s="2" t="s">
        <v>92</v>
      </c>
      <c r="C2032" s="2" t="s">
        <v>361</v>
      </c>
      <c r="D2032" s="16" t="s">
        <v>555</v>
      </c>
      <c r="E2032" s="10">
        <v>10.738787334964838</v>
      </c>
      <c r="F2032" s="26">
        <v>1056.6215683552587</v>
      </c>
      <c r="G2032" s="10">
        <v>1013.3474352437207</v>
      </c>
    </row>
    <row r="2033">
      <c r="A2033" s="2">
        <v>2032.0</v>
      </c>
      <c r="B2033" s="2" t="s">
        <v>413</v>
      </c>
      <c r="C2033" s="2" t="s">
        <v>92</v>
      </c>
      <c r="D2033" s="16" t="s">
        <v>433</v>
      </c>
      <c r="E2033" s="10">
        <v>-37.645900744023216</v>
      </c>
      <c r="F2033" s="26">
        <v>983.0069516819586</v>
      </c>
      <c r="G2033" s="10">
        <v>1067.3603556902235</v>
      </c>
    </row>
    <row r="2034">
      <c r="A2034" s="2">
        <v>2033.0</v>
      </c>
      <c r="B2034" s="2" t="s">
        <v>160</v>
      </c>
      <c r="C2034" s="2" t="s">
        <v>92</v>
      </c>
      <c r="D2034" s="16" t="s">
        <v>575</v>
      </c>
      <c r="E2034" s="10">
        <v>34.45946079458342</v>
      </c>
      <c r="F2034" s="26">
        <v>942.2283189986375</v>
      </c>
      <c r="G2034" s="10">
        <v>1105.0062564342468</v>
      </c>
    </row>
    <row r="2035">
      <c r="A2035" s="2">
        <v>2034.0</v>
      </c>
      <c r="B2035" s="2" t="s">
        <v>22</v>
      </c>
      <c r="C2035" s="2" t="s">
        <v>160</v>
      </c>
      <c r="D2035" s="16" t="s">
        <v>555</v>
      </c>
      <c r="E2035" s="10">
        <v>4.608073382101478</v>
      </c>
      <c r="F2035" s="26">
        <v>1115.5198430472003</v>
      </c>
      <c r="G2035" s="10">
        <v>976.6877797932209</v>
      </c>
    </row>
    <row r="2036">
      <c r="A2036" s="2">
        <v>2035.0</v>
      </c>
      <c r="B2036" s="2" t="s">
        <v>154</v>
      </c>
      <c r="C2036" s="2" t="s">
        <v>22</v>
      </c>
      <c r="D2036" s="16" t="s">
        <v>554</v>
      </c>
      <c r="E2036" s="10">
        <v>29.84817298118998</v>
      </c>
      <c r="F2036" s="26">
        <v>1013.8121502369448</v>
      </c>
      <c r="G2036" s="10">
        <v>1120.1279164293019</v>
      </c>
    </row>
    <row r="2037">
      <c r="A2037" s="2">
        <v>2036.0</v>
      </c>
      <c r="B2037" s="2" t="s">
        <v>324</v>
      </c>
      <c r="C2037" s="2" t="s">
        <v>154</v>
      </c>
      <c r="D2037" s="16" t="s">
        <v>555</v>
      </c>
      <c r="E2037" s="10">
        <v>29.78224202558666</v>
      </c>
      <c r="F2037" s="26">
        <v>928.8699242852916</v>
      </c>
      <c r="G2037" s="10">
        <v>1043.6603232181346</v>
      </c>
    </row>
    <row r="2038">
      <c r="A2038" s="2">
        <v>2037.0</v>
      </c>
      <c r="B2038" s="2" t="s">
        <v>74</v>
      </c>
      <c r="C2038" s="2" t="s">
        <v>324</v>
      </c>
      <c r="D2038" s="16" t="s">
        <v>525</v>
      </c>
      <c r="E2038" s="10">
        <v>5.588314187586998</v>
      </c>
      <c r="F2038" s="26">
        <v>1091.2814348463987</v>
      </c>
      <c r="G2038" s="10">
        <v>958.6521663108783</v>
      </c>
    </row>
    <row r="2039">
      <c r="A2039" s="2">
        <v>2038.0</v>
      </c>
      <c r="B2039" s="2" t="s">
        <v>125</v>
      </c>
      <c r="C2039" s="2" t="s">
        <v>74</v>
      </c>
      <c r="D2039" s="16" t="s">
        <v>565</v>
      </c>
      <c r="E2039" s="10">
        <v>27.307766678819064</v>
      </c>
      <c r="F2039" s="26">
        <v>1007.1719835455685</v>
      </c>
      <c r="G2039" s="10">
        <v>1096.8697490339857</v>
      </c>
    </row>
    <row r="2040">
      <c r="A2040" s="2">
        <v>2039.0</v>
      </c>
      <c r="B2040" s="2" t="s">
        <v>117</v>
      </c>
      <c r="C2040" s="2" t="s">
        <v>125</v>
      </c>
      <c r="D2040" s="16" t="s">
        <v>555</v>
      </c>
      <c r="E2040" s="10">
        <v>12.341894929535377</v>
      </c>
      <c r="F2040" s="26">
        <v>1059.9424581485066</v>
      </c>
      <c r="G2040" s="10">
        <v>1034.4797502243878</v>
      </c>
    </row>
    <row r="2041">
      <c r="A2041" s="2">
        <v>2040.0</v>
      </c>
      <c r="B2041" s="2" t="s">
        <v>38</v>
      </c>
      <c r="C2041" s="2" t="s">
        <v>117</v>
      </c>
      <c r="D2041" s="16" t="s">
        <v>554</v>
      </c>
      <c r="E2041" s="10">
        <v>18.69490064263422</v>
      </c>
      <c r="F2041" s="26">
        <v>1049.9749013326043</v>
      </c>
      <c r="G2041" s="10">
        <v>1072.284353078042</v>
      </c>
    </row>
    <row r="2042">
      <c r="A2042" s="2">
        <v>2041.0</v>
      </c>
      <c r="B2042" s="2" t="s">
        <v>361</v>
      </c>
      <c r="C2042" s="2" t="s">
        <v>38</v>
      </c>
      <c r="D2042" s="16" t="s">
        <v>433</v>
      </c>
      <c r="E2042" s="10">
        <v>-40.15435626953625</v>
      </c>
      <c r="F2042" s="26">
        <v>1002.6086479087559</v>
      </c>
      <c r="G2042" s="10">
        <v>1068.6698019752384</v>
      </c>
    </row>
    <row r="2043">
      <c r="A2043" s="2">
        <v>2042.0</v>
      </c>
      <c r="B2043" s="2" t="s">
        <v>123</v>
      </c>
      <c r="C2043" s="2" t="s">
        <v>370</v>
      </c>
      <c r="D2043" s="16" t="s">
        <v>575</v>
      </c>
      <c r="E2043" s="10">
        <v>8.962563324116966</v>
      </c>
      <c r="F2043" s="26">
        <v>993.6374992608701</v>
      </c>
      <c r="G2043" s="10">
        <v>928.9514569869517</v>
      </c>
    </row>
    <row r="2044">
      <c r="A2044" s="2">
        <v>2043.0</v>
      </c>
      <c r="B2044" s="2" t="s">
        <v>67</v>
      </c>
      <c r="C2044" s="2" t="s">
        <v>123</v>
      </c>
      <c r="D2044" s="16" t="s">
        <v>518</v>
      </c>
      <c r="E2044" s="10">
        <v>12.510933515411574</v>
      </c>
      <c r="F2044" s="26">
        <v>1036.4606343725443</v>
      </c>
      <c r="G2044" s="10">
        <v>1002.600062584987</v>
      </c>
    </row>
    <row r="2045">
      <c r="A2045" s="2">
        <v>2044.0</v>
      </c>
      <c r="B2045" s="2" t="s">
        <v>151</v>
      </c>
      <c r="C2045" s="2" t="s">
        <v>67</v>
      </c>
      <c r="D2045" s="16" t="s">
        <v>535</v>
      </c>
      <c r="E2045" s="10">
        <v>17.103789453629307</v>
      </c>
      <c r="F2045" s="26">
        <v>1034.4174731829714</v>
      </c>
      <c r="G2045" s="10">
        <v>1048.9715678879559</v>
      </c>
    </row>
    <row r="2046">
      <c r="A2046" s="2">
        <v>2045.0</v>
      </c>
      <c r="B2046" s="2" t="s">
        <v>73</v>
      </c>
      <c r="C2046" s="2" t="s">
        <v>151</v>
      </c>
      <c r="D2046" s="16" t="s">
        <v>536</v>
      </c>
      <c r="E2046" s="10">
        <v>12.346677566965425</v>
      </c>
      <c r="F2046" s="26">
        <v>1078.8736047269103</v>
      </c>
      <c r="G2046" s="10">
        <v>1051.5212626366008</v>
      </c>
    </row>
    <row r="2047">
      <c r="A2047" s="2">
        <v>2046.0</v>
      </c>
      <c r="B2047" s="2" t="s">
        <v>123</v>
      </c>
      <c r="C2047" s="2" t="s">
        <v>73</v>
      </c>
      <c r="D2047" s="16" t="s">
        <v>565</v>
      </c>
      <c r="E2047" s="10">
        <v>28.92592837627639</v>
      </c>
      <c r="F2047" s="26">
        <v>990.0891290695754</v>
      </c>
      <c r="G2047" s="10">
        <v>1091.220282293876</v>
      </c>
    </row>
    <row r="2048">
      <c r="A2048" s="2">
        <v>2047.0</v>
      </c>
      <c r="B2048" s="2" t="s">
        <v>245</v>
      </c>
      <c r="C2048" s="2" t="s">
        <v>123</v>
      </c>
      <c r="D2048" s="16" t="s">
        <v>555</v>
      </c>
      <c r="E2048" s="10">
        <v>17.609352146011066</v>
      </c>
      <c r="F2048" s="26">
        <v>995.0488860592214</v>
      </c>
      <c r="G2048" s="10">
        <v>1019.0150574458518</v>
      </c>
    </row>
    <row r="2049">
      <c r="A2049" s="2">
        <v>2048.0</v>
      </c>
      <c r="B2049" s="2" t="s">
        <v>69</v>
      </c>
      <c r="C2049" s="2" t="s">
        <v>245</v>
      </c>
      <c r="D2049" s="16" t="s">
        <v>554</v>
      </c>
      <c r="E2049" s="10">
        <v>14.947054226159903</v>
      </c>
      <c r="F2049" s="26">
        <v>1024.580252584849</v>
      </c>
      <c r="G2049" s="10">
        <v>1012.6582382052325</v>
      </c>
    </row>
    <row r="2050">
      <c r="A2050" s="2">
        <v>2049.0</v>
      </c>
      <c r="B2050" s="2" t="s">
        <v>67</v>
      </c>
      <c r="C2050" s="2" t="s">
        <v>69</v>
      </c>
      <c r="D2050" s="16" t="s">
        <v>554</v>
      </c>
      <c r="E2050" s="10">
        <v>17.02221317580263</v>
      </c>
      <c r="F2050" s="26">
        <v>1031.8677784343265</v>
      </c>
      <c r="G2050" s="10">
        <v>1039.5273068110087</v>
      </c>
    </row>
    <row r="2051">
      <c r="A2051" s="2">
        <v>2050.0</v>
      </c>
      <c r="B2051" s="2" t="s">
        <v>278</v>
      </c>
      <c r="C2051" s="2" t="s">
        <v>67</v>
      </c>
      <c r="D2051" s="16" t="s">
        <v>536</v>
      </c>
      <c r="E2051" s="10">
        <v>22.23445036856439</v>
      </c>
      <c r="F2051" s="26">
        <v>989.5734734738711</v>
      </c>
      <c r="G2051" s="10">
        <v>1048.889991610129</v>
      </c>
    </row>
    <row r="2052">
      <c r="A2052" s="2">
        <v>2051.0</v>
      </c>
      <c r="B2052" s="2" t="s">
        <v>73</v>
      </c>
      <c r="C2052" s="2" t="s">
        <v>278</v>
      </c>
      <c r="D2052" s="16" t="s">
        <v>518</v>
      </c>
      <c r="E2052" s="10">
        <v>11.078515694920378</v>
      </c>
      <c r="F2052" s="26">
        <v>1062.2943539175994</v>
      </c>
      <c r="G2052" s="10">
        <v>1011.8079238424355</v>
      </c>
    </row>
    <row r="2053">
      <c r="A2053" s="2">
        <v>2052.0</v>
      </c>
      <c r="B2053" s="2" t="s">
        <v>373</v>
      </c>
      <c r="C2053" s="2" t="s">
        <v>73</v>
      </c>
      <c r="D2053" s="16" t="s">
        <v>525</v>
      </c>
      <c r="E2053" s="10">
        <v>28.054555738675536</v>
      </c>
      <c r="F2053" s="26">
        <v>975.5187169104657</v>
      </c>
      <c r="G2053" s="10">
        <v>1073.3728696125197</v>
      </c>
    </row>
    <row r="2054">
      <c r="A2054" s="2">
        <v>2053.0</v>
      </c>
      <c r="B2054" s="2" t="s">
        <v>245</v>
      </c>
      <c r="C2054" s="2" t="s">
        <v>373</v>
      </c>
      <c r="D2054" s="16" t="s">
        <v>433</v>
      </c>
      <c r="E2054" s="10">
        <v>-47.56383063173756</v>
      </c>
      <c r="F2054" s="26">
        <v>997.7111839790725</v>
      </c>
      <c r="G2054" s="10">
        <v>1003.5732726491412</v>
      </c>
    </row>
    <row r="2055">
      <c r="A2055" s="2">
        <v>2054.0</v>
      </c>
      <c r="B2055" s="2" t="s">
        <v>67</v>
      </c>
      <c r="C2055" s="2" t="s">
        <v>373</v>
      </c>
      <c r="D2055" s="16" t="s">
        <v>536</v>
      </c>
      <c r="E2055" s="10">
        <v>14.217790734775228</v>
      </c>
      <c r="F2055" s="26">
        <v>1026.6555412415646</v>
      </c>
      <c r="G2055" s="10">
        <v>1051.1371032808788</v>
      </c>
    </row>
    <row r="2056">
      <c r="A2056" s="2">
        <v>2055.0</v>
      </c>
      <c r="B2056" s="2" t="s">
        <v>69</v>
      </c>
      <c r="C2056" s="2" t="s">
        <v>67</v>
      </c>
      <c r="D2056" s="16" t="s">
        <v>554</v>
      </c>
      <c r="E2056" s="10">
        <v>18.235102078267676</v>
      </c>
      <c r="F2056" s="26">
        <v>1022.505093635206</v>
      </c>
      <c r="G2056" s="10">
        <v>1040.8733319763398</v>
      </c>
    </row>
    <row r="2057">
      <c r="A2057" s="2">
        <v>2056.0</v>
      </c>
      <c r="B2057" s="2" t="s">
        <v>73</v>
      </c>
      <c r="C2057" s="2" t="s">
        <v>69</v>
      </c>
      <c r="D2057" s="16" t="s">
        <v>433</v>
      </c>
      <c r="E2057" s="10">
        <v>-48.684466189277146</v>
      </c>
      <c r="F2057" s="26">
        <v>1045.3183138738443</v>
      </c>
      <c r="G2057" s="10">
        <v>1040.7401957134737</v>
      </c>
    </row>
    <row r="2058">
      <c r="A2058" s="2">
        <v>2057.0</v>
      </c>
      <c r="B2058" s="2" t="s">
        <v>315</v>
      </c>
      <c r="C2058" s="2" t="s">
        <v>45</v>
      </c>
      <c r="D2058" s="16" t="s">
        <v>433</v>
      </c>
      <c r="E2058" s="10">
        <v>-21.278666553631705</v>
      </c>
      <c r="F2058" s="26">
        <v>931.3393381352876</v>
      </c>
      <c r="G2058" s="10">
        <v>1132.830638151266</v>
      </c>
    </row>
    <row r="2059">
      <c r="A2059" s="2">
        <v>2058.0</v>
      </c>
      <c r="B2059" s="2" t="s">
        <v>141</v>
      </c>
      <c r="C2059" s="2" t="s">
        <v>45</v>
      </c>
      <c r="D2059" s="16" t="s">
        <v>555</v>
      </c>
      <c r="E2059" s="10">
        <v>22.355076975065227</v>
      </c>
      <c r="F2059" s="26">
        <v>1070.3817882564178</v>
      </c>
      <c r="G2059" s="10">
        <v>1154.1093047048976</v>
      </c>
    </row>
    <row r="2060">
      <c r="A2060" s="2">
        <v>2059.0</v>
      </c>
      <c r="B2060" s="2" t="s">
        <v>40</v>
      </c>
      <c r="C2060" s="2" t="s">
        <v>141</v>
      </c>
      <c r="D2060" s="16" t="s">
        <v>526</v>
      </c>
      <c r="E2060" s="10">
        <v>12.30422873077246</v>
      </c>
      <c r="F2060" s="26">
        <v>1123.899656708088</v>
      </c>
      <c r="G2060" s="10">
        <v>1092.736865231483</v>
      </c>
    </row>
    <row r="2061">
      <c r="A2061" s="2">
        <v>2060.0</v>
      </c>
      <c r="B2061" s="2" t="s">
        <v>421</v>
      </c>
      <c r="C2061" s="2" t="s">
        <v>40</v>
      </c>
      <c r="D2061" s="16" t="s">
        <v>433</v>
      </c>
      <c r="E2061" s="10">
        <v>-10.603093203066184</v>
      </c>
      <c r="F2061" s="26">
        <v>832.4705041199303</v>
      </c>
      <c r="G2061" s="10">
        <v>1136.2038854388604</v>
      </c>
    </row>
    <row r="2062">
      <c r="A2062" s="2">
        <v>2061.0</v>
      </c>
      <c r="B2062" s="2" t="s">
        <v>86</v>
      </c>
      <c r="C2062" s="2" t="s">
        <v>40</v>
      </c>
      <c r="D2062" s="16" t="s">
        <v>433</v>
      </c>
      <c r="E2062" s="10">
        <v>-20.930677435531972</v>
      </c>
      <c r="F2062" s="26">
        <v>942.5804811017828</v>
      </c>
      <c r="G2062" s="10">
        <v>1146.8069786419267</v>
      </c>
    </row>
    <row r="2063">
      <c r="A2063" s="2">
        <v>2062.0</v>
      </c>
      <c r="B2063" s="2" t="s">
        <v>377</v>
      </c>
      <c r="C2063" s="2" t="s">
        <v>40</v>
      </c>
      <c r="D2063" s="16" t="s">
        <v>555</v>
      </c>
      <c r="E2063" s="10">
        <v>45.7406629158153</v>
      </c>
      <c r="F2063" s="26">
        <v>911.8444649867938</v>
      </c>
      <c r="G2063" s="10">
        <v>1167.7376560774587</v>
      </c>
    </row>
    <row r="2064">
      <c r="A2064" s="2">
        <v>2063.0</v>
      </c>
      <c r="B2064" s="2" t="s">
        <v>43</v>
      </c>
      <c r="C2064" s="2" t="s">
        <v>377</v>
      </c>
      <c r="D2064" s="16" t="s">
        <v>535</v>
      </c>
      <c r="E2064" s="10">
        <v>6.792314868537451</v>
      </c>
      <c r="F2064" s="26">
        <v>1065.0126801817617</v>
      </c>
      <c r="G2064" s="10">
        <v>957.5851279026091</v>
      </c>
    </row>
    <row r="2065">
      <c r="A2065" s="2">
        <v>2064.0</v>
      </c>
      <c r="B2065" s="2" t="s">
        <v>315</v>
      </c>
      <c r="C2065" s="2" t="s">
        <v>43</v>
      </c>
      <c r="D2065" s="16" t="s">
        <v>536</v>
      </c>
      <c r="E2065" s="10">
        <v>36.66944350756412</v>
      </c>
      <c r="F2065" s="26">
        <v>910.0606715816558</v>
      </c>
      <c r="G2065" s="10">
        <v>1071.804995050299</v>
      </c>
    </row>
    <row r="2066">
      <c r="A2066" s="2">
        <v>2065.0</v>
      </c>
      <c r="B2066" s="2" t="s">
        <v>34</v>
      </c>
      <c r="C2066" s="2" t="s">
        <v>315</v>
      </c>
      <c r="D2066" s="16" t="s">
        <v>509</v>
      </c>
      <c r="E2066" s="10">
        <v>6.923694177038798</v>
      </c>
      <c r="F2066" s="26">
        <v>1043.9340957156442</v>
      </c>
      <c r="G2066" s="10">
        <v>946.7301150892199</v>
      </c>
    </row>
    <row r="2067">
      <c r="A2067" s="2">
        <v>2066.0</v>
      </c>
      <c r="B2067" s="2" t="s">
        <v>421</v>
      </c>
      <c r="C2067" s="2" t="s">
        <v>34</v>
      </c>
      <c r="D2067" s="16" t="s">
        <v>433</v>
      </c>
      <c r="E2067" s="10">
        <v>-17.92165771927074</v>
      </c>
      <c r="F2067" s="26">
        <v>821.8674109168641</v>
      </c>
      <c r="G2067" s="10">
        <v>1050.857789892683</v>
      </c>
    </row>
    <row r="2068">
      <c r="A2068" s="2">
        <v>2067.0</v>
      </c>
      <c r="B2068" s="2" t="s">
        <v>86</v>
      </c>
      <c r="C2068" s="2" t="s">
        <v>34</v>
      </c>
      <c r="D2068" s="16" t="s">
        <v>509</v>
      </c>
      <c r="E2068" s="10">
        <v>32.246639211810084</v>
      </c>
      <c r="F2068" s="26">
        <v>921.6498036662508</v>
      </c>
      <c r="G2068" s="10">
        <v>1068.7794476119539</v>
      </c>
    </row>
    <row r="2069">
      <c r="A2069" s="2">
        <v>2068.0</v>
      </c>
      <c r="B2069" s="2" t="s">
        <v>100</v>
      </c>
      <c r="C2069" s="2" t="s">
        <v>86</v>
      </c>
      <c r="D2069" s="16" t="s">
        <v>565</v>
      </c>
      <c r="E2069" s="10">
        <v>4.759412939483333</v>
      </c>
      <c r="F2069" s="26">
        <v>1115.5245944589744</v>
      </c>
      <c r="G2069" s="10">
        <v>953.896442878061</v>
      </c>
    </row>
    <row r="2070">
      <c r="A2070" s="2">
        <v>2069.0</v>
      </c>
      <c r="B2070" s="2" t="s">
        <v>141</v>
      </c>
      <c r="C2070" s="2" t="s">
        <v>137</v>
      </c>
      <c r="D2070" s="16" t="s">
        <v>469</v>
      </c>
      <c r="E2070" s="10">
        <v>12.253737645188306</v>
      </c>
      <c r="F2070" s="26">
        <v>1080.4326365007107</v>
      </c>
      <c r="G2070" s="10">
        <v>1037.285465427213</v>
      </c>
    </row>
    <row r="2071">
      <c r="A2071" s="2">
        <v>2070.0</v>
      </c>
      <c r="B2071" s="2" t="s">
        <v>186</v>
      </c>
      <c r="C2071" s="2" t="s">
        <v>141</v>
      </c>
      <c r="D2071" s="16" t="s">
        <v>433</v>
      </c>
      <c r="E2071" s="10">
        <v>-37.44461657457545</v>
      </c>
      <c r="F2071" s="26">
        <v>1006.8909978654759</v>
      </c>
      <c r="G2071" s="10">
        <v>1092.686374145899</v>
      </c>
    </row>
    <row r="2072">
      <c r="A2072" s="2">
        <v>2071.0</v>
      </c>
      <c r="B2072" s="2" t="s">
        <v>314</v>
      </c>
      <c r="C2072" s="2" t="s">
        <v>186</v>
      </c>
      <c r="D2072" s="16" t="s">
        <v>525</v>
      </c>
      <c r="E2072" s="10">
        <v>9.943315394014501</v>
      </c>
      <c r="F2072" s="26">
        <v>1031.0616607448871</v>
      </c>
      <c r="G2072" s="10">
        <v>969.4463812909005</v>
      </c>
    </row>
    <row r="2073">
      <c r="A2073" s="2">
        <v>2072.0</v>
      </c>
      <c r="B2073" s="2" t="s">
        <v>86</v>
      </c>
      <c r="C2073" s="2" t="s">
        <v>314</v>
      </c>
      <c r="D2073" s="16" t="s">
        <v>477</v>
      </c>
      <c r="E2073" s="10">
        <v>26.765913459744166</v>
      </c>
      <c r="F2073" s="26">
        <v>949.1370299385777</v>
      </c>
      <c r="G2073" s="10">
        <v>1041.0049761389016</v>
      </c>
    </row>
    <row r="2074">
      <c r="A2074" s="2">
        <v>2073.0</v>
      </c>
      <c r="B2074" s="2" t="s">
        <v>349</v>
      </c>
      <c r="C2074" s="2" t="s">
        <v>86</v>
      </c>
      <c r="D2074" s="16" t="s">
        <v>509</v>
      </c>
      <c r="E2074" s="10">
        <v>16.162765336927457</v>
      </c>
      <c r="F2074" s="26">
        <v>965.5166998554328</v>
      </c>
      <c r="G2074" s="10">
        <v>975.9029433983219</v>
      </c>
    </row>
    <row r="2075">
      <c r="A2075" s="2">
        <v>2074.0</v>
      </c>
      <c r="B2075" s="2" t="s">
        <v>377</v>
      </c>
      <c r="C2075" s="2" t="s">
        <v>349</v>
      </c>
      <c r="D2075" s="16" t="s">
        <v>536</v>
      </c>
      <c r="E2075" s="10">
        <v>18.621040971587625</v>
      </c>
      <c r="F2075" s="26">
        <v>950.7928130340716</v>
      </c>
      <c r="G2075" s="10">
        <v>981.6794651923602</v>
      </c>
    </row>
    <row r="2076">
      <c r="A2076" s="2">
        <v>2075.0</v>
      </c>
      <c r="B2076" s="2" t="s">
        <v>50</v>
      </c>
      <c r="C2076" s="2" t="s">
        <v>377</v>
      </c>
      <c r="D2076" s="16" t="s">
        <v>514</v>
      </c>
      <c r="E2076" s="10">
        <v>6.632662887973803</v>
      </c>
      <c r="F2076" s="26">
        <v>1076.4425693641217</v>
      </c>
      <c r="G2076" s="10">
        <v>969.4138540056592</v>
      </c>
    </row>
    <row r="2077">
      <c r="A2077" s="2">
        <v>2076.0</v>
      </c>
      <c r="B2077" s="2" t="s">
        <v>104</v>
      </c>
      <c r="C2077" s="2" t="s">
        <v>50</v>
      </c>
      <c r="D2077" s="16" t="s">
        <v>433</v>
      </c>
      <c r="E2077" s="10">
        <v>-50.667248637877876</v>
      </c>
      <c r="F2077" s="26">
        <v>1107.505962861674</v>
      </c>
      <c r="G2077" s="10">
        <v>1083.0752322520955</v>
      </c>
    </row>
    <row r="2078">
      <c r="A2078" s="2">
        <v>2077.0</v>
      </c>
      <c r="B2078" s="2" t="s">
        <v>141</v>
      </c>
      <c r="C2078" s="2" t="s">
        <v>50</v>
      </c>
      <c r="D2078" s="16" t="s">
        <v>518</v>
      </c>
      <c r="E2078" s="10">
        <v>12.416643107741836</v>
      </c>
      <c r="F2078" s="26">
        <v>1130.1309907204745</v>
      </c>
      <c r="G2078" s="10">
        <v>1133.7424808899734</v>
      </c>
    </row>
    <row r="2079">
      <c r="A2079" s="2">
        <v>2078.0</v>
      </c>
      <c r="B2079" s="2" t="s">
        <v>137</v>
      </c>
      <c r="C2079" s="2" t="s">
        <v>141</v>
      </c>
      <c r="D2079" s="16" t="s">
        <v>447</v>
      </c>
      <c r="E2079" s="10">
        <v>30.499403492736356</v>
      </c>
      <c r="F2079" s="26">
        <v>1025.0317277820247</v>
      </c>
      <c r="G2079" s="10">
        <v>1142.5476338282162</v>
      </c>
    </row>
    <row r="2080">
      <c r="A2080" s="2">
        <v>2079.0</v>
      </c>
      <c r="B2080" s="2" t="s">
        <v>421</v>
      </c>
      <c r="C2080" s="2" t="s">
        <v>137</v>
      </c>
      <c r="D2080" s="16" t="s">
        <v>433</v>
      </c>
      <c r="E2080" s="10">
        <v>-15.419804702981361</v>
      </c>
      <c r="F2080" s="26">
        <v>803.9457531975934</v>
      </c>
      <c r="G2080" s="10">
        <v>1055.5311312747613</v>
      </c>
    </row>
    <row r="2081">
      <c r="A2081" s="2">
        <v>2080.0</v>
      </c>
      <c r="B2081" s="2" t="s">
        <v>104</v>
      </c>
      <c r="C2081" s="2" t="s">
        <v>137</v>
      </c>
      <c r="D2081" s="16" t="s">
        <v>518</v>
      </c>
      <c r="E2081" s="10">
        <v>13.678846186211112</v>
      </c>
      <c r="F2081" s="26">
        <v>1056.8387142237962</v>
      </c>
      <c r="G2081" s="10">
        <v>1070.9509359777426</v>
      </c>
    </row>
    <row r="2082">
      <c r="A2082" s="2">
        <v>2081.0</v>
      </c>
      <c r="B2082" s="2" t="s">
        <v>214</v>
      </c>
      <c r="C2082" s="2" t="s">
        <v>104</v>
      </c>
      <c r="D2082" s="16" t="s">
        <v>432</v>
      </c>
      <c r="E2082" s="10">
        <v>30.466155047218777</v>
      </c>
      <c r="F2082" s="26">
        <v>956.6114324597023</v>
      </c>
      <c r="G2082" s="10">
        <v>1070.5175604100073</v>
      </c>
    </row>
    <row r="2083">
      <c r="A2083" s="2">
        <v>2082.0</v>
      </c>
      <c r="B2083" s="2" t="s">
        <v>86</v>
      </c>
      <c r="C2083" s="2" t="s">
        <v>214</v>
      </c>
      <c r="D2083" s="16" t="s">
        <v>587</v>
      </c>
      <c r="E2083" s="10">
        <v>18.067890660859714</v>
      </c>
      <c r="F2083" s="26">
        <v>959.7401780613944</v>
      </c>
      <c r="G2083" s="10">
        <v>987.0775875069211</v>
      </c>
    </row>
    <row r="2084">
      <c r="A2084" s="2">
        <v>2083.0</v>
      </c>
      <c r="B2084" s="2" t="s">
        <v>349</v>
      </c>
      <c r="C2084" s="2" t="s">
        <v>86</v>
      </c>
      <c r="D2084" s="16" t="s">
        <v>433</v>
      </c>
      <c r="E2084" s="10">
        <v>-46.56855000370684</v>
      </c>
      <c r="F2084" s="26">
        <v>963.0584242207726</v>
      </c>
      <c r="G2084" s="10">
        <v>977.8080687222541</v>
      </c>
    </row>
    <row r="2085">
      <c r="A2085" s="2">
        <v>2084.0</v>
      </c>
      <c r="B2085" s="2" t="s">
        <v>314</v>
      </c>
      <c r="C2085" s="2" t="s">
        <v>86</v>
      </c>
      <c r="D2085" s="16" t="s">
        <v>518</v>
      </c>
      <c r="E2085" s="10">
        <v>13.194421089089944</v>
      </c>
      <c r="F2085" s="26">
        <v>1014.2390626791574</v>
      </c>
      <c r="G2085" s="10">
        <v>1024.376618725961</v>
      </c>
    </row>
    <row r="2086">
      <c r="A2086" s="2">
        <v>2085.0</v>
      </c>
      <c r="B2086" s="2" t="s">
        <v>47</v>
      </c>
      <c r="C2086" s="2" t="s">
        <v>117</v>
      </c>
      <c r="D2086" s="16" t="s">
        <v>518</v>
      </c>
      <c r="E2086" s="10">
        <v>16.00836695945407</v>
      </c>
      <c r="F2086" s="26">
        <v>1052.1307565165257</v>
      </c>
      <c r="G2086" s="10">
        <v>1053.5894524354078</v>
      </c>
    </row>
    <row r="2087">
      <c r="A2087" s="2">
        <v>2086.0</v>
      </c>
      <c r="B2087" s="2" t="s">
        <v>361</v>
      </c>
      <c r="C2087" s="2" t="s">
        <v>47</v>
      </c>
      <c r="D2087" s="16" t="s">
        <v>555</v>
      </c>
      <c r="E2087" s="10">
        <v>28.47703283229554</v>
      </c>
      <c r="F2087" s="26">
        <v>962.4542916392196</v>
      </c>
      <c r="G2087" s="10">
        <v>1068.1391234759797</v>
      </c>
    </row>
    <row r="2088">
      <c r="A2088" s="2">
        <v>2087.0</v>
      </c>
      <c r="B2088" s="2" t="s">
        <v>88</v>
      </c>
      <c r="C2088" s="2" t="s">
        <v>361</v>
      </c>
      <c r="D2088" s="16" t="s">
        <v>525</v>
      </c>
      <c r="E2088" s="10">
        <v>6.970756663846255</v>
      </c>
      <c r="F2088" s="26">
        <v>1097.0770879037714</v>
      </c>
      <c r="G2088" s="10">
        <v>990.9313244715152</v>
      </c>
    </row>
    <row r="2089">
      <c r="A2089" s="2">
        <v>2088.0</v>
      </c>
      <c r="B2089" s="2" t="s">
        <v>413</v>
      </c>
      <c r="C2089" s="2" t="s">
        <v>88</v>
      </c>
      <c r="D2089" s="16" t="s">
        <v>433</v>
      </c>
      <c r="E2089" s="10">
        <v>-27.048269832591707</v>
      </c>
      <c r="F2089" s="26">
        <v>945.3610509379354</v>
      </c>
      <c r="G2089" s="10">
        <v>1104.0478445676176</v>
      </c>
    </row>
    <row r="2090">
      <c r="A2090" s="2">
        <v>2089.0</v>
      </c>
      <c r="B2090" s="2" t="s">
        <v>160</v>
      </c>
      <c r="C2090" s="2" t="s">
        <v>88</v>
      </c>
      <c r="D2090" s="16" t="s">
        <v>525</v>
      </c>
      <c r="E2090" s="10">
        <v>34.63786051849692</v>
      </c>
      <c r="F2090" s="26">
        <v>972.0797064111194</v>
      </c>
      <c r="G2090" s="10">
        <v>1131.0961144002094</v>
      </c>
    </row>
    <row r="2091">
      <c r="A2091" s="2">
        <v>2090.0</v>
      </c>
      <c r="B2091" s="2" t="s">
        <v>355</v>
      </c>
      <c r="C2091" s="2" t="s">
        <v>160</v>
      </c>
      <c r="D2091" s="16" t="s">
        <v>433</v>
      </c>
      <c r="E2091" s="10">
        <v>-43.927689078471246</v>
      </c>
      <c r="F2091" s="26">
        <v>969.7936581043685</v>
      </c>
      <c r="G2091" s="10">
        <v>1006.7175669296163</v>
      </c>
    </row>
    <row r="2092">
      <c r="A2092" s="2">
        <v>2091.0</v>
      </c>
      <c r="B2092" s="2" t="s">
        <v>215</v>
      </c>
      <c r="C2092" s="2" t="s">
        <v>160</v>
      </c>
      <c r="D2092" s="16" t="s">
        <v>554</v>
      </c>
      <c r="E2092" s="10">
        <v>23.117795572168372</v>
      </c>
      <c r="F2092" s="26">
        <v>970.3723694119619</v>
      </c>
      <c r="G2092" s="10">
        <v>1050.6452560080875</v>
      </c>
    </row>
    <row r="2093">
      <c r="A2093" s="2">
        <v>2092.0</v>
      </c>
      <c r="B2093" s="2" t="s">
        <v>154</v>
      </c>
      <c r="C2093" s="2" t="s">
        <v>215</v>
      </c>
      <c r="D2093" s="16" t="s">
        <v>555</v>
      </c>
      <c r="E2093" s="10">
        <v>12.827494649761482</v>
      </c>
      <c r="F2093" s="26">
        <v>1013.8780811925479</v>
      </c>
      <c r="G2093" s="10">
        <v>993.4901649841303</v>
      </c>
    </row>
    <row r="2094">
      <c r="A2094" s="2">
        <v>2093.0</v>
      </c>
      <c r="B2094" s="2" t="s">
        <v>263</v>
      </c>
      <c r="C2094" s="2" t="s">
        <v>154</v>
      </c>
      <c r="D2094" s="16" t="s">
        <v>514</v>
      </c>
      <c r="E2094" s="10">
        <v>21.973388741904255</v>
      </c>
      <c r="F2094" s="26">
        <v>971.0639348247184</v>
      </c>
      <c r="G2094" s="10">
        <v>1026.7055758423094</v>
      </c>
    </row>
    <row r="2095">
      <c r="A2095" s="2">
        <v>2094.0</v>
      </c>
      <c r="B2095" s="2" t="s">
        <v>117</v>
      </c>
      <c r="C2095" s="2" t="s">
        <v>263</v>
      </c>
      <c r="D2095" s="16" t="s">
        <v>469</v>
      </c>
      <c r="E2095" s="10">
        <v>12.134569137106478</v>
      </c>
      <c r="F2095" s="26">
        <v>1037.5810854759538</v>
      </c>
      <c r="G2095" s="10">
        <v>993.0373235666227</v>
      </c>
    </row>
    <row r="2096">
      <c r="A2096" s="2">
        <v>2095.0</v>
      </c>
      <c r="B2096" s="2" t="s">
        <v>47</v>
      </c>
      <c r="C2096" s="2" t="s">
        <v>117</v>
      </c>
      <c r="D2096" s="16" t="s">
        <v>432</v>
      </c>
      <c r="E2096" s="10">
        <v>16.81866901909212</v>
      </c>
      <c r="F2096" s="26">
        <v>1039.6620906436842</v>
      </c>
      <c r="G2096" s="10">
        <v>1049.7156546130602</v>
      </c>
    </row>
    <row r="2097">
      <c r="A2097" s="2">
        <v>2096.0</v>
      </c>
      <c r="B2097" s="2" t="s">
        <v>361</v>
      </c>
      <c r="C2097" s="2" t="s">
        <v>47</v>
      </c>
      <c r="D2097" s="16" t="s">
        <v>433</v>
      </c>
      <c r="E2097" s="10">
        <v>-39.27895153020389</v>
      </c>
      <c r="F2097" s="26">
        <v>983.9605678076689</v>
      </c>
      <c r="G2097" s="10">
        <v>1056.4807596627763</v>
      </c>
    </row>
    <row r="2098">
      <c r="A2098" s="2">
        <v>2097.0</v>
      </c>
      <c r="B2098" s="2" t="s">
        <v>413</v>
      </c>
      <c r="C2098" s="2" t="s">
        <v>47</v>
      </c>
      <c r="D2098" s="16" t="s">
        <v>433</v>
      </c>
      <c r="E2098" s="10">
        <v>-24.45315048952121</v>
      </c>
      <c r="F2098" s="26">
        <v>918.3127811053437</v>
      </c>
      <c r="G2098" s="10">
        <v>1095.7597111929801</v>
      </c>
    </row>
    <row r="2099">
      <c r="A2099" s="2">
        <v>2098.0</v>
      </c>
      <c r="B2099" s="2" t="s">
        <v>74</v>
      </c>
      <c r="C2099" s="2" t="s">
        <v>47</v>
      </c>
      <c r="D2099" s="16" t="s">
        <v>554</v>
      </c>
      <c r="E2099" s="10">
        <v>15.448686879420688</v>
      </c>
      <c r="F2099" s="26">
        <v>1069.5619823551665</v>
      </c>
      <c r="G2099" s="10">
        <v>1120.2128616825014</v>
      </c>
    </row>
    <row r="2100">
      <c r="A2100" s="2">
        <v>2099.0</v>
      </c>
      <c r="B2100" s="2" t="s">
        <v>242</v>
      </c>
      <c r="C2100" s="2" t="s">
        <v>74</v>
      </c>
      <c r="D2100" s="16" t="s">
        <v>535</v>
      </c>
      <c r="E2100" s="10">
        <v>30.123834743932324</v>
      </c>
      <c r="F2100" s="26">
        <v>971.9345181993566</v>
      </c>
      <c r="G2100" s="10">
        <v>1085.010669234587</v>
      </c>
    </row>
    <row r="2101">
      <c r="A2101" s="2">
        <v>2100.0</v>
      </c>
      <c r="B2101" s="2" t="s">
        <v>151</v>
      </c>
      <c r="C2101" s="2" t="s">
        <v>64</v>
      </c>
      <c r="D2101" s="16" t="s">
        <v>509</v>
      </c>
      <c r="E2101" s="10">
        <v>15.42679394214639</v>
      </c>
      <c r="F2101" s="26">
        <v>1039.1745850696352</v>
      </c>
      <c r="G2101" s="10">
        <v>1042.8967167330243</v>
      </c>
    </row>
    <row r="2102">
      <c r="A2102" s="2">
        <v>2101.0</v>
      </c>
      <c r="B2102" s="2" t="s">
        <v>279</v>
      </c>
      <c r="C2102" s="2" t="s">
        <v>151</v>
      </c>
      <c r="D2102" s="16" t="s">
        <v>433</v>
      </c>
      <c r="E2102" s="10">
        <v>-41.024304894313914</v>
      </c>
      <c r="F2102" s="26">
        <v>995.0551573991587</v>
      </c>
      <c r="G2102" s="10">
        <v>1054.6013790117818</v>
      </c>
    </row>
    <row r="2103">
      <c r="A2103" s="2">
        <v>2102.0</v>
      </c>
      <c r="B2103" s="2" t="s">
        <v>237</v>
      </c>
      <c r="C2103" s="2" t="s">
        <v>151</v>
      </c>
      <c r="D2103" s="16" t="s">
        <v>433</v>
      </c>
      <c r="E2103" s="10">
        <v>-35.29367585187454</v>
      </c>
      <c r="F2103" s="26">
        <v>994.5938267888184</v>
      </c>
      <c r="G2103" s="10">
        <v>1095.6256839060957</v>
      </c>
    </row>
    <row r="2104">
      <c r="A2104" s="2">
        <v>2103.0</v>
      </c>
      <c r="B2104" s="2" t="s">
        <v>366</v>
      </c>
      <c r="C2104" s="2" t="s">
        <v>151</v>
      </c>
      <c r="D2104" s="16" t="s">
        <v>554</v>
      </c>
      <c r="E2104" s="10">
        <v>41.427595246703056</v>
      </c>
      <c r="F2104" s="26">
        <v>917.5828116786898</v>
      </c>
      <c r="G2104" s="10">
        <v>1130.9193597579701</v>
      </c>
    </row>
    <row r="2105">
      <c r="A2105" s="2">
        <v>2104.0</v>
      </c>
      <c r="B2105" s="2" t="s">
        <v>69</v>
      </c>
      <c r="C2105" s="2" t="s">
        <v>366</v>
      </c>
      <c r="D2105" s="16" t="s">
        <v>525</v>
      </c>
      <c r="E2105" s="10">
        <v>5.694063638174643</v>
      </c>
      <c r="F2105" s="26">
        <v>1089.4246619027508</v>
      </c>
      <c r="G2105" s="10">
        <v>959.0104069253929</v>
      </c>
    </row>
    <row r="2106">
      <c r="A2106" s="2">
        <v>2105.0</v>
      </c>
      <c r="B2106" s="2" t="s">
        <v>59</v>
      </c>
      <c r="C2106" s="2" t="s">
        <v>69</v>
      </c>
      <c r="D2106" s="16" t="s">
        <v>535</v>
      </c>
      <c r="E2106" s="10">
        <v>20.354948311914438</v>
      </c>
      <c r="F2106" s="26">
        <v>1053.4864703894302</v>
      </c>
      <c r="G2106" s="10">
        <v>1095.1187255409254</v>
      </c>
    </row>
    <row r="2107">
      <c r="A2107" s="2">
        <v>2106.0</v>
      </c>
      <c r="B2107" s="2" t="s">
        <v>123</v>
      </c>
      <c r="C2107" s="2" t="s">
        <v>59</v>
      </c>
      <c r="D2107" s="16" t="s">
        <v>433</v>
      </c>
      <c r="E2107" s="10">
        <v>-39.29047891861856</v>
      </c>
      <c r="F2107" s="26">
        <v>1001.4057052998407</v>
      </c>
      <c r="G2107" s="10">
        <v>1073.8414187013445</v>
      </c>
    </row>
    <row r="2108">
      <c r="A2108" s="2">
        <v>2107.0</v>
      </c>
      <c r="B2108" s="2" t="s">
        <v>373</v>
      </c>
      <c r="C2108" s="2" t="s">
        <v>59</v>
      </c>
      <c r="D2108" s="16" t="s">
        <v>565</v>
      </c>
      <c r="E2108" s="10">
        <v>22.330404991925676</v>
      </c>
      <c r="F2108" s="26">
        <v>1036.9193125461036</v>
      </c>
      <c r="G2108" s="10">
        <v>1113.1318976199632</v>
      </c>
    </row>
    <row r="2109">
      <c r="A2109" s="2">
        <v>2108.0</v>
      </c>
      <c r="B2109" s="2" t="s">
        <v>280</v>
      </c>
      <c r="C2109" s="2" t="s">
        <v>373</v>
      </c>
      <c r="D2109" s="16" t="s">
        <v>432</v>
      </c>
      <c r="E2109" s="10">
        <v>28.885863192099215</v>
      </c>
      <c r="F2109" s="26">
        <v>956.3810391245236</v>
      </c>
      <c r="G2109" s="10">
        <v>1059.2497175380292</v>
      </c>
    </row>
    <row r="2110">
      <c r="A2110" s="2">
        <v>2109.0</v>
      </c>
      <c r="B2110" s="2" t="s">
        <v>278</v>
      </c>
      <c r="C2110" s="2" t="s">
        <v>280</v>
      </c>
      <c r="D2110" s="16" t="s">
        <v>587</v>
      </c>
      <c r="E2110" s="10">
        <v>13.36822451383016</v>
      </c>
      <c r="F2110" s="26">
        <v>1000.7294081475151</v>
      </c>
      <c r="G2110" s="10">
        <v>985.2669023166228</v>
      </c>
    </row>
    <row r="2111">
      <c r="A2111" s="2">
        <v>2110.0</v>
      </c>
      <c r="B2111" s="2" t="s">
        <v>64</v>
      </c>
      <c r="C2111" s="2" t="s">
        <v>278</v>
      </c>
      <c r="D2111" s="16" t="s">
        <v>554</v>
      </c>
      <c r="E2111" s="10">
        <v>14.800862247693704</v>
      </c>
      <c r="F2111" s="26">
        <v>1027.4699227908777</v>
      </c>
      <c r="G2111" s="10">
        <v>1014.0976326613452</v>
      </c>
    </row>
    <row r="2112">
      <c r="A2112" s="2">
        <v>2111.0</v>
      </c>
      <c r="B2112" s="2" t="s">
        <v>69</v>
      </c>
      <c r="C2112" s="2" t="s">
        <v>64</v>
      </c>
      <c r="D2112" s="16" t="s">
        <v>554</v>
      </c>
      <c r="E2112" s="10">
        <v>12.97129378846692</v>
      </c>
      <c r="F2112" s="26">
        <v>1074.763777229011</v>
      </c>
      <c r="G2112" s="10">
        <v>1042.2707850385714</v>
      </c>
    </row>
    <row r="2113">
      <c r="A2113" s="2">
        <v>2112.0</v>
      </c>
      <c r="B2113" s="2" t="s">
        <v>279</v>
      </c>
      <c r="C2113" s="2" t="s">
        <v>69</v>
      </c>
      <c r="D2113" s="16" t="s">
        <v>528</v>
      </c>
      <c r="E2113" s="10">
        <v>32.42247345154711</v>
      </c>
      <c r="F2113" s="26">
        <v>954.0308525048448</v>
      </c>
      <c r="G2113" s="10">
        <v>1087.735071017478</v>
      </c>
    </row>
    <row r="2114">
      <c r="A2114" s="2">
        <v>2113.0</v>
      </c>
      <c r="B2114" s="2" t="s">
        <v>151</v>
      </c>
      <c r="C2114" s="2" t="s">
        <v>279</v>
      </c>
      <c r="D2114" s="16" t="s">
        <v>432</v>
      </c>
      <c r="E2114" s="10">
        <v>7.268437321965826</v>
      </c>
      <c r="F2114" s="26">
        <v>1089.491764511267</v>
      </c>
      <c r="G2114" s="10">
        <v>986.453325956392</v>
      </c>
    </row>
    <row r="2115">
      <c r="A2115" s="2">
        <v>2114.0</v>
      </c>
      <c r="B2115" s="2" t="s">
        <v>59</v>
      </c>
      <c r="C2115" s="2" t="s">
        <v>151</v>
      </c>
      <c r="D2115" s="16" t="s">
        <v>469</v>
      </c>
      <c r="E2115" s="10">
        <v>17.057717380695838</v>
      </c>
      <c r="F2115" s="26">
        <v>1090.8014926280375</v>
      </c>
      <c r="G2115" s="10">
        <v>1096.760201833233</v>
      </c>
    </row>
    <row r="2116">
      <c r="A2116" s="2">
        <v>2115.0</v>
      </c>
      <c r="B2116" s="2" t="s">
        <v>69</v>
      </c>
      <c r="C2116" s="2" t="s">
        <v>59</v>
      </c>
      <c r="D2116" s="16" t="s">
        <v>536</v>
      </c>
      <c r="E2116" s="10">
        <v>21.346116198289558</v>
      </c>
      <c r="F2116" s="26">
        <v>1055.312597565931</v>
      </c>
      <c r="G2116" s="10">
        <v>1107.8592100087333</v>
      </c>
    </row>
    <row r="2117">
      <c r="A2117" s="2">
        <v>2116.0</v>
      </c>
      <c r="B2117" s="2" t="s">
        <v>39</v>
      </c>
      <c r="C2117" s="2" t="s">
        <v>79</v>
      </c>
      <c r="D2117" s="16" t="s">
        <v>565</v>
      </c>
      <c r="E2117" s="10">
        <v>7.833341812063672</v>
      </c>
      <c r="F2117" s="26">
        <v>1118.7486229751767</v>
      </c>
      <c r="G2117" s="10">
        <v>1020.3714764563409</v>
      </c>
    </row>
    <row r="2118">
      <c r="A2118" s="2">
        <v>2117.0</v>
      </c>
      <c r="B2118" s="2" t="s">
        <v>35</v>
      </c>
      <c r="C2118" s="2" t="s">
        <v>39</v>
      </c>
      <c r="D2118" s="16" t="s">
        <v>433</v>
      </c>
      <c r="E2118" s="10">
        <v>-47.85180548926756</v>
      </c>
      <c r="F2118" s="26">
        <v>1123.3562001077644</v>
      </c>
      <c r="G2118" s="10">
        <v>1126.5819647872404</v>
      </c>
    </row>
    <row r="2119">
      <c r="A2119" s="2">
        <v>2118.0</v>
      </c>
      <c r="B2119" s="2" t="s">
        <v>30</v>
      </c>
      <c r="C2119" s="2" t="s">
        <v>39</v>
      </c>
      <c r="D2119" s="16" t="s">
        <v>477</v>
      </c>
      <c r="E2119" s="10">
        <v>32.44496433658596</v>
      </c>
      <c r="F2119" s="26">
        <v>1026.8826336769</v>
      </c>
      <c r="G2119" s="10">
        <v>1174.4337702765079</v>
      </c>
    </row>
    <row r="2120">
      <c r="A2120" s="2">
        <v>2119.0</v>
      </c>
      <c r="B2120" s="2" t="s">
        <v>179</v>
      </c>
      <c r="C2120" s="2" t="s">
        <v>30</v>
      </c>
      <c r="D2120" s="16" t="s">
        <v>555</v>
      </c>
      <c r="E2120" s="10">
        <v>19.001645360486</v>
      </c>
      <c r="F2120" s="26">
        <v>1023.8397143534772</v>
      </c>
      <c r="G2120" s="10">
        <v>1059.327598013486</v>
      </c>
    </row>
    <row r="2121">
      <c r="A2121" s="2">
        <v>2120.0</v>
      </c>
      <c r="B2121" s="2" t="s">
        <v>71</v>
      </c>
      <c r="C2121" s="2" t="s">
        <v>179</v>
      </c>
      <c r="D2121" s="16" t="s">
        <v>535</v>
      </c>
      <c r="E2121" s="10">
        <v>10.957983482742</v>
      </c>
      <c r="F2121" s="26">
        <v>1090.4753410790547</v>
      </c>
      <c r="G2121" s="10">
        <v>1042.8413597139634</v>
      </c>
    </row>
    <row r="2122">
      <c r="A2122" s="2">
        <v>2121.0</v>
      </c>
      <c r="B2122" s="2" t="s">
        <v>153</v>
      </c>
      <c r="C2122" s="2" t="s">
        <v>71</v>
      </c>
      <c r="D2122" s="16" t="s">
        <v>433</v>
      </c>
      <c r="E2122" s="10">
        <v>-40.187067858100384</v>
      </c>
      <c r="F2122" s="26">
        <v>1035.6153266923604</v>
      </c>
      <c r="G2122" s="10">
        <v>1101.4333245617968</v>
      </c>
    </row>
    <row r="2123">
      <c r="A2123" s="2">
        <v>2122.0</v>
      </c>
      <c r="B2123" s="2" t="s">
        <v>157</v>
      </c>
      <c r="C2123" s="2" t="s">
        <v>71</v>
      </c>
      <c r="D2123" s="16" t="s">
        <v>469</v>
      </c>
      <c r="E2123" s="10">
        <v>27.96913630077938</v>
      </c>
      <c r="F2123" s="26">
        <v>1031.0308742278228</v>
      </c>
      <c r="G2123" s="10">
        <v>1141.6203924198971</v>
      </c>
    </row>
    <row r="2124">
      <c r="A2124" s="2">
        <v>2123.0</v>
      </c>
      <c r="B2124" s="2" t="s">
        <v>171</v>
      </c>
      <c r="C2124" s="2" t="s">
        <v>157</v>
      </c>
      <c r="D2124" s="16" t="s">
        <v>554</v>
      </c>
      <c r="E2124" s="10">
        <v>17.97833174442511</v>
      </c>
      <c r="F2124" s="26">
        <v>1042.859766170102</v>
      </c>
      <c r="G2124" s="10">
        <v>1059.0000105286022</v>
      </c>
    </row>
    <row r="2125">
      <c r="A2125" s="2">
        <v>2124.0</v>
      </c>
      <c r="B2125" s="2" t="s">
        <v>149</v>
      </c>
      <c r="C2125" s="2" t="s">
        <v>171</v>
      </c>
      <c r="D2125" s="16" t="s">
        <v>477</v>
      </c>
      <c r="E2125" s="10">
        <v>28.314304892004113</v>
      </c>
      <c r="F2125" s="26">
        <v>958.053159279433</v>
      </c>
      <c r="G2125" s="10">
        <v>1060.838097914527</v>
      </c>
    </row>
    <row r="2126">
      <c r="A2126" s="2">
        <v>2125.0</v>
      </c>
      <c r="B2126" s="2" t="s">
        <v>138</v>
      </c>
      <c r="C2126" s="2" t="s">
        <v>149</v>
      </c>
      <c r="D2126" s="16" t="s">
        <v>565</v>
      </c>
      <c r="E2126" s="10">
        <v>9.504601308503489</v>
      </c>
      <c r="F2126" s="26">
        <v>1059.3726675753298</v>
      </c>
      <c r="G2126" s="10">
        <v>986.3674641714371</v>
      </c>
    </row>
    <row r="2127">
      <c r="A2127" s="2">
        <v>2126.0</v>
      </c>
      <c r="B2127" s="2" t="s">
        <v>179</v>
      </c>
      <c r="C2127" s="2" t="s">
        <v>138</v>
      </c>
      <c r="D2127" s="16" t="s">
        <v>587</v>
      </c>
      <c r="E2127" s="10">
        <v>19.244995369749798</v>
      </c>
      <c r="F2127" s="26">
        <v>1031.8833762312213</v>
      </c>
      <c r="G2127" s="10">
        <v>1068.8772688838335</v>
      </c>
    </row>
    <row r="2128">
      <c r="A2128" s="2">
        <v>2127.0</v>
      </c>
      <c r="B2128" s="2" t="s">
        <v>35</v>
      </c>
      <c r="C2128" s="2" t="s">
        <v>179</v>
      </c>
      <c r="D2128" s="16" t="s">
        <v>432</v>
      </c>
      <c r="E2128" s="10">
        <v>13.255729005757358</v>
      </c>
      <c r="F2128" s="26">
        <v>1075.504394618497</v>
      </c>
      <c r="G2128" s="10">
        <v>1051.1283716009711</v>
      </c>
    </row>
    <row r="2129">
      <c r="A2129" s="2">
        <v>2128.0</v>
      </c>
      <c r="B2129" s="2" t="s">
        <v>39</v>
      </c>
      <c r="C2129" s="2" t="s">
        <v>35</v>
      </c>
      <c r="D2129" s="16" t="s">
        <v>433</v>
      </c>
      <c r="E2129" s="10">
        <v>-53.19610625047654</v>
      </c>
      <c r="F2129" s="26">
        <v>1141.9888059399218</v>
      </c>
      <c r="G2129" s="10">
        <v>1088.7601236242542</v>
      </c>
    </row>
    <row r="2130">
      <c r="A2130" s="2">
        <v>2129.0</v>
      </c>
      <c r="B2130" s="2" t="s">
        <v>157</v>
      </c>
      <c r="C2130" s="2" t="s">
        <v>39</v>
      </c>
      <c r="D2130" s="16" t="s">
        <v>587</v>
      </c>
      <c r="E2130" s="10">
        <v>20.604253799344985</v>
      </c>
      <c r="F2130" s="26">
        <v>1041.021678784177</v>
      </c>
      <c r="G2130" s="10">
        <v>1088.7926996894453</v>
      </c>
    </row>
    <row r="2131">
      <c r="A2131" s="2">
        <v>2130.0</v>
      </c>
      <c r="B2131" s="2" t="s">
        <v>71</v>
      </c>
      <c r="C2131" s="2" t="s">
        <v>157</v>
      </c>
      <c r="D2131" s="16" t="s">
        <v>518</v>
      </c>
      <c r="E2131" s="10">
        <v>10.952753481714838</v>
      </c>
      <c r="F2131" s="26">
        <v>1113.6512561191178</v>
      </c>
      <c r="G2131" s="10">
        <v>1061.6259325835222</v>
      </c>
    </row>
    <row r="2132">
      <c r="A2132" s="2">
        <v>2131.0</v>
      </c>
      <c r="B2132" s="2" t="s">
        <v>24</v>
      </c>
      <c r="C2132" s="2" t="s">
        <v>104</v>
      </c>
      <c r="D2132" s="16" t="s">
        <v>432</v>
      </c>
      <c r="E2132" s="10">
        <v>7.055336676974128</v>
      </c>
      <c r="F2132" s="26">
        <v>1146.7781010422736</v>
      </c>
      <c r="G2132" s="10">
        <v>1040.0514053627885</v>
      </c>
    </row>
    <row r="2133">
      <c r="A2133" s="2">
        <v>2132.0</v>
      </c>
      <c r="B2133" s="2" t="s">
        <v>315</v>
      </c>
      <c r="C2133" s="2" t="s">
        <v>24</v>
      </c>
      <c r="D2133" s="16" t="s">
        <v>433</v>
      </c>
      <c r="E2133" s="10">
        <v>-19.708461763248753</v>
      </c>
      <c r="F2133" s="26">
        <v>939.806420912181</v>
      </c>
      <c r="G2133" s="10">
        <v>1153.8334377192477</v>
      </c>
    </row>
    <row r="2134">
      <c r="A2134" s="2">
        <v>2133.0</v>
      </c>
      <c r="B2134" s="2" t="s">
        <v>141</v>
      </c>
      <c r="C2134" s="2" t="s">
        <v>24</v>
      </c>
      <c r="D2134" s="16" t="s">
        <v>536</v>
      </c>
      <c r="E2134" s="10">
        <v>19.262216778466986</v>
      </c>
      <c r="F2134" s="26">
        <v>1112.0482303354797</v>
      </c>
      <c r="G2134" s="10">
        <v>1173.5418994824965</v>
      </c>
    </row>
    <row r="2135">
      <c r="A2135" s="2">
        <v>2134.0</v>
      </c>
      <c r="B2135" s="2" t="s">
        <v>21</v>
      </c>
      <c r="C2135" s="2" t="s">
        <v>141</v>
      </c>
      <c r="D2135" s="16" t="s">
        <v>535</v>
      </c>
      <c r="E2135" s="10">
        <v>10.51335630827593</v>
      </c>
      <c r="F2135" s="26">
        <v>1184.3557100869227</v>
      </c>
      <c r="G2135" s="10">
        <v>1131.3104471139468</v>
      </c>
    </row>
    <row r="2136">
      <c r="A2136" s="2">
        <v>2135.0</v>
      </c>
      <c r="B2136" s="2" t="s">
        <v>86</v>
      </c>
      <c r="C2136" s="2" t="s">
        <v>21</v>
      </c>
      <c r="D2136" s="16" t="s">
        <v>565</v>
      </c>
      <c r="E2136" s="10">
        <v>40.594571871286966</v>
      </c>
      <c r="F2136" s="26">
        <v>1011.182197636871</v>
      </c>
      <c r="G2136" s="10">
        <v>1194.8690663951986</v>
      </c>
    </row>
    <row r="2137">
      <c r="A2137" s="2">
        <v>2136.0</v>
      </c>
      <c r="B2137" s="2" t="s">
        <v>217</v>
      </c>
      <c r="C2137" s="2" t="s">
        <v>86</v>
      </c>
      <c r="D2137" s="16" t="s">
        <v>526</v>
      </c>
      <c r="E2137" s="10">
        <v>19.11408983924638</v>
      </c>
      <c r="F2137" s="26">
        <v>1019.3870623209881</v>
      </c>
      <c r="G2137" s="10">
        <v>1051.7767695081582</v>
      </c>
    </row>
    <row r="2138">
      <c r="A2138" s="2">
        <v>2137.0</v>
      </c>
      <c r="B2138" s="2" t="s">
        <v>377</v>
      </c>
      <c r="C2138" s="2" t="s">
        <v>217</v>
      </c>
      <c r="D2138" s="16" t="s">
        <v>433</v>
      </c>
      <c r="E2138" s="10">
        <v>-38.84089011756295</v>
      </c>
      <c r="F2138" s="26">
        <v>962.7811911176855</v>
      </c>
      <c r="G2138" s="10">
        <v>1038.5011521602344</v>
      </c>
    </row>
    <row r="2139">
      <c r="A2139" s="2">
        <v>2138.0</v>
      </c>
      <c r="B2139" s="2" t="s">
        <v>421</v>
      </c>
      <c r="C2139" s="2" t="s">
        <v>217</v>
      </c>
      <c r="D2139" s="16" t="s">
        <v>575</v>
      </c>
      <c r="E2139" s="10">
        <v>50.26143333864228</v>
      </c>
      <c r="F2139" s="26">
        <v>788.5259484946121</v>
      </c>
      <c r="G2139" s="10">
        <v>1077.3420422777974</v>
      </c>
    </row>
    <row r="2140">
      <c r="A2140" s="2">
        <v>2139.0</v>
      </c>
      <c r="B2140" s="2" t="s">
        <v>208</v>
      </c>
      <c r="C2140" s="2" t="s">
        <v>421</v>
      </c>
      <c r="D2140" s="16" t="s">
        <v>536</v>
      </c>
      <c r="E2140" s="10">
        <v>2.9079064762649844</v>
      </c>
      <c r="F2140" s="26">
        <v>1027.707905442835</v>
      </c>
      <c r="G2140" s="10">
        <v>838.7873818332544</v>
      </c>
    </row>
    <row r="2141">
      <c r="A2141" s="2">
        <v>2140.0</v>
      </c>
      <c r="B2141" s="2" t="s">
        <v>104</v>
      </c>
      <c r="C2141" s="2" t="s">
        <v>208</v>
      </c>
      <c r="D2141" s="16" t="s">
        <v>514</v>
      </c>
      <c r="E2141" s="10">
        <v>15.059350322599217</v>
      </c>
      <c r="F2141" s="26">
        <v>1032.9960686858144</v>
      </c>
      <c r="G2141" s="10">
        <v>1030.6158119191</v>
      </c>
    </row>
    <row r="2142">
      <c r="A2142" s="2">
        <v>2141.0</v>
      </c>
      <c r="B2142" s="2" t="s">
        <v>21</v>
      </c>
      <c r="C2142" s="2" t="s">
        <v>104</v>
      </c>
      <c r="D2142" s="16" t="s">
        <v>514</v>
      </c>
      <c r="E2142" s="10">
        <v>6.678877029912664</v>
      </c>
      <c r="F2142" s="26">
        <v>1154.2744945239117</v>
      </c>
      <c r="G2142" s="10">
        <v>1048.0554190084135</v>
      </c>
    </row>
    <row r="2143">
      <c r="A2143" s="2">
        <v>2142.0</v>
      </c>
      <c r="B2143" s="2" t="s">
        <v>141</v>
      </c>
      <c r="C2143" s="2" t="s">
        <v>21</v>
      </c>
      <c r="D2143" s="16" t="s">
        <v>554</v>
      </c>
      <c r="E2143" s="10">
        <v>20.862797599184137</v>
      </c>
      <c r="F2143" s="26">
        <v>1120.797090805671</v>
      </c>
      <c r="G2143" s="10">
        <v>1160.9533715538244</v>
      </c>
    </row>
    <row r="2144">
      <c r="A2144" s="2">
        <v>2143.0</v>
      </c>
      <c r="B2144" s="2" t="s">
        <v>19</v>
      </c>
      <c r="C2144" s="2" t="s">
        <v>141</v>
      </c>
      <c r="D2144" s="16" t="s">
        <v>518</v>
      </c>
      <c r="E2144" s="10">
        <v>13.572365543179687</v>
      </c>
      <c r="F2144" s="26">
        <v>1164.1174496181166</v>
      </c>
      <c r="G2144" s="10">
        <v>1141.6598884048549</v>
      </c>
    </row>
    <row r="2145">
      <c r="A2145" s="2">
        <v>2144.0</v>
      </c>
      <c r="B2145" s="2" t="s">
        <v>86</v>
      </c>
      <c r="C2145" s="2" t="s">
        <v>19</v>
      </c>
      <c r="D2145" s="16" t="s">
        <v>587</v>
      </c>
      <c r="E2145" s="10">
        <v>34.18107143276972</v>
      </c>
      <c r="F2145" s="26">
        <v>1032.6626796689118</v>
      </c>
      <c r="G2145" s="10">
        <v>1177.689815161296</v>
      </c>
    </row>
    <row r="2146">
      <c r="A2146" s="2">
        <v>2145.0</v>
      </c>
      <c r="B2146" s="2" t="s">
        <v>101</v>
      </c>
      <c r="C2146" s="2" t="s">
        <v>86</v>
      </c>
      <c r="D2146" s="16" t="s">
        <v>518</v>
      </c>
      <c r="E2146" s="10">
        <v>14.587877170576457</v>
      </c>
      <c r="F2146" s="26">
        <v>1078.990327859331</v>
      </c>
      <c r="G2146" s="10">
        <v>1066.8437511016816</v>
      </c>
    </row>
    <row r="2147">
      <c r="A2147" s="2">
        <v>2146.0</v>
      </c>
      <c r="B2147" s="2" t="s">
        <v>41</v>
      </c>
      <c r="C2147" s="2" t="s">
        <v>47</v>
      </c>
      <c r="D2147" s="16" t="s">
        <v>535</v>
      </c>
      <c r="E2147" s="10">
        <v>20.27499792978622</v>
      </c>
      <c r="F2147" s="26">
        <v>1063.7678994305415</v>
      </c>
      <c r="G2147" s="10">
        <v>1104.7641748030808</v>
      </c>
    </row>
    <row r="2148">
      <c r="A2148" s="2">
        <v>2147.0</v>
      </c>
      <c r="B2148" s="2" t="s">
        <v>88</v>
      </c>
      <c r="C2148" s="2" t="s">
        <v>41</v>
      </c>
      <c r="D2148" s="16" t="s">
        <v>432</v>
      </c>
      <c r="E2148" s="10">
        <v>14.427203160107323</v>
      </c>
      <c r="F2148" s="26">
        <v>1096.4582538817126</v>
      </c>
      <c r="G2148" s="10">
        <v>1084.0428973603277</v>
      </c>
    </row>
    <row r="2149">
      <c r="A2149" s="2">
        <v>2148.0</v>
      </c>
      <c r="B2149" s="2" t="s">
        <v>27</v>
      </c>
      <c r="C2149" s="2" t="s">
        <v>88</v>
      </c>
      <c r="D2149" s="16" t="s">
        <v>565</v>
      </c>
      <c r="E2149" s="10">
        <v>19.839341989057772</v>
      </c>
      <c r="F2149" s="26">
        <v>1077.5210837299535</v>
      </c>
      <c r="G2149" s="10">
        <v>1110.88545704182</v>
      </c>
    </row>
    <row r="2150">
      <c r="A2150" s="2">
        <v>2149.0</v>
      </c>
      <c r="B2150" s="2" t="s">
        <v>242</v>
      </c>
      <c r="C2150" s="2" t="s">
        <v>27</v>
      </c>
      <c r="D2150" s="16" t="s">
        <v>433</v>
      </c>
      <c r="E2150" s="10">
        <v>-36.10718476251557</v>
      </c>
      <c r="F2150" s="26">
        <v>1002.0583529432889</v>
      </c>
      <c r="G2150" s="10">
        <v>1097.3604257190113</v>
      </c>
    </row>
    <row r="2151">
      <c r="A2151" s="2">
        <v>2150.0</v>
      </c>
      <c r="B2151" s="2" t="s">
        <v>88</v>
      </c>
      <c r="C2151" s="2" t="s">
        <v>27</v>
      </c>
      <c r="D2151" s="16" t="s">
        <v>565</v>
      </c>
      <c r="E2151" s="10">
        <v>17.5059966269056</v>
      </c>
      <c r="F2151" s="26">
        <v>1091.0461150527622</v>
      </c>
      <c r="G2151" s="10">
        <v>1133.467610481527</v>
      </c>
    </row>
    <row r="2152">
      <c r="A2152" s="2">
        <v>2151.0</v>
      </c>
      <c r="B2152" s="2" t="s">
        <v>76</v>
      </c>
      <c r="C2152" s="2" t="s">
        <v>88</v>
      </c>
      <c r="D2152" s="16" t="s">
        <v>432</v>
      </c>
      <c r="E2152" s="10">
        <v>24.677548401734583</v>
      </c>
      <c r="F2152" s="26">
        <v>1035.748289787761</v>
      </c>
      <c r="G2152" s="10">
        <v>1108.5521116796679</v>
      </c>
    </row>
    <row r="2153">
      <c r="A2153" s="2">
        <v>2152.0</v>
      </c>
      <c r="B2153" s="2" t="s">
        <v>47</v>
      </c>
      <c r="C2153" s="2" t="s">
        <v>76</v>
      </c>
      <c r="D2153" s="16" t="s">
        <v>509</v>
      </c>
      <c r="E2153" s="10">
        <v>12.592300513673052</v>
      </c>
      <c r="F2153" s="26">
        <v>1084.4891768732946</v>
      </c>
      <c r="G2153" s="10">
        <v>1060.4258381894956</v>
      </c>
    </row>
    <row r="2154">
      <c r="A2154" s="2">
        <v>2153.0</v>
      </c>
      <c r="B2154" s="2" t="s">
        <v>41</v>
      </c>
      <c r="C2154" s="2" t="s">
        <v>47</v>
      </c>
      <c r="D2154" s="16" t="s">
        <v>554</v>
      </c>
      <c r="E2154" s="10">
        <v>19.30704992861366</v>
      </c>
      <c r="F2154" s="26">
        <v>1069.6156942002203</v>
      </c>
      <c r="G2154" s="10">
        <v>1097.0814773869677</v>
      </c>
    </row>
    <row r="2155">
      <c r="A2155" s="2">
        <v>2154.0</v>
      </c>
      <c r="B2155" s="2" t="s">
        <v>88</v>
      </c>
      <c r="C2155" s="2" t="s">
        <v>41</v>
      </c>
      <c r="D2155" s="16" t="s">
        <v>433</v>
      </c>
      <c r="E2155" s="10">
        <v>-47.653094147682125</v>
      </c>
      <c r="F2155" s="26">
        <v>1083.8745632779332</v>
      </c>
      <c r="G2155" s="10">
        <v>1088.922744128834</v>
      </c>
    </row>
    <row r="2156">
      <c r="A2156" s="2">
        <v>2155.0</v>
      </c>
      <c r="B2156" s="2" t="s">
        <v>215</v>
      </c>
      <c r="C2156" s="2" t="s">
        <v>41</v>
      </c>
      <c r="D2156" s="16" t="s">
        <v>536</v>
      </c>
      <c r="E2156" s="10">
        <v>33.65548417719108</v>
      </c>
      <c r="F2156" s="26">
        <v>980.6626703343688</v>
      </c>
      <c r="G2156" s="10">
        <v>1136.5758382765162</v>
      </c>
    </row>
    <row r="2157">
      <c r="A2157" s="2">
        <v>2156.0</v>
      </c>
      <c r="B2157" s="2" t="s">
        <v>106</v>
      </c>
      <c r="C2157" s="2" t="s">
        <v>215</v>
      </c>
      <c r="D2157" s="16" t="s">
        <v>432</v>
      </c>
      <c r="E2157" s="10">
        <v>15.335783425455295</v>
      </c>
      <c r="F2157" s="26">
        <v>1017.9206719797985</v>
      </c>
      <c r="G2157" s="10">
        <v>1014.3181545115599</v>
      </c>
    </row>
    <row r="2158">
      <c r="A2158" s="2">
        <v>2157.0</v>
      </c>
      <c r="B2158" s="2" t="s">
        <v>47</v>
      </c>
      <c r="C2158" s="2" t="s">
        <v>106</v>
      </c>
      <c r="D2158" s="16" t="s">
        <v>535</v>
      </c>
      <c r="E2158" s="10">
        <v>11.220470353271194</v>
      </c>
      <c r="F2158" s="26">
        <v>1077.774427458354</v>
      </c>
      <c r="G2158" s="10">
        <v>1033.2564554052537</v>
      </c>
    </row>
    <row r="2159">
      <c r="A2159" s="2">
        <v>2158.0</v>
      </c>
      <c r="B2159" s="2" t="s">
        <v>388</v>
      </c>
      <c r="C2159" s="2" t="s">
        <v>47</v>
      </c>
      <c r="D2159" s="16" t="s">
        <v>433</v>
      </c>
      <c r="E2159" s="10">
        <v>-32.5305077864276</v>
      </c>
      <c r="F2159" s="26">
        <v>968.6815812565998</v>
      </c>
      <c r="G2159" s="10">
        <v>1088.9948978116252</v>
      </c>
    </row>
    <row r="2160">
      <c r="A2160" s="2">
        <v>2159.0</v>
      </c>
      <c r="B2160" s="2" t="s">
        <v>103</v>
      </c>
      <c r="C2160" s="2" t="s">
        <v>47</v>
      </c>
      <c r="D2160" s="16" t="s">
        <v>477</v>
      </c>
      <c r="E2160" s="10">
        <v>21.105284824121394</v>
      </c>
      <c r="F2160" s="26">
        <v>1047.8640335080504</v>
      </c>
      <c r="G2160" s="10">
        <v>1121.5254055980527</v>
      </c>
    </row>
    <row r="2161">
      <c r="A2161" s="2">
        <v>2160.0</v>
      </c>
      <c r="B2161" s="2" t="s">
        <v>123</v>
      </c>
      <c r="C2161" s="2" t="s">
        <v>125</v>
      </c>
      <c r="D2161" s="16" t="s">
        <v>554</v>
      </c>
      <c r="E2161" s="10">
        <v>23.42662777388443</v>
      </c>
      <c r="F2161" s="26">
        <v>962.1152263812222</v>
      </c>
      <c r="G2161" s="10">
        <v>1022.1378552948524</v>
      </c>
    </row>
    <row r="2162">
      <c r="A2162" s="2">
        <v>2161.0</v>
      </c>
      <c r="B2162" s="2" t="s">
        <v>38</v>
      </c>
      <c r="C2162" s="2" t="s">
        <v>123</v>
      </c>
      <c r="D2162" s="16" t="s">
        <v>447</v>
      </c>
      <c r="E2162" s="10">
        <v>5.678711154191717</v>
      </c>
      <c r="F2162" s="26">
        <v>1108.8241582447747</v>
      </c>
      <c r="G2162" s="10">
        <v>985.5418541551066</v>
      </c>
    </row>
    <row r="2163">
      <c r="A2163" s="2">
        <v>2162.0</v>
      </c>
      <c r="B2163" s="2" t="s">
        <v>373</v>
      </c>
      <c r="C2163" s="2" t="s">
        <v>38</v>
      </c>
      <c r="D2163" s="16" t="s">
        <v>433</v>
      </c>
      <c r="E2163" s="10">
        <v>-37.675788273745106</v>
      </c>
      <c r="F2163" s="26">
        <v>1030.3638543459301</v>
      </c>
      <c r="G2163" s="10">
        <v>1114.5028693989666</v>
      </c>
    </row>
    <row r="2164">
      <c r="A2164" s="2">
        <v>2163.0</v>
      </c>
      <c r="B2164" s="2" t="s">
        <v>69</v>
      </c>
      <c r="C2164" s="2" t="s">
        <v>38</v>
      </c>
      <c r="D2164" s="16" t="s">
        <v>525</v>
      </c>
      <c r="E2164" s="10">
        <v>21.822177554262215</v>
      </c>
      <c r="F2164" s="26">
        <v>1076.6587137642205</v>
      </c>
      <c r="G2164" s="10">
        <v>1152.1786576727118</v>
      </c>
    </row>
    <row r="2165">
      <c r="A2165" s="2">
        <v>2164.0</v>
      </c>
      <c r="B2165" s="2" t="s">
        <v>22</v>
      </c>
      <c r="C2165" s="2" t="s">
        <v>69</v>
      </c>
      <c r="D2165" s="16" t="s">
        <v>525</v>
      </c>
      <c r="E2165" s="10">
        <v>16.494470295577695</v>
      </c>
      <c r="F2165" s="26">
        <v>1090.279743448112</v>
      </c>
      <c r="G2165" s="10">
        <v>1098.4808913184827</v>
      </c>
    </row>
    <row r="2166">
      <c r="A2166" s="2">
        <v>2165.0</v>
      </c>
      <c r="B2166" s="2" t="s">
        <v>151</v>
      </c>
      <c r="C2166" s="2" t="s">
        <v>22</v>
      </c>
      <c r="D2166" s="16" t="s">
        <v>477</v>
      </c>
      <c r="E2166" s="10">
        <v>18.230231635797228</v>
      </c>
      <c r="F2166" s="26">
        <v>1079.7024844525372</v>
      </c>
      <c r="G2166" s="10">
        <v>1106.7742137436896</v>
      </c>
    </row>
    <row r="2167">
      <c r="A2167" s="2">
        <v>2166.0</v>
      </c>
      <c r="B2167" s="2" t="s">
        <v>92</v>
      </c>
      <c r="C2167" s="2" t="s">
        <v>151</v>
      </c>
      <c r="D2167" s="16" t="s">
        <v>477</v>
      </c>
      <c r="E2167" s="10">
        <v>18.267859201148926</v>
      </c>
      <c r="F2167" s="26">
        <v>1070.5467956396633</v>
      </c>
      <c r="G2167" s="10">
        <v>1097.9327160883345</v>
      </c>
    </row>
    <row r="2168">
      <c r="A2168" s="2">
        <v>2167.0</v>
      </c>
      <c r="B2168" s="2" t="s">
        <v>69</v>
      </c>
      <c r="C2168" s="2" t="s">
        <v>92</v>
      </c>
      <c r="D2168" s="16" t="s">
        <v>525</v>
      </c>
      <c r="E2168" s="10">
        <v>16.342542408370935</v>
      </c>
      <c r="F2168" s="26">
        <v>1081.986421022905</v>
      </c>
      <c r="G2168" s="10">
        <v>1088.8146548408122</v>
      </c>
    </row>
    <row r="2169">
      <c r="A2169" s="2">
        <v>2168.0</v>
      </c>
      <c r="B2169" s="2" t="s">
        <v>125</v>
      </c>
      <c r="C2169" s="2" t="s">
        <v>69</v>
      </c>
      <c r="D2169" s="16" t="s">
        <v>433</v>
      </c>
      <c r="E2169" s="10">
        <v>-35.4948938495119</v>
      </c>
      <c r="F2169" s="26">
        <v>998.711227520968</v>
      </c>
      <c r="G2169" s="10">
        <v>1098.328963431276</v>
      </c>
    </row>
    <row r="2170">
      <c r="A2170" s="2">
        <v>2169.0</v>
      </c>
      <c r="B2170" s="2" t="s">
        <v>38</v>
      </c>
      <c r="C2170" s="2" t="s">
        <v>69</v>
      </c>
      <c r="D2170" s="16" t="s">
        <v>514</v>
      </c>
      <c r="E2170" s="10">
        <v>11.860720725739762</v>
      </c>
      <c r="F2170" s="26">
        <v>1130.3564801184496</v>
      </c>
      <c r="G2170" s="10">
        <v>1133.823857280788</v>
      </c>
    </row>
    <row r="2171">
      <c r="A2171" s="2">
        <v>2170.0</v>
      </c>
      <c r="B2171" s="2" t="s">
        <v>373</v>
      </c>
      <c r="C2171" s="2" t="s">
        <v>38</v>
      </c>
      <c r="D2171" s="16" t="s">
        <v>432</v>
      </c>
      <c r="E2171" s="10">
        <v>35.57566289365962</v>
      </c>
      <c r="F2171" s="26">
        <v>992.688066072185</v>
      </c>
      <c r="G2171" s="10">
        <v>1142.2172008441892</v>
      </c>
    </row>
    <row r="2172">
      <c r="A2172" s="2">
        <v>2171.0</v>
      </c>
      <c r="B2172" s="2" t="s">
        <v>22</v>
      </c>
      <c r="C2172" s="2" t="s">
        <v>373</v>
      </c>
      <c r="D2172" s="16" t="s">
        <v>587</v>
      </c>
      <c r="E2172" s="10">
        <v>9.410243007107933</v>
      </c>
      <c r="F2172" s="26">
        <v>1088.5439821078924</v>
      </c>
      <c r="G2172" s="10">
        <v>1028.2637289658446</v>
      </c>
    </row>
    <row r="2173">
      <c r="A2173" s="2">
        <v>2172.0</v>
      </c>
      <c r="B2173" s="2" t="s">
        <v>123</v>
      </c>
      <c r="C2173" s="2" t="s">
        <v>22</v>
      </c>
      <c r="D2173" s="16" t="s">
        <v>528</v>
      </c>
      <c r="E2173" s="10">
        <v>30.17664858100431</v>
      </c>
      <c r="F2173" s="26">
        <v>979.863143000915</v>
      </c>
      <c r="G2173" s="10">
        <v>1097.9542251150003</v>
      </c>
    </row>
    <row r="2174">
      <c r="A2174" s="2">
        <v>2173.0</v>
      </c>
      <c r="B2174" s="2" t="s">
        <v>92</v>
      </c>
      <c r="C2174" s="2" t="s">
        <v>123</v>
      </c>
      <c r="D2174" s="16" t="s">
        <v>536</v>
      </c>
      <c r="E2174" s="10">
        <v>9.369919386820236</v>
      </c>
      <c r="F2174" s="26">
        <v>1072.4721124324412</v>
      </c>
      <c r="G2174" s="10">
        <v>1010.0397915819193</v>
      </c>
    </row>
    <row r="2175">
      <c r="A2175" s="2">
        <v>2174.0</v>
      </c>
      <c r="B2175" s="2" t="s">
        <v>69</v>
      </c>
      <c r="C2175" s="2" t="s">
        <v>92</v>
      </c>
      <c r="D2175" s="16" t="s">
        <v>587</v>
      </c>
      <c r="E2175" s="10">
        <v>11.068310108266108</v>
      </c>
      <c r="F2175" s="26">
        <v>1121.9631365550483</v>
      </c>
      <c r="G2175" s="10">
        <v>1081.8420318192616</v>
      </c>
    </row>
    <row r="2176">
      <c r="A2176" s="2">
        <v>2175.0</v>
      </c>
      <c r="B2176" s="2" t="s">
        <v>38</v>
      </c>
      <c r="C2176" s="2" t="s">
        <v>69</v>
      </c>
      <c r="D2176" s="16" t="s">
        <v>587</v>
      </c>
      <c r="E2176" s="10">
        <v>17.95457078207153</v>
      </c>
      <c r="F2176" s="26">
        <v>1106.6415379505295</v>
      </c>
      <c r="G2176" s="10">
        <v>1133.0314466633145</v>
      </c>
    </row>
    <row r="2177">
      <c r="A2177" s="2">
        <v>2176.0</v>
      </c>
      <c r="B2177" s="2" t="s">
        <v>71</v>
      </c>
      <c r="C2177" s="2" t="s">
        <v>20</v>
      </c>
      <c r="D2177" s="16" t="s">
        <v>477</v>
      </c>
      <c r="E2177" s="10">
        <v>8.270824189867799</v>
      </c>
      <c r="F2177" s="26">
        <v>1124.6040096008326</v>
      </c>
      <c r="G2177" s="10">
        <v>1046.096582823301</v>
      </c>
    </row>
    <row r="2178">
      <c r="A2178" s="2">
        <v>2177.0</v>
      </c>
      <c r="B2178" s="2" t="s">
        <v>30</v>
      </c>
      <c r="C2178" s="2" t="s">
        <v>20</v>
      </c>
      <c r="D2178" s="16" t="s">
        <v>554</v>
      </c>
      <c r="E2178" s="10">
        <v>12.04487217038385</v>
      </c>
      <c r="F2178" s="26">
        <v>1040.325952653</v>
      </c>
      <c r="G2178" s="10">
        <v>1037.8257586334332</v>
      </c>
    </row>
    <row r="2179">
      <c r="A2179" s="2">
        <v>2178.0</v>
      </c>
      <c r="B2179" s="2" t="s">
        <v>34</v>
      </c>
      <c r="C2179" s="2" t="s">
        <v>30</v>
      </c>
      <c r="D2179" s="16" t="s">
        <v>555</v>
      </c>
      <c r="E2179" s="10">
        <v>16.662744157736714</v>
      </c>
      <c r="F2179" s="26">
        <v>1036.5328084001437</v>
      </c>
      <c r="G2179" s="10">
        <v>1052.3708248233838</v>
      </c>
    </row>
    <row r="2180">
      <c r="A2180" s="2">
        <v>2179.0</v>
      </c>
      <c r="B2180" s="2" t="s">
        <v>79</v>
      </c>
      <c r="C2180" s="2" t="s">
        <v>34</v>
      </c>
      <c r="D2180" s="16" t="s">
        <v>514</v>
      </c>
      <c r="E2180" s="10">
        <v>20.050144401680637</v>
      </c>
      <c r="F2180" s="26">
        <v>1012.5381346442773</v>
      </c>
      <c r="G2180" s="10">
        <v>1053.1955525578805</v>
      </c>
    </row>
    <row r="2181">
      <c r="A2181" s="2">
        <v>2180.0</v>
      </c>
      <c r="B2181" s="2" t="s">
        <v>40</v>
      </c>
      <c r="C2181" s="2" t="s">
        <v>79</v>
      </c>
      <c r="D2181" s="16" t="s">
        <v>525</v>
      </c>
      <c r="E2181" s="10">
        <v>7.986717025786585</v>
      </c>
      <c r="F2181" s="26">
        <v>1121.9969931616433</v>
      </c>
      <c r="G2181" s="10">
        <v>1032.5882790459577</v>
      </c>
    </row>
    <row r="2182">
      <c r="A2182" s="2">
        <v>2181.0</v>
      </c>
      <c r="B2182" s="2" t="s">
        <v>35</v>
      </c>
      <c r="C2182" s="2" t="s">
        <v>40</v>
      </c>
      <c r="D2182" s="16" t="s">
        <v>525</v>
      </c>
      <c r="E2182" s="10">
        <v>14.354158943284649</v>
      </c>
      <c r="F2182" s="26">
        <v>1141.9562298747308</v>
      </c>
      <c r="G2182" s="10">
        <v>1129.9837101874298</v>
      </c>
    </row>
    <row r="2183">
      <c r="A2183" s="2">
        <v>2182.0</v>
      </c>
      <c r="B2183" s="2" t="s">
        <v>20</v>
      </c>
      <c r="C2183" s="2" t="s">
        <v>35</v>
      </c>
      <c r="D2183" s="16" t="s">
        <v>514</v>
      </c>
      <c r="E2183" s="10">
        <v>32.45171885633527</v>
      </c>
      <c r="F2183" s="26">
        <v>1025.7808864630495</v>
      </c>
      <c r="G2183" s="10">
        <v>1156.3103888180153</v>
      </c>
    </row>
    <row r="2184">
      <c r="A2184" s="2">
        <v>2183.0</v>
      </c>
      <c r="B2184" s="2" t="s">
        <v>171</v>
      </c>
      <c r="C2184" s="2" t="s">
        <v>20</v>
      </c>
      <c r="D2184" s="16" t="s">
        <v>514</v>
      </c>
      <c r="E2184" s="10">
        <v>18.221664944127664</v>
      </c>
      <c r="F2184" s="26">
        <v>1032.5237930225228</v>
      </c>
      <c r="G2184" s="10">
        <v>1058.2326053193847</v>
      </c>
    </row>
    <row r="2185">
      <c r="A2185" s="2">
        <v>2184.0</v>
      </c>
      <c r="B2185" s="2" t="s">
        <v>45</v>
      </c>
      <c r="C2185" s="2" t="s">
        <v>171</v>
      </c>
      <c r="D2185" s="16" t="s">
        <v>432</v>
      </c>
      <c r="E2185" s="10">
        <v>8.659241725560689</v>
      </c>
      <c r="F2185" s="26">
        <v>1131.7542277298323</v>
      </c>
      <c r="G2185" s="10">
        <v>1050.7454579666503</v>
      </c>
    </row>
    <row r="2186">
      <c r="A2186" s="2">
        <v>2185.0</v>
      </c>
      <c r="B2186" s="2" t="s">
        <v>138</v>
      </c>
      <c r="C2186" s="2" t="s">
        <v>45</v>
      </c>
      <c r="D2186" s="16" t="s">
        <v>433</v>
      </c>
      <c r="E2186" s="10">
        <v>-36.74532024595479</v>
      </c>
      <c r="F2186" s="26">
        <v>1049.6322735140836</v>
      </c>
      <c r="G2186" s="10">
        <v>1140.413469455393</v>
      </c>
    </row>
    <row r="2187">
      <c r="A2187" s="2">
        <v>2186.0</v>
      </c>
      <c r="B2187" s="2" t="s">
        <v>30</v>
      </c>
      <c r="C2187" s="2" t="s">
        <v>45</v>
      </c>
      <c r="D2187" s="16" t="s">
        <v>432</v>
      </c>
      <c r="E2187" s="10">
        <v>32.064495957585414</v>
      </c>
      <c r="F2187" s="26">
        <v>1035.708080665647</v>
      </c>
      <c r="G2187" s="10">
        <v>1177.1587897013478</v>
      </c>
    </row>
    <row r="2188">
      <c r="A2188" s="2">
        <v>2187.0</v>
      </c>
      <c r="B2188" s="2" t="s">
        <v>43</v>
      </c>
      <c r="C2188" s="2" t="s">
        <v>30</v>
      </c>
      <c r="D2188" s="16" t="s">
        <v>518</v>
      </c>
      <c r="E2188" s="10">
        <v>19.5962618809565</v>
      </c>
      <c r="F2188" s="26">
        <v>1035.135551542735</v>
      </c>
      <c r="G2188" s="10">
        <v>1067.7725766232325</v>
      </c>
    </row>
    <row r="2189">
      <c r="A2189" s="2">
        <v>2188.0</v>
      </c>
      <c r="B2189" s="2" t="s">
        <v>35</v>
      </c>
      <c r="C2189" s="2" t="s">
        <v>43</v>
      </c>
      <c r="D2189" s="16" t="s">
        <v>575</v>
      </c>
      <c r="E2189" s="10">
        <v>8.632621383418725</v>
      </c>
      <c r="F2189" s="26">
        <v>1123.85866996168</v>
      </c>
      <c r="G2189" s="10">
        <v>1054.7318134236914</v>
      </c>
    </row>
    <row r="2190">
      <c r="A2190" s="2">
        <v>2189.0</v>
      </c>
      <c r="B2190" s="2" t="s">
        <v>40</v>
      </c>
      <c r="C2190" s="2" t="s">
        <v>35</v>
      </c>
      <c r="D2190" s="16" t="s">
        <v>432</v>
      </c>
      <c r="E2190" s="10">
        <v>17.5912270152147</v>
      </c>
      <c r="F2190" s="26">
        <v>1115.6295512441452</v>
      </c>
      <c r="G2190" s="10">
        <v>1132.4912913450987</v>
      </c>
    </row>
    <row r="2191">
      <c r="A2191" s="2">
        <v>2190.0</v>
      </c>
      <c r="B2191" s="2" t="s">
        <v>24</v>
      </c>
      <c r="C2191" s="2" t="s">
        <v>41</v>
      </c>
      <c r="D2191" s="16" t="s">
        <v>535</v>
      </c>
      <c r="E2191" s="10">
        <v>10.650364862435373</v>
      </c>
      <c r="F2191" s="26">
        <v>1154.2796827040295</v>
      </c>
      <c r="G2191" s="10">
        <v>1102.920354099325</v>
      </c>
    </row>
    <row r="2192">
      <c r="A2192" s="2">
        <v>2191.0</v>
      </c>
      <c r="B2192" s="2" t="s">
        <v>27</v>
      </c>
      <c r="C2192" s="2" t="s">
        <v>24</v>
      </c>
      <c r="D2192" s="16" t="s">
        <v>477</v>
      </c>
      <c r="E2192" s="10">
        <v>20.95223828359752</v>
      </c>
      <c r="F2192" s="26">
        <v>1115.9616138546212</v>
      </c>
      <c r="G2192" s="10">
        <v>1164.9300475664647</v>
      </c>
    </row>
    <row r="2193">
      <c r="A2193" s="2">
        <v>2192.0</v>
      </c>
      <c r="B2193" s="2" t="s">
        <v>19</v>
      </c>
      <c r="C2193" s="2" t="s">
        <v>27</v>
      </c>
      <c r="D2193" s="16" t="s">
        <v>518</v>
      </c>
      <c r="E2193" s="10">
        <v>15.156511740175526</v>
      </c>
      <c r="F2193" s="26">
        <v>1143.5087437285263</v>
      </c>
      <c r="G2193" s="10">
        <v>1136.9138521382188</v>
      </c>
    </row>
    <row r="2194">
      <c r="A2194" s="2">
        <v>2193.0</v>
      </c>
      <c r="B2194" s="2" t="s">
        <v>41</v>
      </c>
      <c r="C2194" s="2" t="s">
        <v>19</v>
      </c>
      <c r="D2194" s="16" t="s">
        <v>535</v>
      </c>
      <c r="E2194" s="10">
        <v>23.585260760212602</v>
      </c>
      <c r="F2194" s="26">
        <v>1092.2699892368898</v>
      </c>
      <c r="G2194" s="10">
        <v>1158.6652554687018</v>
      </c>
    </row>
    <row r="2195">
      <c r="A2195" s="2">
        <v>2194.0</v>
      </c>
      <c r="B2195" s="2" t="s">
        <v>21</v>
      </c>
      <c r="C2195" s="2" t="s">
        <v>41</v>
      </c>
      <c r="D2195" s="16" t="s">
        <v>565</v>
      </c>
      <c r="E2195" s="10">
        <v>13.556777615875099</v>
      </c>
      <c r="F2195" s="26">
        <v>1140.0905739546404</v>
      </c>
      <c r="G2195" s="10">
        <v>1115.8552499971024</v>
      </c>
    </row>
    <row r="2196">
      <c r="A2196" s="2">
        <v>2195.0</v>
      </c>
      <c r="B2196" s="2" t="s">
        <v>76</v>
      </c>
      <c r="C2196" s="2" t="s">
        <v>21</v>
      </c>
      <c r="D2196" s="16" t="s">
        <v>509</v>
      </c>
      <c r="E2196" s="10">
        <v>28.613253389825935</v>
      </c>
      <c r="F2196" s="26">
        <v>1047.8335376758225</v>
      </c>
      <c r="G2196" s="10">
        <v>1153.6473515705156</v>
      </c>
    </row>
    <row r="2197">
      <c r="A2197" s="2">
        <v>2196.0</v>
      </c>
      <c r="B2197" s="2" t="s">
        <v>24</v>
      </c>
      <c r="C2197" s="2" t="s">
        <v>76</v>
      </c>
      <c r="D2197" s="16" t="s">
        <v>432</v>
      </c>
      <c r="E2197" s="10">
        <v>9.615131395271481</v>
      </c>
      <c r="F2197" s="26">
        <v>1143.9778092828672</v>
      </c>
      <c r="G2197" s="10">
        <v>1076.4467910656485</v>
      </c>
    </row>
    <row r="2198">
      <c r="A2198" s="2">
        <v>2197.0</v>
      </c>
      <c r="B2198" s="2" t="s">
        <v>103</v>
      </c>
      <c r="C2198" s="2" t="s">
        <v>24</v>
      </c>
      <c r="D2198" s="16" t="s">
        <v>433</v>
      </c>
      <c r="E2198" s="10">
        <v>-37.60821567192416</v>
      </c>
      <c r="F2198" s="26">
        <v>1068.9693183321717</v>
      </c>
      <c r="G2198" s="10">
        <v>1153.5929406781386</v>
      </c>
    </row>
    <row r="2199">
      <c r="A2199" s="2">
        <v>2198.0</v>
      </c>
      <c r="B2199" s="2" t="s">
        <v>41</v>
      </c>
      <c r="C2199" s="2" t="s">
        <v>24</v>
      </c>
      <c r="D2199" s="16" t="s">
        <v>526</v>
      </c>
      <c r="E2199" s="10">
        <v>23.629201158125465</v>
      </c>
      <c r="F2199" s="26">
        <v>1102.2984723812272</v>
      </c>
      <c r="G2199" s="10">
        <v>1191.2011563500628</v>
      </c>
    </row>
    <row r="2200">
      <c r="A2200" s="2">
        <v>2199.0</v>
      </c>
      <c r="B2200" s="2" t="s">
        <v>21</v>
      </c>
      <c r="C2200" s="2" t="s">
        <v>41</v>
      </c>
      <c r="D2200" s="16" t="s">
        <v>433</v>
      </c>
      <c r="E2200" s="10">
        <v>-48.103756101422476</v>
      </c>
      <c r="F2200" s="26">
        <v>1125.0340981806896</v>
      </c>
      <c r="G2200" s="10">
        <v>1125.9276735393526</v>
      </c>
    </row>
    <row r="2201">
      <c r="A2201" s="2">
        <v>2200.0</v>
      </c>
      <c r="B2201" s="2" t="s">
        <v>101</v>
      </c>
      <c r="C2201" s="2" t="s">
        <v>41</v>
      </c>
      <c r="D2201" s="16" t="s">
        <v>514</v>
      </c>
      <c r="E2201" s="10">
        <v>22.26930343949577</v>
      </c>
      <c r="F2201" s="26">
        <v>1093.5782050299074</v>
      </c>
      <c r="G2201" s="10">
        <v>1174.031429640775</v>
      </c>
    </row>
    <row r="2202">
      <c r="A2202" s="2">
        <v>2201.0</v>
      </c>
      <c r="B2202" s="2" t="s">
        <v>106</v>
      </c>
      <c r="C2202" s="2" t="s">
        <v>101</v>
      </c>
      <c r="D2202" s="16" t="s">
        <v>514</v>
      </c>
      <c r="E2202" s="10">
        <v>27.194344090985528</v>
      </c>
      <c r="F2202" s="26">
        <v>1022.0359850519826</v>
      </c>
      <c r="G2202" s="10">
        <v>1115.847508469403</v>
      </c>
    </row>
    <row r="2203">
      <c r="A2203" s="2">
        <v>2202.0</v>
      </c>
      <c r="B2203" s="2" t="s">
        <v>217</v>
      </c>
      <c r="C2203" s="2" t="s">
        <v>106</v>
      </c>
      <c r="D2203" s="16" t="s">
        <v>514</v>
      </c>
      <c r="E2203" s="10">
        <v>17.80065943790869</v>
      </c>
      <c r="F2203" s="26">
        <v>1027.0806089391551</v>
      </c>
      <c r="G2203" s="10">
        <v>1049.230329142968</v>
      </c>
    </row>
    <row r="2204">
      <c r="A2204" s="2">
        <v>2203.0</v>
      </c>
      <c r="B2204" s="2" t="s">
        <v>27</v>
      </c>
      <c r="C2204" s="2" t="s">
        <v>217</v>
      </c>
      <c r="D2204" s="16" t="s">
        <v>514</v>
      </c>
      <c r="E2204" s="10">
        <v>8.538136776890385</v>
      </c>
      <c r="F2204" s="26">
        <v>1121.7573403980432</v>
      </c>
      <c r="G2204" s="10">
        <v>1044.8812683770636</v>
      </c>
    </row>
    <row r="2205">
      <c r="A2205" s="2">
        <v>2204.0</v>
      </c>
      <c r="B2205" s="2" t="s">
        <v>19</v>
      </c>
      <c r="C2205" s="2" t="s">
        <v>27</v>
      </c>
      <c r="D2205" s="16" t="s">
        <v>432</v>
      </c>
      <c r="E2205" s="10">
        <v>15.211698801408359</v>
      </c>
      <c r="F2205" s="26">
        <v>1135.0799947084893</v>
      </c>
      <c r="G2205" s="10">
        <v>1130.2954771749335</v>
      </c>
    </row>
    <row r="2206">
      <c r="A2206" s="2">
        <v>2205.0</v>
      </c>
      <c r="B2206" s="2" t="s">
        <v>76</v>
      </c>
      <c r="C2206" s="2" t="s">
        <v>19</v>
      </c>
      <c r="D2206" s="16" t="s">
        <v>433</v>
      </c>
      <c r="E2206" s="10">
        <v>-37.77037598794851</v>
      </c>
      <c r="F2206" s="26">
        <v>1066.8316596703771</v>
      </c>
      <c r="G2206" s="10">
        <v>1150.2916935098976</v>
      </c>
    </row>
    <row r="2207">
      <c r="A2207" s="2">
        <v>2206.0</v>
      </c>
      <c r="B2207" s="2" t="s">
        <v>100</v>
      </c>
      <c r="C2207" s="2" t="s">
        <v>151</v>
      </c>
      <c r="D2207" s="16" t="s">
        <v>565</v>
      </c>
      <c r="E2207" s="10">
        <v>12.06641693295417</v>
      </c>
      <c r="F2207" s="26">
        <v>1120.2840073984578</v>
      </c>
      <c r="G2207" s="10">
        <v>1079.6648568871856</v>
      </c>
    </row>
    <row r="2208">
      <c r="A2208" s="2">
        <v>2207.0</v>
      </c>
      <c r="B2208" s="2" t="s">
        <v>123</v>
      </c>
      <c r="C2208" s="2" t="s">
        <v>100</v>
      </c>
      <c r="D2208" s="16" t="s">
        <v>518</v>
      </c>
      <c r="E2208" s="10">
        <v>33.156195356035695</v>
      </c>
      <c r="F2208" s="26">
        <v>1000.6698721950991</v>
      </c>
      <c r="G2208" s="10">
        <v>1132.3504243314121</v>
      </c>
    </row>
    <row r="2209">
      <c r="A2209" s="2">
        <v>2208.0</v>
      </c>
      <c r="B2209" s="2" t="s">
        <v>20</v>
      </c>
      <c r="C2209" s="2" t="s">
        <v>123</v>
      </c>
      <c r="D2209" s="16" t="s">
        <v>554</v>
      </c>
      <c r="E2209" s="10">
        <v>15.53558412397049</v>
      </c>
      <c r="F2209" s="26">
        <v>1040.0109403752572</v>
      </c>
      <c r="G2209" s="10">
        <v>1033.8260675511347</v>
      </c>
    </row>
    <row r="2210">
      <c r="A2210" s="2">
        <v>2209.0</v>
      </c>
      <c r="B2210" s="2" t="s">
        <v>373</v>
      </c>
      <c r="C2210" s="2" t="s">
        <v>20</v>
      </c>
      <c r="D2210" s="16" t="s">
        <v>433</v>
      </c>
      <c r="E2210" s="10">
        <v>-43.95628679265865</v>
      </c>
      <c r="F2210" s="26">
        <v>1018.8534859587367</v>
      </c>
      <c r="G2210" s="10">
        <v>1055.5465244992276</v>
      </c>
    </row>
    <row r="2211">
      <c r="A2211" s="2">
        <v>2210.0</v>
      </c>
      <c r="B2211" s="2" t="s">
        <v>69</v>
      </c>
      <c r="C2211" s="2" t="s">
        <v>20</v>
      </c>
      <c r="D2211" s="16" t="s">
        <v>433</v>
      </c>
      <c r="E2211" s="10">
        <v>-49.80687305485332</v>
      </c>
      <c r="F2211" s="26">
        <v>1115.0768758812428</v>
      </c>
      <c r="G2211" s="10">
        <v>1099.5028112918862</v>
      </c>
    </row>
    <row r="2212">
      <c r="A2212" s="2">
        <v>2211.0</v>
      </c>
      <c r="B2212" s="2" t="s">
        <v>151</v>
      </c>
      <c r="C2212" s="2" t="s">
        <v>20</v>
      </c>
      <c r="D2212" s="16" t="s">
        <v>554</v>
      </c>
      <c r="E2212" s="10">
        <v>20.292110838128547</v>
      </c>
      <c r="F2212" s="26">
        <v>1067.5984399542313</v>
      </c>
      <c r="G2212" s="10">
        <v>1149.3096843467395</v>
      </c>
    </row>
    <row r="2213">
      <c r="A2213" s="2">
        <v>2212.0</v>
      </c>
      <c r="B2213" s="2" t="s">
        <v>40</v>
      </c>
      <c r="C2213" s="2" t="s">
        <v>151</v>
      </c>
      <c r="D2213" s="16" t="s">
        <v>433</v>
      </c>
      <c r="E2213" s="10">
        <v>-52.54304869741765</v>
      </c>
      <c r="F2213" s="26">
        <v>1133.2207782593598</v>
      </c>
      <c r="G2213" s="10">
        <v>1087.8905507923598</v>
      </c>
    </row>
    <row r="2214">
      <c r="A2214" s="2">
        <v>2213.0</v>
      </c>
      <c r="B2214" s="2" t="s">
        <v>45</v>
      </c>
      <c r="C2214" s="2" t="s">
        <v>151</v>
      </c>
      <c r="D2214" s="16" t="s">
        <v>525</v>
      </c>
      <c r="E2214" s="10">
        <v>11.211432957543575</v>
      </c>
      <c r="F2214" s="26">
        <v>1145.0942937437624</v>
      </c>
      <c r="G2214" s="10">
        <v>1140.4335994897774</v>
      </c>
    </row>
    <row r="2215">
      <c r="A2215" s="2">
        <v>2214.0</v>
      </c>
      <c r="B2215" s="2" t="s">
        <v>373</v>
      </c>
      <c r="C2215" s="2" t="s">
        <v>45</v>
      </c>
      <c r="D2215" s="16" t="s">
        <v>433</v>
      </c>
      <c r="E2215" s="10">
        <v>-23.91705016685938</v>
      </c>
      <c r="F2215" s="26">
        <v>974.897199166078</v>
      </c>
      <c r="G2215" s="10">
        <v>1156.305726701306</v>
      </c>
    </row>
    <row r="2216">
      <c r="A2216" s="2">
        <v>2215.0</v>
      </c>
      <c r="B2216" s="2" t="s">
        <v>69</v>
      </c>
      <c r="C2216" s="2" t="s">
        <v>45</v>
      </c>
      <c r="D2216" s="16" t="s">
        <v>587</v>
      </c>
      <c r="E2216" s="10">
        <v>27.19862615914683</v>
      </c>
      <c r="F2216" s="26">
        <v>1065.2700028263896</v>
      </c>
      <c r="G2216" s="10">
        <v>1180.2227768681653</v>
      </c>
    </row>
    <row r="2217">
      <c r="A2217" s="2">
        <v>2216.0</v>
      </c>
      <c r="B2217" s="2" t="s">
        <v>43</v>
      </c>
      <c r="C2217" s="2" t="s">
        <v>69</v>
      </c>
      <c r="D2217" s="16" t="s">
        <v>433</v>
      </c>
      <c r="E2217" s="10">
        <v>-42.73912154986325</v>
      </c>
      <c r="F2217" s="26">
        <v>1046.0991920402728</v>
      </c>
      <c r="G2217" s="10">
        <v>1092.4686289855365</v>
      </c>
    </row>
    <row r="2218">
      <c r="A2218" s="2">
        <v>2217.0</v>
      </c>
      <c r="B2218" s="2" t="s">
        <v>100</v>
      </c>
      <c r="C2218" s="2" t="s">
        <v>69</v>
      </c>
      <c r="D2218" s="16" t="s">
        <v>565</v>
      </c>
      <c r="E2218" s="10">
        <v>16.641909611832958</v>
      </c>
      <c r="F2218" s="26">
        <v>1099.1942289753765</v>
      </c>
      <c r="G2218" s="10">
        <v>1135.2077505353998</v>
      </c>
    </row>
    <row r="2219">
      <c r="A2219" s="2">
        <v>2218.0</v>
      </c>
      <c r="B2219" s="2" t="s">
        <v>151</v>
      </c>
      <c r="C2219" s="2" t="s">
        <v>100</v>
      </c>
      <c r="D2219" s="16" t="s">
        <v>528</v>
      </c>
      <c r="E2219" s="10">
        <v>13.438505874295128</v>
      </c>
      <c r="F2219" s="26">
        <v>1129.2221665322338</v>
      </c>
      <c r="G2219" s="10">
        <v>1115.8361385872095</v>
      </c>
    </row>
    <row r="2220">
      <c r="A2220" s="2">
        <v>2219.0</v>
      </c>
      <c r="B2220" s="2" t="s">
        <v>34</v>
      </c>
      <c r="C2220" s="2" t="s">
        <v>151</v>
      </c>
      <c r="D2220" s="16" t="s">
        <v>526</v>
      </c>
      <c r="E2220" s="10">
        <v>29.517751746455556</v>
      </c>
      <c r="F2220" s="26">
        <v>1033.1454081562001</v>
      </c>
      <c r="G2220" s="10">
        <v>1142.6606724065289</v>
      </c>
    </row>
    <row r="2221">
      <c r="A2221" s="2">
        <v>2220.0</v>
      </c>
      <c r="B2221" s="2" t="s">
        <v>373</v>
      </c>
      <c r="C2221" s="2" t="s">
        <v>34</v>
      </c>
      <c r="D2221" s="16" t="s">
        <v>554</v>
      </c>
      <c r="E2221" s="10">
        <v>30.61704014875431</v>
      </c>
      <c r="F2221" s="26">
        <v>950.9801489992187</v>
      </c>
      <c r="G2221" s="10">
        <v>1062.6631599026557</v>
      </c>
    </row>
    <row r="2222">
      <c r="A2222" s="2">
        <v>2221.0</v>
      </c>
      <c r="B2222" s="2" t="s">
        <v>40</v>
      </c>
      <c r="C2222" s="2" t="s">
        <v>373</v>
      </c>
      <c r="D2222" s="16" t="s">
        <v>433</v>
      </c>
      <c r="E2222" s="10">
        <v>-56.41452817980196</v>
      </c>
      <c r="F2222" s="26">
        <v>1080.6777295619422</v>
      </c>
      <c r="G2222" s="10">
        <v>981.597189147973</v>
      </c>
    </row>
    <row r="2223">
      <c r="A2223" s="2">
        <v>2222.0</v>
      </c>
      <c r="B2223" s="2" t="s">
        <v>41</v>
      </c>
      <c r="C2223" s="2" t="s">
        <v>69</v>
      </c>
      <c r="D2223" s="16" t="s">
        <v>432</v>
      </c>
      <c r="E2223" s="10">
        <v>12.43746349666412</v>
      </c>
      <c r="F2223" s="26">
        <v>1151.7621262012794</v>
      </c>
      <c r="G2223" s="10">
        <v>1118.5658409235668</v>
      </c>
    </row>
    <row r="2224">
      <c r="A2224" s="2">
        <v>2223.0</v>
      </c>
      <c r="B2224" s="2" t="s">
        <v>123</v>
      </c>
      <c r="C2224" s="2" t="s">
        <v>41</v>
      </c>
      <c r="D2224" s="16" t="s">
        <v>433</v>
      </c>
      <c r="E2224" s="10">
        <v>-28.857189971014368</v>
      </c>
      <c r="F2224" s="26">
        <v>1018.2904834271642</v>
      </c>
      <c r="G2224" s="10">
        <v>1164.1995896979436</v>
      </c>
    </row>
    <row r="2225">
      <c r="A2225" s="2">
        <v>2224.0</v>
      </c>
      <c r="B2225" s="2" t="s">
        <v>373</v>
      </c>
      <c r="C2225" s="2" t="s">
        <v>41</v>
      </c>
      <c r="D2225" s="16" t="s">
        <v>555</v>
      </c>
      <c r="E2225" s="10">
        <v>33.340906316312406</v>
      </c>
      <c r="F2225" s="26">
        <v>1038.011717327775</v>
      </c>
      <c r="G2225" s="10">
        <v>1193.056779668958</v>
      </c>
    </row>
    <row r="2226">
      <c r="A2226" s="2">
        <v>2225.0</v>
      </c>
      <c r="B2226" s="2" t="s">
        <v>27</v>
      </c>
      <c r="C2226" s="2" t="s">
        <v>373</v>
      </c>
      <c r="D2226" s="16" t="s">
        <v>565</v>
      </c>
      <c r="E2226" s="10">
        <v>11.798326099923848</v>
      </c>
      <c r="F2226" s="26">
        <v>1115.083778373525</v>
      </c>
      <c r="G2226" s="10">
        <v>1071.3526236440873</v>
      </c>
    </row>
    <row r="2227">
      <c r="A2227" s="2">
        <v>2226.0</v>
      </c>
      <c r="B2227" s="2" t="s">
        <v>151</v>
      </c>
      <c r="C2227" s="2" t="s">
        <v>27</v>
      </c>
      <c r="D2227" s="16" t="s">
        <v>433</v>
      </c>
      <c r="E2227" s="10">
        <v>-46.68358787877018</v>
      </c>
      <c r="F2227" s="26">
        <v>1113.1429206600733</v>
      </c>
      <c r="G2227" s="10">
        <v>1126.882104473449</v>
      </c>
    </row>
    <row r="2228">
      <c r="A2228" s="2">
        <v>2227.0</v>
      </c>
      <c r="B2228" s="2" t="s">
        <v>69</v>
      </c>
      <c r="C2228" s="2" t="s">
        <v>27</v>
      </c>
      <c r="D2228" s="16" t="s">
        <v>536</v>
      </c>
      <c r="E2228" s="10">
        <v>20.12278315659713</v>
      </c>
      <c r="F2228" s="26">
        <v>1106.1283774269027</v>
      </c>
      <c r="G2228" s="10">
        <v>1173.5656923522192</v>
      </c>
    </row>
    <row r="2229">
      <c r="A2229" s="2">
        <v>2228.0</v>
      </c>
      <c r="B2229" s="2" t="s">
        <v>106</v>
      </c>
      <c r="C2229" s="2" t="s">
        <v>69</v>
      </c>
      <c r="D2229" s="16" t="s">
        <v>554</v>
      </c>
      <c r="E2229" s="10">
        <v>28.212598913321134</v>
      </c>
      <c r="F2229" s="26">
        <v>1031.4296697050595</v>
      </c>
      <c r="G2229" s="10">
        <v>1126.2511605835</v>
      </c>
    </row>
    <row r="2230">
      <c r="A2230" s="2">
        <v>2229.0</v>
      </c>
      <c r="B2230" s="2" t="s">
        <v>373</v>
      </c>
      <c r="C2230" s="2" t="s">
        <v>106</v>
      </c>
      <c r="D2230" s="16" t="s">
        <v>433</v>
      </c>
      <c r="E2230" s="10">
        <v>-48.19017287004316</v>
      </c>
      <c r="F2230" s="26">
        <v>1059.5542975441633</v>
      </c>
      <c r="G2230" s="10">
        <v>1059.6422686183805</v>
      </c>
    </row>
    <row r="2231">
      <c r="A2231" s="2">
        <v>2230.0</v>
      </c>
      <c r="B2231" s="2" t="s">
        <v>278</v>
      </c>
      <c r="C2231" s="2" t="s">
        <v>106</v>
      </c>
      <c r="D2231" s="16" t="s">
        <v>433</v>
      </c>
      <c r="E2231" s="10">
        <v>-34.22191470135115</v>
      </c>
      <c r="F2231" s="26">
        <v>999.2967704136514</v>
      </c>
      <c r="G2231" s="10">
        <v>1107.8324414884237</v>
      </c>
    </row>
    <row r="2232">
      <c r="A2232" s="2">
        <v>2231.0</v>
      </c>
      <c r="B2232" s="2" t="s">
        <v>69</v>
      </c>
      <c r="C2232" s="2" t="s">
        <v>106</v>
      </c>
      <c r="D2232" s="16" t="s">
        <v>554</v>
      </c>
      <c r="E2232" s="10">
        <v>14.462993629104648</v>
      </c>
      <c r="F2232" s="26">
        <v>1098.038561670179</v>
      </c>
      <c r="G2232" s="10">
        <v>1142.0543561897748</v>
      </c>
    </row>
    <row r="2233">
      <c r="A2233" s="2">
        <v>2232.0</v>
      </c>
      <c r="B2233" s="2" t="s">
        <v>388</v>
      </c>
      <c r="C2233" s="2" t="s">
        <v>69</v>
      </c>
      <c r="D2233" s="16" t="s">
        <v>509</v>
      </c>
      <c r="E2233" s="10">
        <v>38.62229787025895</v>
      </c>
      <c r="F2233" s="26">
        <v>936.1510734701722</v>
      </c>
      <c r="G2233" s="10">
        <v>1112.5015552992836</v>
      </c>
    </row>
    <row r="2234">
      <c r="A2234" s="2">
        <v>2233.0</v>
      </c>
      <c r="B2234" s="2" t="s">
        <v>151</v>
      </c>
      <c r="C2234" s="2" t="s">
        <v>388</v>
      </c>
      <c r="D2234" s="16" t="s">
        <v>447</v>
      </c>
      <c r="E2234" s="10">
        <v>7.473867684594275</v>
      </c>
      <c r="F2234" s="26">
        <v>1066.4593327813031</v>
      </c>
      <c r="G2234" s="10">
        <v>974.7733713404311</v>
      </c>
    </row>
    <row r="2235">
      <c r="A2235" s="2">
        <v>2234.0</v>
      </c>
      <c r="B2235" s="2" t="s">
        <v>103</v>
      </c>
      <c r="C2235" s="2" t="s">
        <v>151</v>
      </c>
      <c r="D2235" s="16" t="s">
        <v>587</v>
      </c>
      <c r="E2235" s="10">
        <v>19.9427664711594</v>
      </c>
      <c r="F2235" s="26">
        <v>1031.3611026602475</v>
      </c>
      <c r="G2235" s="10">
        <v>1073.9332004658975</v>
      </c>
    </row>
    <row r="2236">
      <c r="A2236" s="2">
        <v>2235.0</v>
      </c>
      <c r="B2236" s="2" t="s">
        <v>208</v>
      </c>
      <c r="C2236" s="2" t="s">
        <v>100</v>
      </c>
      <c r="D2236" s="16" t="s">
        <v>432</v>
      </c>
      <c r="E2236" s="10">
        <v>26.619427506187115</v>
      </c>
      <c r="F2236" s="26">
        <v>1015.5564615965008</v>
      </c>
      <c r="G2236" s="10">
        <v>1102.3976327129144</v>
      </c>
    </row>
    <row r="2237">
      <c r="A2237" s="2">
        <v>2236.0</v>
      </c>
      <c r="B2237" s="2" t="s">
        <v>20</v>
      </c>
      <c r="C2237" s="2" t="s">
        <v>208</v>
      </c>
      <c r="D2237" s="16" t="s">
        <v>525</v>
      </c>
      <c r="E2237" s="10">
        <v>8.152982354035085</v>
      </c>
      <c r="F2237" s="26">
        <v>1129.0175735086111</v>
      </c>
      <c r="G2237" s="10">
        <v>1042.175889102688</v>
      </c>
    </row>
    <row r="2238">
      <c r="A2238" s="2">
        <v>2237.0</v>
      </c>
      <c r="B2238" s="2" t="s">
        <v>21</v>
      </c>
      <c r="C2238" s="2" t="s">
        <v>20</v>
      </c>
      <c r="D2238" s="16" t="s">
        <v>575</v>
      </c>
      <c r="E2238" s="10">
        <v>22.120492014866148</v>
      </c>
      <c r="F2238" s="26">
        <v>1076.9303420792671</v>
      </c>
      <c r="G2238" s="10">
        <v>1137.170555862646</v>
      </c>
    </row>
    <row r="2239">
      <c r="A2239" s="2">
        <v>2238.0</v>
      </c>
      <c r="B2239" s="2" t="s">
        <v>40</v>
      </c>
      <c r="C2239" s="2" t="s">
        <v>21</v>
      </c>
      <c r="D2239" s="16" t="s">
        <v>433</v>
      </c>
      <c r="E2239" s="10">
        <v>-38.96881570760498</v>
      </c>
      <c r="F2239" s="26">
        <v>1024.2632013821403</v>
      </c>
      <c r="G2239" s="10">
        <v>1099.0508340941333</v>
      </c>
    </row>
    <row r="2240">
      <c r="A2240" s="2">
        <v>2239.0</v>
      </c>
      <c r="B2240" s="2" t="s">
        <v>43</v>
      </c>
      <c r="C2240" s="2" t="s">
        <v>21</v>
      </c>
      <c r="D2240" s="16" t="s">
        <v>535</v>
      </c>
      <c r="E2240" s="10">
        <v>30.790131227298087</v>
      </c>
      <c r="F2240" s="26">
        <v>1003.3600704904095</v>
      </c>
      <c r="G2240" s="10">
        <v>1138.0196498017383</v>
      </c>
    </row>
    <row r="2241">
      <c r="A2241" s="2">
        <v>2240.0</v>
      </c>
      <c r="B2241" s="2" t="s">
        <v>217</v>
      </c>
      <c r="C2241" s="2" t="s">
        <v>43</v>
      </c>
      <c r="D2241" s="16" t="s">
        <v>433</v>
      </c>
      <c r="E2241" s="10">
        <v>-48.433127142187686</v>
      </c>
      <c r="F2241" s="26">
        <v>1036.3431316001734</v>
      </c>
      <c r="G2241" s="10">
        <v>1034.1502017177077</v>
      </c>
    </row>
    <row r="2242">
      <c r="A2242" s="2">
        <v>2241.0</v>
      </c>
      <c r="B2242" s="2" t="s">
        <v>24</v>
      </c>
      <c r="C2242" s="2" t="s">
        <v>43</v>
      </c>
      <c r="D2242" s="16" t="s">
        <v>565</v>
      </c>
      <c r="E2242" s="10">
        <v>4.238228117933225</v>
      </c>
      <c r="F2242" s="26">
        <v>1167.5719551919374</v>
      </c>
      <c r="G2242" s="10">
        <v>1082.5833288598953</v>
      </c>
    </row>
    <row r="2243">
      <c r="A2243" s="2">
        <v>2242.0</v>
      </c>
      <c r="B2243" s="2" t="s">
        <v>45</v>
      </c>
      <c r="C2243" s="2" t="s">
        <v>24</v>
      </c>
      <c r="D2243" s="16" t="s">
        <v>587</v>
      </c>
      <c r="E2243" s="10">
        <v>17.059731467697905</v>
      </c>
      <c r="F2243" s="26">
        <v>1153.0241507090184</v>
      </c>
      <c r="G2243" s="10">
        <v>1171.8101833098706</v>
      </c>
    </row>
    <row r="2244">
      <c r="A2244" s="2">
        <v>2243.0</v>
      </c>
      <c r="B2244" s="2" t="s">
        <v>101</v>
      </c>
      <c r="C2244" s="2" t="s">
        <v>45</v>
      </c>
      <c r="D2244" s="16" t="s">
        <v>432</v>
      </c>
      <c r="E2244" s="10">
        <v>25.865333315672615</v>
      </c>
      <c r="F2244" s="26">
        <v>1088.6531643784176</v>
      </c>
      <c r="G2244" s="10">
        <v>1170.0838821767163</v>
      </c>
    </row>
    <row r="2245">
      <c r="A2245" s="2">
        <v>2244.0</v>
      </c>
      <c r="B2245" s="2" t="s">
        <v>34</v>
      </c>
      <c r="C2245" s="2" t="s">
        <v>101</v>
      </c>
      <c r="D2245" s="16" t="s">
        <v>433</v>
      </c>
      <c r="E2245" s="10">
        <v>-37.90777835741734</v>
      </c>
      <c r="F2245" s="26">
        <v>1032.0461197539014</v>
      </c>
      <c r="G2245" s="10">
        <v>1114.5184976940902</v>
      </c>
    </row>
    <row r="2246">
      <c r="A2246" s="2">
        <v>2245.0</v>
      </c>
      <c r="B2246" s="2" t="s">
        <v>20</v>
      </c>
      <c r="C2246" s="2" t="s">
        <v>101</v>
      </c>
      <c r="D2246" s="16" t="s">
        <v>535</v>
      </c>
      <c r="E2246" s="10">
        <v>16.313313132325217</v>
      </c>
      <c r="F2246" s="26">
        <v>1115.05006384778</v>
      </c>
      <c r="G2246" s="10">
        <v>1152.4262760515076</v>
      </c>
    </row>
    <row r="2247">
      <c r="A2247" s="2">
        <v>2246.0</v>
      </c>
      <c r="B2247" s="2" t="s">
        <v>19</v>
      </c>
      <c r="C2247" s="2" t="s">
        <v>20</v>
      </c>
      <c r="D2247" s="16" t="s">
        <v>525</v>
      </c>
      <c r="E2247" s="10">
        <v>10.326507056732066</v>
      </c>
      <c r="F2247" s="26">
        <v>1188.062069497846</v>
      </c>
      <c r="G2247" s="10">
        <v>1131.3633769801052</v>
      </c>
    </row>
    <row r="2248">
      <c r="A2248" s="2">
        <v>2247.0</v>
      </c>
      <c r="B2248" s="2" t="s">
        <v>100</v>
      </c>
      <c r="C2248" s="2" t="s">
        <v>19</v>
      </c>
      <c r="D2248" s="16" t="s">
        <v>433</v>
      </c>
      <c r="E2248" s="10">
        <v>-32.19998103521532</v>
      </c>
      <c r="F2248" s="26">
        <v>1075.7782052067273</v>
      </c>
      <c r="G2248" s="10">
        <v>1198.388576554578</v>
      </c>
    </row>
    <row r="2249">
      <c r="A2249" s="2">
        <v>2248.0</v>
      </c>
      <c r="B2249" s="2" t="s">
        <v>40</v>
      </c>
      <c r="C2249" s="2" t="s">
        <v>19</v>
      </c>
      <c r="D2249" s="16" t="s">
        <v>518</v>
      </c>
      <c r="E2249" s="10">
        <v>46.67217436291866</v>
      </c>
      <c r="F2249" s="26">
        <v>985.2943856745353</v>
      </c>
      <c r="G2249" s="10">
        <v>1230.5885575897935</v>
      </c>
    </row>
    <row r="2250">
      <c r="A2250" s="2">
        <v>2249.0</v>
      </c>
      <c r="B2250" s="2" t="s">
        <v>208</v>
      </c>
      <c r="C2250" s="2" t="s">
        <v>40</v>
      </c>
      <c r="D2250" s="16" t="s">
        <v>433</v>
      </c>
      <c r="E2250" s="10">
        <v>-48.418650301662026</v>
      </c>
      <c r="F2250" s="26">
        <v>1034.022906748653</v>
      </c>
      <c r="G2250" s="10">
        <v>1031.966560037454</v>
      </c>
    </row>
    <row r="2251">
      <c r="A2251" s="2">
        <v>2250.0</v>
      </c>
      <c r="B2251" s="2" t="s">
        <v>21</v>
      </c>
      <c r="C2251" s="2" t="s">
        <v>40</v>
      </c>
      <c r="D2251" s="16" t="s">
        <v>536</v>
      </c>
      <c r="E2251" s="10">
        <v>8.322639539407128</v>
      </c>
      <c r="F2251" s="26">
        <v>1107.2295185744401</v>
      </c>
      <c r="G2251" s="10">
        <v>1080.385210339116</v>
      </c>
    </row>
    <row r="2252">
      <c r="A2252" s="2">
        <v>2251.0</v>
      </c>
      <c r="B2252" s="2" t="s">
        <v>141</v>
      </c>
      <c r="C2252" s="2" t="s">
        <v>73</v>
      </c>
      <c r="D2252" s="16" t="s">
        <v>529</v>
      </c>
      <c r="E2252" s="10">
        <v>5.390444494458336</v>
      </c>
      <c r="F2252" s="26">
        <v>1128.0875228616753</v>
      </c>
      <c r="G2252" s="10">
        <v>996.6338476845672</v>
      </c>
      <c r="H2252" s="2" t="s">
        <v>672</v>
      </c>
    </row>
    <row r="2253">
      <c r="A2253" s="2">
        <v>2252.0</v>
      </c>
      <c r="B2253" s="2" t="s">
        <v>245</v>
      </c>
      <c r="C2253" s="2" t="s">
        <v>141</v>
      </c>
      <c r="D2253" s="16" t="s">
        <v>479</v>
      </c>
      <c r="E2253" s="10">
        <v>40.07680265075844</v>
      </c>
      <c r="F2253" s="26">
        <v>950.147353347335</v>
      </c>
      <c r="G2253" s="10">
        <v>1133.4779673561338</v>
      </c>
    </row>
    <row r="2254">
      <c r="A2254" s="2">
        <v>2253.0</v>
      </c>
      <c r="B2254" s="2" t="s">
        <v>10</v>
      </c>
      <c r="C2254" s="2" t="s">
        <v>245</v>
      </c>
      <c r="D2254" s="16" t="s">
        <v>551</v>
      </c>
      <c r="E2254" s="10">
        <v>14.046892920189755</v>
      </c>
      <c r="F2254" s="26">
        <v>1000.0</v>
      </c>
      <c r="G2254" s="10">
        <v>990.2241559980935</v>
      </c>
    </row>
    <row r="2255">
      <c r="A2255" s="2">
        <v>2254.0</v>
      </c>
      <c r="B2255" s="2" t="s">
        <v>67</v>
      </c>
      <c r="C2255" s="2" t="s">
        <v>10</v>
      </c>
      <c r="D2255" s="16" t="s">
        <v>432</v>
      </c>
      <c r="E2255" s="10">
        <v>14.816738473879736</v>
      </c>
      <c r="F2255" s="26">
        <v>1022.6382298980722</v>
      </c>
      <c r="G2255" s="10">
        <v>1014.0468929201897</v>
      </c>
    </row>
    <row r="2256">
      <c r="A2256" s="2">
        <v>2255.0</v>
      </c>
      <c r="B2256" s="2" t="s">
        <v>86</v>
      </c>
      <c r="C2256" s="2" t="s">
        <v>67</v>
      </c>
      <c r="D2256" s="16" t="s">
        <v>433</v>
      </c>
      <c r="E2256" s="10">
        <v>-49.72991194698461</v>
      </c>
      <c r="F2256" s="26">
        <v>1052.2558739311053</v>
      </c>
      <c r="G2256" s="10">
        <v>1037.454968371952</v>
      </c>
    </row>
    <row r="2257">
      <c r="A2257" s="2">
        <v>2256.0</v>
      </c>
      <c r="B2257" s="2" t="s">
        <v>141</v>
      </c>
      <c r="C2257" s="2" t="s">
        <v>67</v>
      </c>
      <c r="D2257" s="16" t="s">
        <v>545</v>
      </c>
      <c r="E2257" s="10">
        <v>11.425029209848317</v>
      </c>
      <c r="F2257" s="26">
        <v>1093.4011647053755</v>
      </c>
      <c r="G2257" s="10">
        <v>1087.1848803189366</v>
      </c>
    </row>
    <row r="2258">
      <c r="A2258" s="2">
        <v>2257.0</v>
      </c>
      <c r="B2258" s="2" t="s">
        <v>58</v>
      </c>
      <c r="C2258" s="2" t="s">
        <v>141</v>
      </c>
      <c r="D2258" s="16" t="s">
        <v>466</v>
      </c>
      <c r="E2258" s="10">
        <v>28.972584881466656</v>
      </c>
      <c r="F2258" s="26">
        <v>1000.0</v>
      </c>
      <c r="G2258" s="10">
        <v>1104.8261939152237</v>
      </c>
    </row>
    <row r="2259">
      <c r="A2259" s="2">
        <v>2258.0</v>
      </c>
      <c r="B2259" s="2" t="s">
        <v>10</v>
      </c>
      <c r="C2259" s="2" t="s">
        <v>58</v>
      </c>
      <c r="D2259" s="16" t="s">
        <v>494</v>
      </c>
      <c r="E2259" s="10">
        <v>19.123651816127897</v>
      </c>
      <c r="F2259" s="26">
        <v>999.23015444631</v>
      </c>
      <c r="G2259" s="10">
        <v>1028.9725848814667</v>
      </c>
    </row>
    <row r="2260">
      <c r="A2260" s="2">
        <v>2259.0</v>
      </c>
      <c r="B2260" s="2" t="s">
        <v>73</v>
      </c>
      <c r="C2260" s="2" t="s">
        <v>10</v>
      </c>
      <c r="D2260" s="16" t="s">
        <v>433</v>
      </c>
      <c r="E2260" s="10">
        <v>-45.12330638738725</v>
      </c>
      <c r="F2260" s="26">
        <v>991.2434031901089</v>
      </c>
      <c r="G2260" s="10">
        <v>1018.353806262438</v>
      </c>
    </row>
    <row r="2261">
      <c r="A2261" s="2">
        <v>2260.0</v>
      </c>
      <c r="B2261" s="2" t="s">
        <v>54</v>
      </c>
      <c r="C2261" s="2" t="s">
        <v>10</v>
      </c>
      <c r="D2261" s="16" t="s">
        <v>533</v>
      </c>
      <c r="E2261" s="10">
        <v>19.32757802387099</v>
      </c>
      <c r="F2261" s="26">
        <v>1000.0</v>
      </c>
      <c r="G2261" s="10">
        <v>1063.4771126498251</v>
      </c>
    </row>
    <row r="2262">
      <c r="A2262" s="2">
        <v>2261.0</v>
      </c>
      <c r="B2262" s="2" t="s">
        <v>141</v>
      </c>
      <c r="C2262" s="2" t="s">
        <v>54</v>
      </c>
      <c r="D2262" s="16" t="s">
        <v>516</v>
      </c>
      <c r="E2262" s="10">
        <v>10.157851467533717</v>
      </c>
      <c r="F2262" s="26">
        <v>1075.853609033757</v>
      </c>
      <c r="G2262" s="10">
        <v>1019.3275780238711</v>
      </c>
    </row>
    <row r="2263">
      <c r="A2263" s="2">
        <v>2262.0</v>
      </c>
      <c r="B2263" s="2" t="s">
        <v>67</v>
      </c>
      <c r="C2263" s="2" t="s">
        <v>141</v>
      </c>
      <c r="D2263" s="16" t="s">
        <v>553</v>
      </c>
      <c r="E2263" s="10">
        <v>16.559421430555062</v>
      </c>
      <c r="F2263" s="26">
        <v>1075.7598511090885</v>
      </c>
      <c r="G2263" s="10">
        <v>1086.0114605012907</v>
      </c>
    </row>
    <row r="2264">
      <c r="A2264" s="2">
        <v>2263.0</v>
      </c>
      <c r="B2264" s="2" t="s">
        <v>104</v>
      </c>
      <c r="C2264" s="2" t="s">
        <v>67</v>
      </c>
      <c r="D2264" s="16" t="s">
        <v>458</v>
      </c>
      <c r="E2264" s="10">
        <v>21.637829521577178</v>
      </c>
      <c r="F2264" s="26">
        <v>1041.3765419785009</v>
      </c>
      <c r="G2264" s="10">
        <v>1092.3192725396436</v>
      </c>
    </row>
    <row r="2265">
      <c r="A2265" s="2">
        <v>2264.0</v>
      </c>
      <c r="B2265" s="2" t="s">
        <v>245</v>
      </c>
      <c r="C2265" s="2" t="s">
        <v>104</v>
      </c>
      <c r="D2265" s="16" t="s">
        <v>455</v>
      </c>
      <c r="E2265" s="10">
        <v>26.657080080498538</v>
      </c>
      <c r="F2265" s="26">
        <v>976.1772630779037</v>
      </c>
      <c r="G2265" s="10">
        <v>1063.0143715000781</v>
      </c>
    </row>
    <row r="2266">
      <c r="A2266" s="2">
        <v>2265.0</v>
      </c>
      <c r="B2266" s="2" t="s">
        <v>86</v>
      </c>
      <c r="C2266" s="2" t="s">
        <v>245</v>
      </c>
      <c r="D2266" s="16" t="s">
        <v>497</v>
      </c>
      <c r="E2266" s="10">
        <v>14.844981649272748</v>
      </c>
      <c r="F2266" s="26">
        <v>1002.5259619841206</v>
      </c>
      <c r="G2266" s="10">
        <v>1002.8343431584022</v>
      </c>
    </row>
    <row r="2267">
      <c r="A2267" s="2">
        <v>2266.0</v>
      </c>
      <c r="B2267" s="2" t="s">
        <v>322</v>
      </c>
      <c r="C2267" s="2" t="s">
        <v>86</v>
      </c>
      <c r="D2267" s="16" t="s">
        <v>591</v>
      </c>
      <c r="E2267" s="10">
        <v>17.141556557090965</v>
      </c>
      <c r="F2267" s="26">
        <v>1000.0</v>
      </c>
      <c r="G2267" s="10">
        <v>1017.3709436333934</v>
      </c>
    </row>
    <row r="2268">
      <c r="A2268" s="2">
        <v>2267.0</v>
      </c>
      <c r="B2268" s="2" t="s">
        <v>294</v>
      </c>
      <c r="C2268" s="2" t="s">
        <v>45</v>
      </c>
      <c r="D2268" s="16" t="s">
        <v>499</v>
      </c>
      <c r="E2268" s="10">
        <v>34.34946999368796</v>
      </c>
      <c r="F2268" s="26">
        <v>1000.0</v>
      </c>
      <c r="G2268" s="10">
        <v>1144.2185488610437</v>
      </c>
    </row>
    <row r="2269">
      <c r="A2269" s="2">
        <v>2268.0</v>
      </c>
      <c r="B2269" s="2" t="s">
        <v>34</v>
      </c>
      <c r="C2269" s="2" t="s">
        <v>294</v>
      </c>
      <c r="D2269" s="16" t="s">
        <v>515</v>
      </c>
      <c r="E2269" s="10">
        <v>20.607303334725426</v>
      </c>
      <c r="F2269" s="26">
        <v>994.1383413964841</v>
      </c>
      <c r="G2269" s="10">
        <v>1034.349469993688</v>
      </c>
    </row>
    <row r="2270">
      <c r="A2270" s="2">
        <v>2269.0</v>
      </c>
      <c r="B2270" s="2" t="s">
        <v>415</v>
      </c>
      <c r="C2270" s="2" t="s">
        <v>34</v>
      </c>
      <c r="D2270" s="16" t="s">
        <v>433</v>
      </c>
      <c r="E2270" s="10">
        <v>-46.56900630686123</v>
      </c>
      <c r="F2270" s="26">
        <v>1000.0</v>
      </c>
      <c r="G2270" s="10">
        <v>1014.7456447312095</v>
      </c>
    </row>
    <row r="2271">
      <c r="A2271" s="2">
        <v>2270.0</v>
      </c>
      <c r="B2271" s="2" t="s">
        <v>317</v>
      </c>
      <c r="C2271" s="2" t="s">
        <v>34</v>
      </c>
      <c r="D2271" s="16" t="s">
        <v>433</v>
      </c>
      <c r="E2271" s="10">
        <v>-40.78952584466588</v>
      </c>
      <c r="F2271" s="26">
        <v>1000.0</v>
      </c>
      <c r="G2271" s="10">
        <v>1061.3146510380707</v>
      </c>
    </row>
    <row r="2272">
      <c r="A2272" s="2">
        <v>2271.0</v>
      </c>
      <c r="B2272" s="2" t="s">
        <v>419</v>
      </c>
      <c r="C2272" s="2" t="s">
        <v>34</v>
      </c>
      <c r="D2272" s="16" t="s">
        <v>461</v>
      </c>
      <c r="E2272" s="10">
        <v>23.346691373894597</v>
      </c>
      <c r="F2272" s="26">
        <v>1000.0</v>
      </c>
      <c r="G2272" s="10">
        <v>1102.1041768827365</v>
      </c>
    </row>
    <row r="2273">
      <c r="A2273" s="2">
        <v>2272.0</v>
      </c>
      <c r="B2273" s="2" t="s">
        <v>20</v>
      </c>
      <c r="C2273" s="2" t="s">
        <v>419</v>
      </c>
      <c r="D2273" s="16" t="s">
        <v>579</v>
      </c>
      <c r="E2273" s="10">
        <v>7.198614078283701</v>
      </c>
      <c r="F2273" s="26">
        <v>1121.0368699233732</v>
      </c>
      <c r="G2273" s="10">
        <v>1023.3466913738946</v>
      </c>
    </row>
    <row r="2274">
      <c r="A2274" s="2">
        <v>2273.0</v>
      </c>
      <c r="B2274" s="2" t="s">
        <v>340</v>
      </c>
      <c r="C2274" s="2" t="s">
        <v>20</v>
      </c>
      <c r="D2274" s="16" t="s">
        <v>433</v>
      </c>
      <c r="E2274" s="10">
        <v>-31.390538562318003</v>
      </c>
      <c r="F2274" s="26">
        <v>1000.0</v>
      </c>
      <c r="G2274" s="10">
        <v>1128.235484001657</v>
      </c>
    </row>
    <row r="2275">
      <c r="A2275" s="2">
        <v>2274.0</v>
      </c>
      <c r="B2275" s="2" t="s">
        <v>294</v>
      </c>
      <c r="C2275" s="2" t="s">
        <v>20</v>
      </c>
      <c r="D2275" s="16" t="s">
        <v>433</v>
      </c>
      <c r="E2275" s="10">
        <v>-28.860788779932324</v>
      </c>
      <c r="F2275" s="26">
        <v>1013.7421666589626</v>
      </c>
      <c r="G2275" s="10">
        <v>1159.6260225639749</v>
      </c>
    </row>
    <row r="2276">
      <c r="A2276" s="2">
        <v>2275.0</v>
      </c>
      <c r="B2276" s="2" t="s">
        <v>419</v>
      </c>
      <c r="C2276" s="2" t="s">
        <v>20</v>
      </c>
      <c r="D2276" s="16" t="s">
        <v>512</v>
      </c>
      <c r="E2276" s="10">
        <v>34.328801743698214</v>
      </c>
      <c r="F2276" s="26">
        <v>1016.148077295611</v>
      </c>
      <c r="G2276" s="10">
        <v>1188.4868113439072</v>
      </c>
    </row>
    <row r="2277">
      <c r="A2277" s="2">
        <v>2276.0</v>
      </c>
      <c r="B2277" s="2" t="s">
        <v>195</v>
      </c>
      <c r="C2277" s="2" t="s">
        <v>419</v>
      </c>
      <c r="D2277" s="16" t="s">
        <v>486</v>
      </c>
      <c r="E2277" s="10">
        <v>21.56664554815658</v>
      </c>
      <c r="F2277" s="26">
        <v>1000.0</v>
      </c>
      <c r="G2277" s="10">
        <v>1050.476879039309</v>
      </c>
    </row>
    <row r="2278">
      <c r="A2278" s="2">
        <v>2277.0</v>
      </c>
      <c r="B2278" s="2" t="s">
        <v>415</v>
      </c>
      <c r="C2278" s="2" t="s">
        <v>195</v>
      </c>
      <c r="D2278" s="16" t="s">
        <v>433</v>
      </c>
      <c r="E2278" s="10">
        <v>-39.87454092523925</v>
      </c>
      <c r="F2278" s="26">
        <v>953.4309936931388</v>
      </c>
      <c r="G2278" s="10">
        <v>1021.5666455481567</v>
      </c>
    </row>
    <row r="2279">
      <c r="A2279" s="2">
        <v>2278.0</v>
      </c>
      <c r="B2279" s="2" t="s">
        <v>64</v>
      </c>
      <c r="C2279" s="2" t="s">
        <v>137</v>
      </c>
      <c r="D2279" s="16" t="s">
        <v>433</v>
      </c>
      <c r="E2279" s="10">
        <v>-45.019930964061125</v>
      </c>
      <c r="F2279" s="26">
        <v>1029.2994912501047</v>
      </c>
      <c r="G2279" s="10">
        <v>1057.2720897915315</v>
      </c>
    </row>
    <row r="2280">
      <c r="A2280" s="2">
        <v>2279.0</v>
      </c>
      <c r="B2280" s="2" t="s">
        <v>237</v>
      </c>
      <c r="C2280" s="2" t="s">
        <v>137</v>
      </c>
      <c r="D2280" s="16" t="s">
        <v>433</v>
      </c>
      <c r="E2280" s="10">
        <v>-29.27347702663364</v>
      </c>
      <c r="F2280" s="26">
        <v>959.3001509369439</v>
      </c>
      <c r="G2280" s="10">
        <v>1102.2920207555926</v>
      </c>
    </row>
    <row r="2281">
      <c r="A2281" s="2">
        <v>2280.0</v>
      </c>
      <c r="B2281" s="2" t="s">
        <v>336</v>
      </c>
      <c r="C2281" s="2" t="s">
        <v>137</v>
      </c>
      <c r="D2281" s="16" t="s">
        <v>525</v>
      </c>
      <c r="E2281" s="10">
        <v>39.85679441241898</v>
      </c>
      <c r="F2281" s="26">
        <v>925.0418466442121</v>
      </c>
      <c r="G2281" s="10">
        <v>1131.5654977822262</v>
      </c>
    </row>
    <row r="2282">
      <c r="A2282" s="2">
        <v>2281.0</v>
      </c>
      <c r="B2282" s="2" t="s">
        <v>314</v>
      </c>
      <c r="C2282" s="2" t="s">
        <v>336</v>
      </c>
      <c r="D2282" s="16" t="s">
        <v>499</v>
      </c>
      <c r="E2282" s="10">
        <v>9.52069532176652</v>
      </c>
      <c r="F2282" s="26">
        <v>1027.4334837682472</v>
      </c>
      <c r="G2282" s="10">
        <v>964.898641056631</v>
      </c>
    </row>
    <row r="2283">
      <c r="A2283" s="2">
        <v>2282.0</v>
      </c>
      <c r="B2283" s="2" t="s">
        <v>246</v>
      </c>
      <c r="C2283" s="2" t="s">
        <v>314</v>
      </c>
      <c r="D2283" s="16" t="s">
        <v>545</v>
      </c>
      <c r="E2283" s="10">
        <v>20.26499792351005</v>
      </c>
      <c r="F2283" s="26">
        <v>1000.0</v>
      </c>
      <c r="G2283" s="10">
        <v>1036.954179090014</v>
      </c>
    </row>
    <row r="2284">
      <c r="A2284" s="2">
        <v>2283.0</v>
      </c>
      <c r="B2284" s="2" t="s">
        <v>186</v>
      </c>
      <c r="C2284" s="2" t="s">
        <v>246</v>
      </c>
      <c r="D2284" s="16" t="s">
        <v>433</v>
      </c>
      <c r="E2284" s="10">
        <v>-40.86301707395547</v>
      </c>
      <c r="F2284" s="26">
        <v>959.503065896886</v>
      </c>
      <c r="G2284" s="10">
        <v>1020.26499792351</v>
      </c>
    </row>
    <row r="2285">
      <c r="A2285" s="2">
        <v>2284.0</v>
      </c>
      <c r="B2285" s="2" t="s">
        <v>214</v>
      </c>
      <c r="C2285" s="2" t="s">
        <v>246</v>
      </c>
      <c r="D2285" s="16" t="s">
        <v>527</v>
      </c>
      <c r="E2285" s="10">
        <v>24.947093231514508</v>
      </c>
      <c r="F2285" s="26">
        <v>969.0096968460614</v>
      </c>
      <c r="G2285" s="10">
        <v>1061.1280149974655</v>
      </c>
    </row>
    <row r="2286">
      <c r="A2286" s="2">
        <v>2285.0</v>
      </c>
      <c r="B2286" s="2" t="s">
        <v>64</v>
      </c>
      <c r="C2286" s="2" t="s">
        <v>214</v>
      </c>
      <c r="D2286" s="16" t="s">
        <v>548</v>
      </c>
      <c r="E2286" s="10">
        <v>16.33834679926412</v>
      </c>
      <c r="F2286" s="26">
        <v>984.2795602860435</v>
      </c>
      <c r="G2286" s="10">
        <v>993.9567900775759</v>
      </c>
    </row>
    <row r="2287">
      <c r="A2287" s="2">
        <v>2286.0</v>
      </c>
      <c r="B2287" s="2" t="s">
        <v>314</v>
      </c>
      <c r="C2287" s="2" t="s">
        <v>64</v>
      </c>
      <c r="D2287" s="16" t="s">
        <v>483</v>
      </c>
      <c r="E2287" s="10">
        <v>13.362196499030459</v>
      </c>
      <c r="F2287" s="26">
        <v>1016.6891811665039</v>
      </c>
      <c r="G2287" s="10">
        <v>1000.6179070853076</v>
      </c>
    </row>
    <row r="2288">
      <c r="A2288" s="2">
        <v>2287.0</v>
      </c>
      <c r="B2288" s="2" t="s">
        <v>372</v>
      </c>
      <c r="C2288" s="2" t="s">
        <v>314</v>
      </c>
      <c r="D2288" s="16" t="s">
        <v>433</v>
      </c>
      <c r="E2288" s="10">
        <v>-44.76934940396048</v>
      </c>
      <c r="F2288" s="26">
        <v>1000.0</v>
      </c>
      <c r="G2288" s="10">
        <v>1030.0513776655343</v>
      </c>
    </row>
    <row r="2289">
      <c r="A2289" s="2">
        <v>2288.0</v>
      </c>
      <c r="B2289" s="2" t="s">
        <v>237</v>
      </c>
      <c r="C2289" s="2" t="s">
        <v>314</v>
      </c>
      <c r="D2289" s="16" t="s">
        <v>429</v>
      </c>
      <c r="E2289" s="10">
        <v>32.30836612667356</v>
      </c>
      <c r="F2289" s="26">
        <v>930.0266739103103</v>
      </c>
      <c r="G2289" s="10">
        <v>1074.8207270694948</v>
      </c>
    </row>
    <row r="2290">
      <c r="A2290" s="2">
        <v>2289.0</v>
      </c>
      <c r="B2290" s="2" t="s">
        <v>137</v>
      </c>
      <c r="C2290" s="2" t="s">
        <v>237</v>
      </c>
      <c r="D2290" s="16" t="s">
        <v>545</v>
      </c>
      <c r="E2290" s="10">
        <v>6.133276456056754</v>
      </c>
      <c r="F2290" s="26">
        <v>1091.7087033698074</v>
      </c>
      <c r="G2290" s="10">
        <v>962.3350400369837</v>
      </c>
    </row>
    <row r="2291">
      <c r="A2291" s="2">
        <v>2290.0</v>
      </c>
      <c r="B2291" s="2" t="s">
        <v>336</v>
      </c>
      <c r="C2291" s="2" t="s">
        <v>137</v>
      </c>
      <c r="D2291" s="16" t="s">
        <v>472</v>
      </c>
      <c r="E2291" s="10">
        <v>33.67279266198236</v>
      </c>
      <c r="F2291" s="26">
        <v>955.3779457348645</v>
      </c>
      <c r="G2291" s="10">
        <v>1097.841979825864</v>
      </c>
    </row>
    <row r="2292">
      <c r="A2292" s="2">
        <v>2291.0</v>
      </c>
      <c r="B2292" s="2" t="s">
        <v>214</v>
      </c>
      <c r="C2292" s="2" t="s">
        <v>336</v>
      </c>
      <c r="D2292" s="16" t="s">
        <v>516</v>
      </c>
      <c r="E2292" s="10">
        <v>16.673255208169373</v>
      </c>
      <c r="F2292" s="26">
        <v>977.6184432783118</v>
      </c>
      <c r="G2292" s="10">
        <v>989.0507383968469</v>
      </c>
    </row>
    <row r="2293">
      <c r="A2293" s="2">
        <v>2292.0</v>
      </c>
      <c r="B2293" s="2" t="s">
        <v>220</v>
      </c>
      <c r="C2293" s="2" t="s">
        <v>125</v>
      </c>
      <c r="D2293" s="16" t="s">
        <v>433</v>
      </c>
      <c r="E2293" s="10">
        <v>-51.802074977271005</v>
      </c>
      <c r="F2293" s="26">
        <v>1000.0</v>
      </c>
      <c r="G2293" s="10">
        <v>963.2163336714561</v>
      </c>
    </row>
    <row r="2294">
      <c r="A2294" s="2">
        <v>2293.0</v>
      </c>
      <c r="B2294" s="2" t="s">
        <v>318</v>
      </c>
      <c r="C2294" s="2" t="s">
        <v>125</v>
      </c>
      <c r="D2294" s="16" t="s">
        <v>516</v>
      </c>
      <c r="E2294" s="10">
        <v>13.356777068882785</v>
      </c>
      <c r="F2294" s="26">
        <v>1000.0</v>
      </c>
      <c r="G2294" s="10">
        <v>1015.0184086487271</v>
      </c>
    </row>
    <row r="2295">
      <c r="A2295" s="2">
        <v>2294.0</v>
      </c>
      <c r="B2295" s="2" t="s">
        <v>92</v>
      </c>
      <c r="C2295" s="2" t="s">
        <v>318</v>
      </c>
      <c r="D2295" s="16" t="s">
        <v>450</v>
      </c>
      <c r="E2295" s="10">
        <v>9.476315741579496</v>
      </c>
      <c r="F2295" s="26">
        <v>1070.7737217109955</v>
      </c>
      <c r="G2295" s="10">
        <v>1013.3567770688828</v>
      </c>
    </row>
    <row r="2296">
      <c r="A2296" s="2">
        <v>2295.0</v>
      </c>
      <c r="B2296" s="2" t="s">
        <v>356</v>
      </c>
      <c r="C2296" s="2" t="s">
        <v>92</v>
      </c>
      <c r="D2296" s="16" t="s">
        <v>586</v>
      </c>
      <c r="E2296" s="10">
        <v>25.239503629865062</v>
      </c>
      <c r="F2296" s="26">
        <v>1000.0</v>
      </c>
      <c r="G2296" s="10">
        <v>1080.250037452575</v>
      </c>
    </row>
    <row r="2297">
      <c r="A2297" s="2">
        <v>2296.0</v>
      </c>
      <c r="B2297" s="2" t="s">
        <v>22</v>
      </c>
      <c r="C2297" s="2" t="s">
        <v>356</v>
      </c>
      <c r="D2297" s="16" t="s">
        <v>564</v>
      </c>
      <c r="E2297" s="10">
        <v>11.032044995187245</v>
      </c>
      <c r="F2297" s="26">
        <v>1067.7775765339961</v>
      </c>
      <c r="G2297" s="10">
        <v>1025.239503629865</v>
      </c>
    </row>
    <row r="2298">
      <c r="A2298" s="2">
        <v>2297.0</v>
      </c>
      <c r="B2298" s="2" t="s">
        <v>85</v>
      </c>
      <c r="C2298" s="2" t="s">
        <v>22</v>
      </c>
      <c r="D2298" s="16" t="s">
        <v>433</v>
      </c>
      <c r="E2298" s="10">
        <v>-38.41533591566413</v>
      </c>
      <c r="F2298" s="26">
        <v>1000.0</v>
      </c>
      <c r="G2298" s="10">
        <v>1078.8096215291832</v>
      </c>
    </row>
    <row r="2299">
      <c r="A2299" s="2">
        <v>2298.0</v>
      </c>
      <c r="B2299" s="2" t="s">
        <v>321</v>
      </c>
      <c r="C2299" s="2" t="s">
        <v>22</v>
      </c>
      <c r="D2299" s="16" t="s">
        <v>496</v>
      </c>
      <c r="E2299" s="10">
        <v>27.4997420400945</v>
      </c>
      <c r="F2299" s="26">
        <v>1000.0</v>
      </c>
      <c r="G2299" s="10">
        <v>1117.2249574448474</v>
      </c>
    </row>
    <row r="2300">
      <c r="A2300" s="2">
        <v>2299.0</v>
      </c>
      <c r="B2300" s="2" t="s">
        <v>311</v>
      </c>
      <c r="C2300" s="2" t="s">
        <v>321</v>
      </c>
      <c r="D2300" s="16" t="s">
        <v>438</v>
      </c>
      <c r="E2300" s="10">
        <v>27.912614510973405</v>
      </c>
      <c r="F2300" s="26">
        <v>932.0277370819947</v>
      </c>
      <c r="G2300" s="10">
        <v>1027.4997420400946</v>
      </c>
    </row>
    <row r="2301">
      <c r="A2301" s="2">
        <v>2300.0</v>
      </c>
      <c r="B2301" s="2" t="s">
        <v>122</v>
      </c>
      <c r="C2301" s="2" t="s">
        <v>311</v>
      </c>
      <c r="D2301" s="16" t="s">
        <v>495</v>
      </c>
      <c r="E2301" s="10">
        <v>11.115715613414828</v>
      </c>
      <c r="F2301" s="26">
        <v>1000.0</v>
      </c>
      <c r="G2301" s="10">
        <v>959.9403515929681</v>
      </c>
    </row>
    <row r="2302">
      <c r="A2302" s="2">
        <v>2301.0</v>
      </c>
      <c r="B2302" s="2" t="s">
        <v>324</v>
      </c>
      <c r="C2302" s="2" t="s">
        <v>122</v>
      </c>
      <c r="D2302" s="16" t="s">
        <v>433</v>
      </c>
      <c r="E2302" s="10">
        <v>-41.22187966629645</v>
      </c>
      <c r="F2302" s="26">
        <v>953.0638521232913</v>
      </c>
      <c r="G2302" s="10">
        <v>1011.1157156134149</v>
      </c>
    </row>
    <row r="2303">
      <c r="A2303" s="2">
        <v>2302.0</v>
      </c>
      <c r="B2303" s="2" t="s">
        <v>92</v>
      </c>
      <c r="C2303" s="2" t="s">
        <v>122</v>
      </c>
      <c r="D2303" s="16" t="s">
        <v>595</v>
      </c>
      <c r="E2303" s="10">
        <v>10.933216600190134</v>
      </c>
      <c r="F2303" s="26">
        <v>1055.01053382271</v>
      </c>
      <c r="G2303" s="10">
        <v>1052.3375952797114</v>
      </c>
    </row>
    <row r="2304">
      <c r="A2304" s="2">
        <v>2303.0</v>
      </c>
      <c r="B2304" s="2" t="s">
        <v>220</v>
      </c>
      <c r="C2304" s="2" t="s">
        <v>92</v>
      </c>
      <c r="D2304" s="16" t="s">
        <v>564</v>
      </c>
      <c r="E2304" s="10">
        <v>30.437154232548114</v>
      </c>
      <c r="F2304" s="26">
        <v>948.197925022729</v>
      </c>
      <c r="G2304" s="10">
        <v>1065.9437504229</v>
      </c>
    </row>
    <row r="2305">
      <c r="A2305" s="2">
        <v>2304.0</v>
      </c>
      <c r="B2305" s="2" t="s">
        <v>125</v>
      </c>
      <c r="C2305" s="2" t="s">
        <v>220</v>
      </c>
      <c r="D2305" s="16" t="s">
        <v>595</v>
      </c>
      <c r="E2305" s="10">
        <v>12.762416578895687</v>
      </c>
      <c r="F2305" s="26">
        <v>1001.6616315798443</v>
      </c>
      <c r="G2305" s="10">
        <v>978.6350792552771</v>
      </c>
    </row>
    <row r="2306">
      <c r="A2306" s="2">
        <v>2305.0</v>
      </c>
      <c r="B2306" s="2" t="s">
        <v>318</v>
      </c>
      <c r="C2306" s="2" t="s">
        <v>125</v>
      </c>
      <c r="D2306" s="16" t="s">
        <v>463</v>
      </c>
      <c r="E2306" s="10">
        <v>16.278838287762163</v>
      </c>
      <c r="F2306" s="26">
        <v>1003.8804613273034</v>
      </c>
      <c r="G2306" s="10">
        <v>1014.42404815874</v>
      </c>
    </row>
    <row r="2307">
      <c r="A2307" s="2">
        <v>2306.0</v>
      </c>
      <c r="B2307" s="2" t="s">
        <v>311</v>
      </c>
      <c r="C2307" s="2" t="s">
        <v>318</v>
      </c>
      <c r="D2307" s="16" t="s">
        <v>473</v>
      </c>
      <c r="E2307" s="10">
        <v>23.889458766076437</v>
      </c>
      <c r="F2307" s="26">
        <v>948.8246359795532</v>
      </c>
      <c r="G2307" s="10">
        <v>1020.1592996150655</v>
      </c>
    </row>
    <row r="2308">
      <c r="A2308" s="2">
        <v>2307.0</v>
      </c>
      <c r="B2308" s="2" t="s">
        <v>79</v>
      </c>
      <c r="C2308" s="2" t="s">
        <v>200</v>
      </c>
      <c r="D2308" s="16" t="s">
        <v>462</v>
      </c>
      <c r="E2308" s="10">
        <v>12.739662748689925</v>
      </c>
      <c r="F2308" s="26">
        <v>1024.6015620201713</v>
      </c>
      <c r="G2308" s="10">
        <v>999.318757065205</v>
      </c>
    </row>
    <row r="2309">
      <c r="A2309" s="2">
        <v>2308.0</v>
      </c>
      <c r="B2309" s="2" t="s">
        <v>338</v>
      </c>
      <c r="C2309" s="2" t="s">
        <v>79</v>
      </c>
      <c r="D2309" s="16" t="s">
        <v>433</v>
      </c>
      <c r="E2309" s="10">
        <v>-38.33468732534542</v>
      </c>
      <c r="F2309" s="26">
        <v>957.9480384057865</v>
      </c>
      <c r="G2309" s="10">
        <v>1037.3412247688611</v>
      </c>
    </row>
    <row r="2310">
      <c r="A2310" s="2">
        <v>2309.0</v>
      </c>
      <c r="B2310" s="2" t="s">
        <v>360</v>
      </c>
      <c r="C2310" s="2" t="s">
        <v>79</v>
      </c>
      <c r="D2310" s="16" t="s">
        <v>547</v>
      </c>
      <c r="E2310" s="10">
        <v>22.2533983224821</v>
      </c>
      <c r="F2310" s="26">
        <v>992.7365168766652</v>
      </c>
      <c r="G2310" s="10">
        <v>1075.6759120942065</v>
      </c>
    </row>
    <row r="2311">
      <c r="A2311" s="2">
        <v>2310.0</v>
      </c>
      <c r="B2311" s="2" t="s">
        <v>71</v>
      </c>
      <c r="C2311" s="2" t="s">
        <v>360</v>
      </c>
      <c r="D2311" s="16" t="s">
        <v>557</v>
      </c>
      <c r="E2311" s="10">
        <v>6.562608804906995</v>
      </c>
      <c r="F2311" s="26">
        <v>1132.8748337907004</v>
      </c>
      <c r="G2311" s="10">
        <v>1014.9899151991473</v>
      </c>
    </row>
    <row r="2312">
      <c r="A2312" s="2">
        <v>2311.0</v>
      </c>
      <c r="B2312" s="2" t="s">
        <v>305</v>
      </c>
      <c r="C2312" s="2" t="s">
        <v>71</v>
      </c>
      <c r="D2312" s="16" t="s">
        <v>530</v>
      </c>
      <c r="E2312" s="10">
        <v>45.26383550163083</v>
      </c>
      <c r="F2312" s="26">
        <v>915.9741064144799</v>
      </c>
      <c r="G2312" s="10">
        <v>1139.4374425956073</v>
      </c>
    </row>
    <row r="2313">
      <c r="A2313" s="2">
        <v>2312.0</v>
      </c>
      <c r="B2313" s="2" t="s">
        <v>30</v>
      </c>
      <c r="C2313" s="2" t="s">
        <v>305</v>
      </c>
      <c r="D2313" s="16" t="s">
        <v>574</v>
      </c>
      <c r="E2313" s="10">
        <v>7.5588815504533455</v>
      </c>
      <c r="F2313" s="26">
        <v>1048.176314742276</v>
      </c>
      <c r="G2313" s="10">
        <v>961.2379419161108</v>
      </c>
    </row>
    <row r="2314">
      <c r="A2314" s="2">
        <v>2313.0</v>
      </c>
      <c r="B2314" s="2" t="s">
        <v>391</v>
      </c>
      <c r="C2314" s="2" t="s">
        <v>30</v>
      </c>
      <c r="D2314" s="16" t="s">
        <v>433</v>
      </c>
      <c r="E2314" s="10">
        <v>-43.046522612274416</v>
      </c>
      <c r="F2314" s="26">
        <v>1011.781779656124</v>
      </c>
      <c r="G2314" s="10">
        <v>1055.7351962927294</v>
      </c>
    </row>
    <row r="2315">
      <c r="A2315" s="2">
        <v>2314.0</v>
      </c>
      <c r="B2315" s="2" t="s">
        <v>308</v>
      </c>
      <c r="C2315" s="2" t="s">
        <v>30</v>
      </c>
      <c r="D2315" s="16" t="s">
        <v>432</v>
      </c>
      <c r="E2315" s="10">
        <v>25.45496335639976</v>
      </c>
      <c r="F2315" s="26">
        <v>1000.0</v>
      </c>
      <c r="G2315" s="10">
        <v>1098.7817189050038</v>
      </c>
    </row>
    <row r="2316">
      <c r="A2316" s="2">
        <v>2315.0</v>
      </c>
      <c r="B2316" s="2" t="s">
        <v>17</v>
      </c>
      <c r="C2316" s="2" t="s">
        <v>308</v>
      </c>
      <c r="D2316" s="16" t="s">
        <v>541</v>
      </c>
      <c r="E2316" s="10">
        <v>13.719135539853697</v>
      </c>
      <c r="F2316" s="26">
        <v>1046.6885122378997</v>
      </c>
      <c r="G2316" s="10">
        <v>1025.4549633563997</v>
      </c>
    </row>
    <row r="2317">
      <c r="A2317" s="2">
        <v>2316.0</v>
      </c>
      <c r="B2317" s="2" t="s">
        <v>200</v>
      </c>
      <c r="C2317" s="2" t="s">
        <v>17</v>
      </c>
      <c r="D2317" s="16" t="s">
        <v>438</v>
      </c>
      <c r="E2317" s="10">
        <v>24.895576348253172</v>
      </c>
      <c r="F2317" s="26">
        <v>986.579094316515</v>
      </c>
      <c r="G2317" s="10">
        <v>1060.4076477777533</v>
      </c>
    </row>
    <row r="2318">
      <c r="A2318" s="2">
        <v>2317.0</v>
      </c>
      <c r="B2318" s="2" t="s">
        <v>159</v>
      </c>
      <c r="C2318" s="2" t="s">
        <v>200</v>
      </c>
      <c r="D2318" s="16" t="s">
        <v>461</v>
      </c>
      <c r="E2318" s="10">
        <v>17.170500394627258</v>
      </c>
      <c r="F2318" s="26">
        <v>1000.0</v>
      </c>
      <c r="G2318" s="10">
        <v>1011.4746706647682</v>
      </c>
    </row>
    <row r="2319">
      <c r="A2319" s="2">
        <v>2318.0</v>
      </c>
      <c r="B2319" s="2" t="s">
        <v>360</v>
      </c>
      <c r="C2319" s="2" t="s">
        <v>159</v>
      </c>
      <c r="D2319" s="16" t="s">
        <v>433</v>
      </c>
      <c r="E2319" s="10">
        <v>-47.24529838853291</v>
      </c>
      <c r="F2319" s="26">
        <v>1008.4273063942403</v>
      </c>
      <c r="G2319" s="10">
        <v>1017.1705003946272</v>
      </c>
    </row>
    <row r="2320">
      <c r="A2320" s="2">
        <v>2319.0</v>
      </c>
      <c r="B2320" s="2" t="s">
        <v>305</v>
      </c>
      <c r="C2320" s="2" t="s">
        <v>159</v>
      </c>
      <c r="D2320" s="16" t="s">
        <v>502</v>
      </c>
      <c r="E2320" s="10">
        <v>27.446708759108077</v>
      </c>
      <c r="F2320" s="26">
        <v>953.6790603656575</v>
      </c>
      <c r="G2320" s="10">
        <v>1064.4157987831602</v>
      </c>
    </row>
    <row r="2321">
      <c r="A2321" s="2">
        <v>2320.0</v>
      </c>
      <c r="B2321" s="2" t="s">
        <v>171</v>
      </c>
      <c r="C2321" s="2" t="s">
        <v>305</v>
      </c>
      <c r="D2321" s="16" t="s">
        <v>516</v>
      </c>
      <c r="E2321" s="10">
        <v>9.811369247604993</v>
      </c>
      <c r="F2321" s="26">
        <v>1042.0862162410897</v>
      </c>
      <c r="G2321" s="10">
        <v>981.1257691247656</v>
      </c>
    </row>
    <row r="2322">
      <c r="A2322" s="2">
        <v>2321.0</v>
      </c>
      <c r="B2322" s="2" t="s">
        <v>331</v>
      </c>
      <c r="C2322" s="2" t="s">
        <v>123</v>
      </c>
      <c r="D2322" s="16" t="s">
        <v>433</v>
      </c>
      <c r="E2322" s="10">
        <v>-54.33657167232064</v>
      </c>
      <c r="F2322" s="26">
        <v>1057.4233103632037</v>
      </c>
      <c r="G2322" s="10">
        <v>989.4332934561498</v>
      </c>
    </row>
    <row r="2323">
      <c r="A2323" s="2">
        <v>2322.0</v>
      </c>
      <c r="B2323" s="2" t="s">
        <v>422</v>
      </c>
      <c r="C2323" s="2" t="s">
        <v>123</v>
      </c>
      <c r="D2323" s="16" t="s">
        <v>433</v>
      </c>
      <c r="E2323" s="10">
        <v>-43.069783380401994</v>
      </c>
      <c r="F2323" s="26">
        <v>1000.0</v>
      </c>
      <c r="G2323" s="10">
        <v>1043.7698651284704</v>
      </c>
    </row>
    <row r="2324">
      <c r="A2324" s="2">
        <v>2323.0</v>
      </c>
      <c r="B2324" s="2" t="s">
        <v>319</v>
      </c>
      <c r="C2324" s="2" t="s">
        <v>123</v>
      </c>
      <c r="D2324" s="16" t="s">
        <v>464</v>
      </c>
      <c r="E2324" s="10">
        <v>19.83497301323989</v>
      </c>
      <c r="F2324" s="26">
        <v>1000.0</v>
      </c>
      <c r="G2324" s="10">
        <v>1086.8396485088724</v>
      </c>
    </row>
    <row r="2325">
      <c r="A2325" s="2">
        <v>2324.0</v>
      </c>
      <c r="B2325" s="2" t="s">
        <v>158</v>
      </c>
      <c r="C2325" s="2" t="s">
        <v>319</v>
      </c>
      <c r="D2325" s="16" t="s">
        <v>449</v>
      </c>
      <c r="E2325" s="10">
        <v>18.292059685910406</v>
      </c>
      <c r="F2325" s="26">
        <v>1000.0</v>
      </c>
      <c r="G2325" s="10">
        <v>1019.8349730132398</v>
      </c>
    </row>
    <row r="2326">
      <c r="A2326" s="2">
        <v>2325.0</v>
      </c>
      <c r="B2326" s="2" t="s">
        <v>404</v>
      </c>
      <c r="C2326" s="2" t="s">
        <v>158</v>
      </c>
      <c r="D2326" s="16" t="s">
        <v>433</v>
      </c>
      <c r="E2326" s="10">
        <v>-46.161501835565836</v>
      </c>
      <c r="F2326" s="26">
        <v>1000.0</v>
      </c>
      <c r="G2326" s="10">
        <v>1018.2920596859104</v>
      </c>
    </row>
    <row r="2327">
      <c r="A2327" s="2">
        <v>2326.0</v>
      </c>
      <c r="B2327" s="2" t="s">
        <v>422</v>
      </c>
      <c r="C2327" s="2" t="s">
        <v>158</v>
      </c>
      <c r="D2327" s="16" t="s">
        <v>433</v>
      </c>
      <c r="E2327" s="10">
        <v>-34.366850952688985</v>
      </c>
      <c r="F2327" s="26">
        <v>956.930216619598</v>
      </c>
      <c r="G2327" s="10">
        <v>1064.4535615214763</v>
      </c>
    </row>
    <row r="2328">
      <c r="A2328" s="2">
        <v>2327.0</v>
      </c>
      <c r="B2328" s="2" t="s">
        <v>331</v>
      </c>
      <c r="C2328" s="2" t="s">
        <v>158</v>
      </c>
      <c r="D2328" s="16" t="s">
        <v>545</v>
      </c>
      <c r="E2328" s="10">
        <v>22.375482480602777</v>
      </c>
      <c r="F2328" s="26">
        <v>1003.0867386908831</v>
      </c>
      <c r="G2328" s="10">
        <v>1098.8204124741653</v>
      </c>
    </row>
    <row r="2329">
      <c r="A2329" s="2">
        <v>2328.0</v>
      </c>
      <c r="B2329" s="2" t="s">
        <v>151</v>
      </c>
      <c r="C2329" s="2" t="s">
        <v>331</v>
      </c>
      <c r="D2329" s="16" t="s">
        <v>463</v>
      </c>
      <c r="E2329" s="10">
        <v>12.270998362438817</v>
      </c>
      <c r="F2329" s="26">
        <v>1053.9904339947382</v>
      </c>
      <c r="G2329" s="10">
        <v>1025.4622211714857</v>
      </c>
    </row>
    <row r="2330">
      <c r="A2330" s="2">
        <v>2329.0</v>
      </c>
      <c r="B2330" s="2" t="s">
        <v>319</v>
      </c>
      <c r="C2330" s="2" t="s">
        <v>151</v>
      </c>
      <c r="D2330" s="16" t="s">
        <v>433</v>
      </c>
      <c r="E2330" s="10">
        <v>-40.334750421939155</v>
      </c>
      <c r="F2330" s="26">
        <v>1001.5429133273294</v>
      </c>
      <c r="G2330" s="10">
        <v>1066.261432357177</v>
      </c>
    </row>
    <row r="2331">
      <c r="A2331" s="2">
        <v>2330.0</v>
      </c>
      <c r="B2331" s="2" t="s">
        <v>319</v>
      </c>
      <c r="C2331" s="2" t="s">
        <v>151</v>
      </c>
      <c r="D2331" s="16" t="s">
        <v>448</v>
      </c>
      <c r="E2331" s="10">
        <v>31.941830011827808</v>
      </c>
      <c r="F2331" s="26">
        <v>961.2081629053903</v>
      </c>
      <c r="G2331" s="10">
        <v>1106.5961827791161</v>
      </c>
    </row>
    <row r="2332">
      <c r="A2332" s="2">
        <v>2331.0</v>
      </c>
      <c r="B2332" s="2" t="s">
        <v>152</v>
      </c>
      <c r="C2332" s="2" t="s">
        <v>319</v>
      </c>
      <c r="D2332" s="16" t="s">
        <v>550</v>
      </c>
      <c r="E2332" s="10">
        <v>21.496430084588177</v>
      </c>
      <c r="F2332" s="26">
        <v>941.4919789525114</v>
      </c>
      <c r="G2332" s="10">
        <v>993.1499929172181</v>
      </c>
    </row>
    <row r="2333">
      <c r="A2333" s="2">
        <v>2332.0</v>
      </c>
      <c r="B2333" s="2" t="s">
        <v>39</v>
      </c>
      <c r="C2333" s="2" t="s">
        <v>169</v>
      </c>
      <c r="D2333" s="16" t="s">
        <v>454</v>
      </c>
      <c r="E2333" s="10">
        <v>9.16948081772071</v>
      </c>
      <c r="F2333" s="26">
        <v>1068.1884458901002</v>
      </c>
      <c r="G2333" s="10">
        <v>1000.0</v>
      </c>
    </row>
    <row r="2334">
      <c r="A2334" s="2">
        <v>2333.0</v>
      </c>
      <c r="B2334" s="2" t="s">
        <v>379</v>
      </c>
      <c r="C2334" s="2" t="s">
        <v>39</v>
      </c>
      <c r="D2334" s="16" t="s">
        <v>433</v>
      </c>
      <c r="E2334" s="10">
        <v>-30.23335814235561</v>
      </c>
      <c r="F2334" s="26">
        <v>941.0695471007563</v>
      </c>
      <c r="G2334" s="10">
        <v>1077.357926707821</v>
      </c>
    </row>
    <row r="2335">
      <c r="A2335" s="2">
        <v>2334.0</v>
      </c>
      <c r="B2335" s="2" t="s">
        <v>231</v>
      </c>
      <c r="C2335" s="2" t="s">
        <v>39</v>
      </c>
      <c r="D2335" s="16" t="s">
        <v>433</v>
      </c>
      <c r="E2335" s="10">
        <v>-22.88863228856584</v>
      </c>
      <c r="F2335" s="26">
        <v>918.4797115601062</v>
      </c>
      <c r="G2335" s="10">
        <v>1107.5912848501766</v>
      </c>
    </row>
    <row r="2336">
      <c r="A2336" s="2">
        <v>2335.0</v>
      </c>
      <c r="B2336" s="2" t="s">
        <v>167</v>
      </c>
      <c r="C2336" s="2" t="s">
        <v>39</v>
      </c>
      <c r="D2336" s="16" t="s">
        <v>534</v>
      </c>
      <c r="E2336" s="10">
        <v>27.798969630982697</v>
      </c>
      <c r="F2336" s="26">
        <v>999.2034585384217</v>
      </c>
      <c r="G2336" s="10">
        <v>1130.4799171387424</v>
      </c>
    </row>
    <row r="2337">
      <c r="A2337" s="2">
        <v>2336.0</v>
      </c>
      <c r="B2337" s="2" t="s">
        <v>153</v>
      </c>
      <c r="C2337" s="2" t="s">
        <v>167</v>
      </c>
      <c r="D2337" s="16" t="s">
        <v>471</v>
      </c>
      <c r="E2337" s="10">
        <v>18.85540135200918</v>
      </c>
      <c r="F2337" s="26">
        <v>995.4282588342601</v>
      </c>
      <c r="G2337" s="10">
        <v>1027.0024281694043</v>
      </c>
    </row>
    <row r="2338">
      <c r="A2338" s="2">
        <v>2337.0</v>
      </c>
      <c r="B2338" s="2" t="s">
        <v>169</v>
      </c>
      <c r="C2338" s="2" t="s">
        <v>153</v>
      </c>
      <c r="D2338" s="16" t="s">
        <v>433</v>
      </c>
      <c r="E2338" s="10">
        <v>-45.55813709477629</v>
      </c>
      <c r="F2338" s="26">
        <v>990.8305191822793</v>
      </c>
      <c r="G2338" s="10">
        <v>1014.2836601862692</v>
      </c>
    </row>
    <row r="2339">
      <c r="A2339" s="2">
        <v>2338.0</v>
      </c>
      <c r="B2339" s="2" t="s">
        <v>231</v>
      </c>
      <c r="C2339" s="2" t="s">
        <v>153</v>
      </c>
      <c r="D2339" s="16" t="s">
        <v>435</v>
      </c>
      <c r="E2339" s="10">
        <v>36.036490846356664</v>
      </c>
      <c r="F2339" s="26">
        <v>895.5910792715404</v>
      </c>
      <c r="G2339" s="10">
        <v>1059.8417972810455</v>
      </c>
    </row>
    <row r="2340">
      <c r="A2340" s="2">
        <v>2339.0</v>
      </c>
      <c r="B2340" s="2" t="s">
        <v>234</v>
      </c>
      <c r="C2340" s="2" t="s">
        <v>231</v>
      </c>
      <c r="D2340" s="16" t="s">
        <v>433</v>
      </c>
      <c r="E2340" s="10">
        <v>-54.36475747240139</v>
      </c>
      <c r="F2340" s="26">
        <v>1000.0</v>
      </c>
      <c r="G2340" s="10">
        <v>931.627570117897</v>
      </c>
    </row>
    <row r="2341">
      <c r="A2341" s="2">
        <v>2340.0</v>
      </c>
      <c r="B2341" s="2" t="s">
        <v>179</v>
      </c>
      <c r="C2341" s="2" t="s">
        <v>231</v>
      </c>
      <c r="D2341" s="16" t="s">
        <v>433</v>
      </c>
      <c r="E2341" s="10">
        <v>-53.08675930018221</v>
      </c>
      <c r="F2341" s="26">
        <v>1037.8726425952138</v>
      </c>
      <c r="G2341" s="10">
        <v>985.9923275902984</v>
      </c>
    </row>
    <row r="2342">
      <c r="A2342" s="2">
        <v>2341.0</v>
      </c>
      <c r="B2342" s="2" t="s">
        <v>149</v>
      </c>
      <c r="C2342" s="2" t="s">
        <v>231</v>
      </c>
      <c r="D2342" s="16" t="s">
        <v>542</v>
      </c>
      <c r="E2342" s="10">
        <v>15.964210080772826</v>
      </c>
      <c r="F2342" s="26">
        <v>976.8628628629336</v>
      </c>
      <c r="G2342" s="10">
        <v>1039.0790868904805</v>
      </c>
    </row>
    <row r="2343">
      <c r="A2343" s="2">
        <v>2342.0</v>
      </c>
      <c r="B2343" s="2" t="s">
        <v>167</v>
      </c>
      <c r="C2343" s="2" t="s">
        <v>149</v>
      </c>
      <c r="D2343" s="16" t="s">
        <v>476</v>
      </c>
      <c r="E2343" s="10">
        <v>14.391063907007215</v>
      </c>
      <c r="F2343" s="26">
        <v>1008.1470268173952</v>
      </c>
      <c r="G2343" s="10">
        <v>992.8270729437064</v>
      </c>
    </row>
    <row r="2344">
      <c r="A2344" s="2">
        <v>2343.0</v>
      </c>
      <c r="B2344" s="2" t="s">
        <v>157</v>
      </c>
      <c r="C2344" s="2" t="s">
        <v>167</v>
      </c>
      <c r="D2344" s="16" t="s">
        <v>553</v>
      </c>
      <c r="E2344" s="10">
        <v>12.620852173444803</v>
      </c>
      <c r="F2344" s="26">
        <v>1050.6731791018074</v>
      </c>
      <c r="G2344" s="10">
        <v>1022.5380907244024</v>
      </c>
    </row>
    <row r="2345">
      <c r="A2345" s="2">
        <v>2344.0</v>
      </c>
      <c r="B2345" s="2" t="s">
        <v>379</v>
      </c>
      <c r="C2345" s="2" t="s">
        <v>157</v>
      </c>
      <c r="D2345" s="16" t="s">
        <v>553</v>
      </c>
      <c r="E2345" s="10">
        <v>35.70956882577721</v>
      </c>
      <c r="F2345" s="26">
        <v>910.8361889584006</v>
      </c>
      <c r="G2345" s="10">
        <v>1063.2940312752523</v>
      </c>
    </row>
    <row r="2346">
      <c r="A2346" s="2">
        <v>2345.0</v>
      </c>
      <c r="B2346" s="2" t="s">
        <v>39</v>
      </c>
      <c r="C2346" s="2" t="s">
        <v>379</v>
      </c>
      <c r="D2346" s="16" t="s">
        <v>523</v>
      </c>
      <c r="E2346" s="10">
        <v>4.749732928547281</v>
      </c>
      <c r="F2346" s="26">
        <v>1102.6809475077598</v>
      </c>
      <c r="G2346" s="10">
        <v>946.5457577841778</v>
      </c>
    </row>
    <row r="2347">
      <c r="A2347" s="2">
        <v>2346.0</v>
      </c>
      <c r="B2347" s="2" t="s">
        <v>169</v>
      </c>
      <c r="C2347" s="2" t="s">
        <v>39</v>
      </c>
      <c r="D2347" s="16" t="s">
        <v>433</v>
      </c>
      <c r="E2347" s="10">
        <v>-26.56185741515536</v>
      </c>
      <c r="F2347" s="26">
        <v>945.272382087503</v>
      </c>
      <c r="G2347" s="10">
        <v>1107.430680436307</v>
      </c>
    </row>
    <row r="2348">
      <c r="A2348" s="2">
        <v>2347.0</v>
      </c>
      <c r="B2348" s="2" t="s">
        <v>41</v>
      </c>
      <c r="C2348" s="2" t="s">
        <v>42</v>
      </c>
      <c r="D2348" s="16" t="s">
        <v>433</v>
      </c>
      <c r="E2348" s="10">
        <v>-59.37275918778351</v>
      </c>
      <c r="F2348" s="26">
        <v>1159.7158733526455</v>
      </c>
      <c r="G2348" s="10">
        <v>1000.0</v>
      </c>
    </row>
    <row r="2349">
      <c r="A2349" s="2">
        <v>2348.0</v>
      </c>
      <c r="B2349" s="2" t="s">
        <v>27</v>
      </c>
      <c r="C2349" s="2" t="s">
        <v>42</v>
      </c>
      <c r="D2349" s="16" t="s">
        <v>451</v>
      </c>
      <c r="E2349" s="10">
        <v>3.372456775024845</v>
      </c>
      <c r="F2349" s="26">
        <v>1153.442909195622</v>
      </c>
      <c r="G2349" s="10">
        <v>1059.3727591877835</v>
      </c>
    </row>
    <row r="2350">
      <c r="A2350" s="2">
        <v>2349.0</v>
      </c>
      <c r="B2350" s="2" t="s">
        <v>66</v>
      </c>
      <c r="C2350" s="2" t="s">
        <v>27</v>
      </c>
      <c r="D2350" s="16" t="s">
        <v>433</v>
      </c>
      <c r="E2350" s="10">
        <v>-27.311477637710105</v>
      </c>
      <c r="F2350" s="26">
        <v>1000.0</v>
      </c>
      <c r="G2350" s="10">
        <v>1156.8153659706468</v>
      </c>
    </row>
    <row r="2351">
      <c r="A2351" s="2">
        <v>2350.0</v>
      </c>
      <c r="B2351" s="2" t="s">
        <v>409</v>
      </c>
      <c r="C2351" s="2" t="s">
        <v>27</v>
      </c>
      <c r="D2351" s="16" t="s">
        <v>548</v>
      </c>
      <c r="E2351" s="10">
        <v>38.04341338348325</v>
      </c>
      <c r="F2351" s="26">
        <v>1000.0</v>
      </c>
      <c r="G2351" s="10">
        <v>1184.126843608357</v>
      </c>
    </row>
    <row r="2352">
      <c r="A2352" s="2">
        <v>2351.0</v>
      </c>
      <c r="B2352" s="2" t="s">
        <v>116</v>
      </c>
      <c r="C2352" s="2" t="s">
        <v>409</v>
      </c>
      <c r="D2352" s="16" t="s">
        <v>524</v>
      </c>
      <c r="E2352" s="10">
        <v>19.48722555571786</v>
      </c>
      <c r="F2352" s="26">
        <v>1000.0</v>
      </c>
      <c r="G2352" s="10">
        <v>1038.0434133834833</v>
      </c>
    </row>
    <row r="2353">
      <c r="A2353" s="2">
        <v>2352.0</v>
      </c>
      <c r="B2353" s="2" t="s">
        <v>143</v>
      </c>
      <c r="C2353" s="2" t="s">
        <v>116</v>
      </c>
      <c r="D2353" s="16" t="s">
        <v>433</v>
      </c>
      <c r="E2353" s="10">
        <v>-46.02286066094254</v>
      </c>
      <c r="F2353" s="26">
        <v>1000.0</v>
      </c>
      <c r="G2353" s="10">
        <v>1019.4872255557178</v>
      </c>
    </row>
    <row r="2354">
      <c r="A2354" s="2">
        <v>2353.0</v>
      </c>
      <c r="B2354" s="2" t="s">
        <v>358</v>
      </c>
      <c r="C2354" s="2" t="s">
        <v>116</v>
      </c>
      <c r="D2354" s="16" t="s">
        <v>433</v>
      </c>
      <c r="E2354" s="10">
        <v>-40.22846467567267</v>
      </c>
      <c r="F2354" s="26">
        <v>1000.0</v>
      </c>
      <c r="G2354" s="10">
        <v>1065.5100862166603</v>
      </c>
    </row>
    <row r="2355">
      <c r="A2355" s="2">
        <v>2354.0</v>
      </c>
      <c r="B2355" s="2" t="s">
        <v>42</v>
      </c>
      <c r="C2355" s="2" t="s">
        <v>116</v>
      </c>
      <c r="D2355" s="16" t="s">
        <v>572</v>
      </c>
      <c r="E2355" s="10">
        <v>14.608862066346527</v>
      </c>
      <c r="F2355" s="26">
        <v>1056.0003024127586</v>
      </c>
      <c r="G2355" s="10">
        <v>1105.738550892333</v>
      </c>
    </row>
    <row r="2356">
      <c r="A2356" s="2">
        <v>2355.0</v>
      </c>
      <c r="B2356" s="2" t="s">
        <v>27</v>
      </c>
      <c r="C2356" s="2" t="s">
        <v>42</v>
      </c>
      <c r="D2356" s="16" t="s">
        <v>591</v>
      </c>
      <c r="E2356" s="10">
        <v>8.533475317950604</v>
      </c>
      <c r="F2356" s="26">
        <v>1146.0834302248736</v>
      </c>
      <c r="G2356" s="10">
        <v>1070.6091644791052</v>
      </c>
    </row>
    <row r="2357">
      <c r="A2357" s="2">
        <v>2356.0</v>
      </c>
      <c r="B2357" s="2" t="s">
        <v>66</v>
      </c>
      <c r="C2357" s="2" t="s">
        <v>27</v>
      </c>
      <c r="D2357" s="16" t="s">
        <v>446</v>
      </c>
      <c r="E2357" s="10">
        <v>39.69058405048017</v>
      </c>
      <c r="F2357" s="26">
        <v>972.6885223622899</v>
      </c>
      <c r="G2357" s="10">
        <v>1154.6169055428243</v>
      </c>
    </row>
    <row r="2358">
      <c r="A2358" s="2">
        <v>2357.0</v>
      </c>
      <c r="B2358" s="2" t="s">
        <v>41</v>
      </c>
      <c r="C2358" s="2" t="s">
        <v>66</v>
      </c>
      <c r="D2358" s="16" t="s">
        <v>495</v>
      </c>
      <c r="E2358" s="10">
        <v>7.485999144385133</v>
      </c>
      <c r="F2358" s="26">
        <v>1100.343114164862</v>
      </c>
      <c r="G2358" s="10">
        <v>1012.37910641277</v>
      </c>
    </row>
    <row r="2359">
      <c r="A2359" s="2">
        <v>2358.0</v>
      </c>
      <c r="B2359" s="2" t="s">
        <v>409</v>
      </c>
      <c r="C2359" s="2" t="s">
        <v>41</v>
      </c>
      <c r="D2359" s="16" t="s">
        <v>433</v>
      </c>
      <c r="E2359" s="10">
        <v>-36.95738808847097</v>
      </c>
      <c r="F2359" s="26">
        <v>1018.5561878277655</v>
      </c>
      <c r="G2359" s="10">
        <v>1107.8291133092473</v>
      </c>
    </row>
    <row r="2360">
      <c r="A2360" s="2">
        <v>2359.0</v>
      </c>
      <c r="B2360" s="2" t="s">
        <v>42</v>
      </c>
      <c r="C2360" s="2" t="s">
        <v>41</v>
      </c>
      <c r="D2360" s="16" t="s">
        <v>479</v>
      </c>
      <c r="E2360" s="10">
        <v>22.830863359844148</v>
      </c>
      <c r="F2360" s="26">
        <v>1062.0756891611545</v>
      </c>
      <c r="G2360" s="10">
        <v>1144.7865013977182</v>
      </c>
    </row>
    <row r="2361">
      <c r="A2361" s="2">
        <v>2360.0</v>
      </c>
      <c r="B2361" s="2" t="s">
        <v>106</v>
      </c>
      <c r="C2361" s="2" t="s">
        <v>42</v>
      </c>
      <c r="D2361" s="16" t="s">
        <v>497</v>
      </c>
      <c r="E2361" s="10">
        <v>10.694013043075431</v>
      </c>
      <c r="F2361" s="26">
        <v>1127.5913625606702</v>
      </c>
      <c r="G2361" s="10">
        <v>1084.9065525209985</v>
      </c>
    </row>
    <row r="2362">
      <c r="A2362" s="2">
        <v>2361.0</v>
      </c>
      <c r="B2362" s="2" t="s">
        <v>20</v>
      </c>
      <c r="C2362" s="2" t="s">
        <v>67</v>
      </c>
      <c r="D2362" s="16" t="s">
        <v>532</v>
      </c>
      <c r="E2362" s="10">
        <v>8.670394657701761</v>
      </c>
      <c r="F2362" s="26">
        <v>1154.158009600209</v>
      </c>
      <c r="G2362" s="10">
        <v>1070.6814430180664</v>
      </c>
    </row>
    <row r="2363">
      <c r="A2363" s="2">
        <v>2362.0</v>
      </c>
      <c r="B2363" s="2" t="s">
        <v>245</v>
      </c>
      <c r="C2363" s="2" t="s">
        <v>20</v>
      </c>
      <c r="D2363" s="16" t="s">
        <v>433</v>
      </c>
      <c r="E2363" s="10">
        <v>-24.808547882246184</v>
      </c>
      <c r="F2363" s="26">
        <v>987.9893615091295</v>
      </c>
      <c r="G2363" s="10">
        <v>1162.8284042579107</v>
      </c>
    </row>
    <row r="2364">
      <c r="A2364" s="2">
        <v>2363.0</v>
      </c>
      <c r="B2364" s="2" t="s">
        <v>73</v>
      </c>
      <c r="C2364" s="2" t="s">
        <v>20</v>
      </c>
      <c r="D2364" s="16" t="s">
        <v>440</v>
      </c>
      <c r="E2364" s="10">
        <v>45.418707647636374</v>
      </c>
      <c r="F2364" s="26">
        <v>946.1200968027216</v>
      </c>
      <c r="G2364" s="10">
        <v>1187.6369521401568</v>
      </c>
    </row>
    <row r="2365">
      <c r="A2365" s="2">
        <v>2364.0</v>
      </c>
      <c r="B2365" s="2" t="s">
        <v>43</v>
      </c>
      <c r="C2365" s="2" t="s">
        <v>73</v>
      </c>
      <c r="D2365" s="16" t="s">
        <v>490</v>
      </c>
      <c r="E2365" s="10">
        <v>8.01071312455214</v>
      </c>
      <c r="F2365" s="26">
        <v>1078.3451007419621</v>
      </c>
      <c r="G2365" s="10">
        <v>991.538804450358</v>
      </c>
    </row>
    <row r="2366">
      <c r="A2366" s="2">
        <v>2365.0</v>
      </c>
      <c r="B2366" s="2" t="s">
        <v>54</v>
      </c>
      <c r="C2366" s="2" t="s">
        <v>43</v>
      </c>
      <c r="D2366" s="16" t="s">
        <v>433</v>
      </c>
      <c r="E2366" s="10">
        <v>-38.639258860200115</v>
      </c>
      <c r="F2366" s="26">
        <v>1009.1697265563373</v>
      </c>
      <c r="G2366" s="10">
        <v>1086.3558138665142</v>
      </c>
    </row>
    <row r="2367">
      <c r="A2367" s="2">
        <v>2366.0</v>
      </c>
      <c r="B2367" s="2" t="s">
        <v>58</v>
      </c>
      <c r="C2367" s="2" t="s">
        <v>43</v>
      </c>
      <c r="D2367" s="16" t="s">
        <v>547</v>
      </c>
      <c r="E2367" s="10">
        <v>27.18827997231945</v>
      </c>
      <c r="F2367" s="26">
        <v>1009.8489330653388</v>
      </c>
      <c r="G2367" s="10">
        <v>1124.9950727267142</v>
      </c>
    </row>
    <row r="2368">
      <c r="A2368" s="2">
        <v>2367.0</v>
      </c>
      <c r="B2368" s="2" t="s">
        <v>20</v>
      </c>
      <c r="C2368" s="2" t="s">
        <v>58</v>
      </c>
      <c r="D2368" s="16" t="s">
        <v>541</v>
      </c>
      <c r="E2368" s="10">
        <v>7.30649579543149</v>
      </c>
      <c r="F2368" s="26">
        <v>1142.2182444925204</v>
      </c>
      <c r="G2368" s="10">
        <v>1037.0372130376581</v>
      </c>
    </row>
    <row r="2369">
      <c r="A2369" s="2">
        <v>2368.0</v>
      </c>
      <c r="B2369" s="2" t="s">
        <v>67</v>
      </c>
      <c r="C2369" s="2" t="s">
        <v>20</v>
      </c>
      <c r="D2369" s="16" t="s">
        <v>471</v>
      </c>
      <c r="E2369" s="10">
        <v>26.235818851941836</v>
      </c>
      <c r="F2369" s="26">
        <v>1062.0110483603646</v>
      </c>
      <c r="G2369" s="10">
        <v>1149.5247402879518</v>
      </c>
    </row>
    <row r="2370">
      <c r="A2370" s="2">
        <v>2369.0</v>
      </c>
      <c r="B2370" s="2" t="s">
        <v>34</v>
      </c>
      <c r="C2370" s="2" t="s">
        <v>67</v>
      </c>
      <c r="D2370" s="16" t="s">
        <v>453</v>
      </c>
      <c r="E2370" s="10">
        <v>16.978772479228645</v>
      </c>
      <c r="F2370" s="26">
        <v>1078.757485508842</v>
      </c>
      <c r="G2370" s="10">
        <v>1088.2468672123064</v>
      </c>
    </row>
    <row r="2371">
      <c r="A2371" s="2">
        <v>2370.0</v>
      </c>
      <c r="B2371" s="2" t="s">
        <v>245</v>
      </c>
      <c r="C2371" s="2" t="s">
        <v>34</v>
      </c>
      <c r="D2371" s="16" t="s">
        <v>556</v>
      </c>
      <c r="E2371" s="10">
        <v>32.53321760552921</v>
      </c>
      <c r="F2371" s="26">
        <v>963.1808136268833</v>
      </c>
      <c r="G2371" s="10">
        <v>1095.7362579880705</v>
      </c>
    </row>
    <row r="2372">
      <c r="A2372" s="2">
        <v>2371.0</v>
      </c>
      <c r="B2372" s="2" t="s">
        <v>45</v>
      </c>
      <c r="C2372" s="2" t="s">
        <v>245</v>
      </c>
      <c r="D2372" s="16" t="s">
        <v>488</v>
      </c>
      <c r="E2372" s="10">
        <v>6.547190916070999</v>
      </c>
      <c r="F2372" s="26">
        <v>1109.8690788673557</v>
      </c>
      <c r="G2372" s="10">
        <v>995.7140312324125</v>
      </c>
    </row>
    <row r="2373">
      <c r="A2373" s="2">
        <v>2372.0</v>
      </c>
      <c r="B2373" s="2" t="s">
        <v>322</v>
      </c>
      <c r="C2373" s="2" t="s">
        <v>45</v>
      </c>
      <c r="D2373" s="16" t="s">
        <v>433</v>
      </c>
      <c r="E2373" s="10">
        <v>-35.54366170131063</v>
      </c>
      <c r="F2373" s="26">
        <v>1017.1415565570909</v>
      </c>
      <c r="G2373" s="10">
        <v>1116.4162697834267</v>
      </c>
    </row>
    <row r="2374">
      <c r="A2374" s="2">
        <v>2373.0</v>
      </c>
      <c r="B2374" s="2" t="s">
        <v>73</v>
      </c>
      <c r="C2374" s="2" t="s">
        <v>45</v>
      </c>
      <c r="D2374" s="16" t="s">
        <v>535</v>
      </c>
      <c r="E2374" s="10">
        <v>35.94996828345984</v>
      </c>
      <c r="F2374" s="26">
        <v>983.5280913258059</v>
      </c>
      <c r="G2374" s="10">
        <v>1151.9599314847374</v>
      </c>
    </row>
    <row r="2375">
      <c r="A2375" s="2">
        <v>2374.0</v>
      </c>
      <c r="B2375" s="2" t="s">
        <v>195</v>
      </c>
      <c r="C2375" s="2" t="s">
        <v>73</v>
      </c>
      <c r="D2375" s="16" t="s">
        <v>433</v>
      </c>
      <c r="E2375" s="10">
        <v>-52.25541143540721</v>
      </c>
      <c r="F2375" s="26">
        <v>1061.4411864733959</v>
      </c>
      <c r="G2375" s="10">
        <v>1019.4780596092658</v>
      </c>
    </row>
    <row r="2376">
      <c r="A2376" s="2">
        <v>2375.0</v>
      </c>
      <c r="B2376" s="2" t="s">
        <v>20</v>
      </c>
      <c r="C2376" s="2" t="s">
        <v>73</v>
      </c>
      <c r="D2376" s="16" t="s">
        <v>480</v>
      </c>
      <c r="E2376" s="10">
        <v>6.587984704911334</v>
      </c>
      <c r="F2376" s="26">
        <v>1123.28892143601</v>
      </c>
      <c r="G2376" s="10">
        <v>1071.733471044673</v>
      </c>
    </row>
    <row r="2377">
      <c r="A2377" s="2">
        <v>2376.0</v>
      </c>
      <c r="B2377" s="2" t="s">
        <v>421</v>
      </c>
      <c r="C2377" s="2" t="s">
        <v>419</v>
      </c>
      <c r="D2377" s="16" t="s">
        <v>567</v>
      </c>
      <c r="E2377" s="10">
        <v>40.70108003760999</v>
      </c>
      <c r="F2377" s="26">
        <v>835.8794753569894</v>
      </c>
      <c r="G2377" s="10">
        <v>1028.9102334911524</v>
      </c>
    </row>
    <row r="2378">
      <c r="A2378" s="2">
        <v>2377.0</v>
      </c>
      <c r="B2378" s="2" t="s">
        <v>294</v>
      </c>
      <c r="C2378" s="2" t="s">
        <v>421</v>
      </c>
      <c r="D2378" s="16" t="s">
        <v>512</v>
      </c>
      <c r="E2378" s="10">
        <v>6.552279027179367</v>
      </c>
      <c r="F2378" s="26">
        <v>984.8813778790302</v>
      </c>
      <c r="G2378" s="10">
        <v>876.5805553945993</v>
      </c>
    </row>
    <row r="2379">
      <c r="A2379" s="2">
        <v>2378.0</v>
      </c>
      <c r="B2379" s="2" t="s">
        <v>104</v>
      </c>
      <c r="C2379" s="2" t="s">
        <v>294</v>
      </c>
      <c r="D2379" s="16" t="s">
        <v>505</v>
      </c>
      <c r="E2379" s="10">
        <v>11.396750740600844</v>
      </c>
      <c r="F2379" s="26">
        <v>1036.3572914195795</v>
      </c>
      <c r="G2379" s="10">
        <v>991.4336569062095</v>
      </c>
    </row>
    <row r="2380">
      <c r="A2380" s="2">
        <v>2379.0</v>
      </c>
      <c r="B2380" s="2" t="s">
        <v>415</v>
      </c>
      <c r="C2380" s="2" t="s">
        <v>104</v>
      </c>
      <c r="D2380" s="16" t="s">
        <v>484</v>
      </c>
      <c r="E2380" s="10">
        <v>32.93005084548357</v>
      </c>
      <c r="F2380" s="26">
        <v>913.5564527678996</v>
      </c>
      <c r="G2380" s="10">
        <v>1047.7540421601802</v>
      </c>
    </row>
    <row r="2381">
      <c r="A2381" s="2">
        <v>2380.0</v>
      </c>
      <c r="B2381" s="2" t="s">
        <v>10</v>
      </c>
      <c r="C2381" s="2" t="s">
        <v>415</v>
      </c>
      <c r="D2381" s="16" t="s">
        <v>532</v>
      </c>
      <c r="E2381" s="10">
        <v>7.766254536540876</v>
      </c>
      <c r="F2381" s="26">
        <v>1044.1495346259542</v>
      </c>
      <c r="G2381" s="10">
        <v>946.4865036133832</v>
      </c>
    </row>
    <row r="2382">
      <c r="A2382" s="2">
        <v>2381.0</v>
      </c>
      <c r="B2382" s="2" t="s">
        <v>317</v>
      </c>
      <c r="C2382" s="2" t="s">
        <v>10</v>
      </c>
      <c r="D2382" s="16" t="s">
        <v>433</v>
      </c>
      <c r="E2382" s="10">
        <v>-36.47416525529489</v>
      </c>
      <c r="F2382" s="26">
        <v>959.2104741553342</v>
      </c>
      <c r="G2382" s="10">
        <v>1051.915789162495</v>
      </c>
    </row>
    <row r="2383">
      <c r="A2383" s="2">
        <v>2382.0</v>
      </c>
      <c r="B2383" s="2" t="s">
        <v>294</v>
      </c>
      <c r="C2383" s="2" t="s">
        <v>10</v>
      </c>
      <c r="D2383" s="16" t="s">
        <v>530</v>
      </c>
      <c r="E2383" s="10">
        <v>26.84598807668877</v>
      </c>
      <c r="F2383" s="26">
        <v>980.0369061656088</v>
      </c>
      <c r="G2383" s="10">
        <v>1088.3899544177898</v>
      </c>
    </row>
    <row r="2384">
      <c r="A2384" s="2">
        <v>2383.0</v>
      </c>
      <c r="B2384" s="2" t="s">
        <v>104</v>
      </c>
      <c r="C2384" s="2" t="s">
        <v>294</v>
      </c>
      <c r="D2384" s="16" t="s">
        <v>473</v>
      </c>
      <c r="E2384" s="10">
        <v>14.295908488663875</v>
      </c>
      <c r="F2384" s="26">
        <v>1014.8239913146966</v>
      </c>
      <c r="G2384" s="10">
        <v>1006.8828942422975</v>
      </c>
    </row>
    <row r="2385">
      <c r="A2385" s="2">
        <v>2384.0</v>
      </c>
      <c r="B2385" s="2" t="s">
        <v>419</v>
      </c>
      <c r="C2385" s="2" t="s">
        <v>104</v>
      </c>
      <c r="D2385" s="16" t="s">
        <v>433</v>
      </c>
      <c r="E2385" s="10">
        <v>-43.43038117162532</v>
      </c>
      <c r="F2385" s="26">
        <v>988.2091534535425</v>
      </c>
      <c r="G2385" s="10">
        <v>1029.1198998033606</v>
      </c>
    </row>
    <row r="2386">
      <c r="A2386" s="2">
        <v>2385.0</v>
      </c>
      <c r="B2386" s="2" t="s">
        <v>415</v>
      </c>
      <c r="C2386" s="2" t="s">
        <v>104</v>
      </c>
      <c r="D2386" s="16" t="s">
        <v>566</v>
      </c>
      <c r="E2386" s="10">
        <v>30.346661952526347</v>
      </c>
      <c r="F2386" s="26">
        <v>938.7202490768424</v>
      </c>
      <c r="G2386" s="10">
        <v>1072.550280974986</v>
      </c>
    </row>
    <row r="2387">
      <c r="A2387" s="2">
        <v>2386.0</v>
      </c>
      <c r="B2387" s="2" t="s">
        <v>86</v>
      </c>
      <c r="C2387" s="2" t="s">
        <v>415</v>
      </c>
      <c r="D2387" s="16" t="s">
        <v>494</v>
      </c>
      <c r="E2387" s="10">
        <v>12.635290133980739</v>
      </c>
      <c r="F2387" s="26">
        <v>1000.2293870763025</v>
      </c>
      <c r="G2387" s="10">
        <v>969.0669110293687</v>
      </c>
    </row>
    <row r="2388">
      <c r="A2388" s="2">
        <v>2387.0</v>
      </c>
      <c r="B2388" s="2" t="s">
        <v>340</v>
      </c>
      <c r="C2388" s="2" t="s">
        <v>86</v>
      </c>
      <c r="D2388" s="16" t="s">
        <v>433</v>
      </c>
      <c r="E2388" s="10">
        <v>-43.00824796606276</v>
      </c>
      <c r="F2388" s="26">
        <v>968.609461437682</v>
      </c>
      <c r="G2388" s="10">
        <v>1012.8646772102833</v>
      </c>
    </row>
    <row r="2389">
      <c r="A2389" s="2">
        <v>2388.0</v>
      </c>
      <c r="B2389" s="2" t="s">
        <v>294</v>
      </c>
      <c r="C2389" s="2" t="s">
        <v>86</v>
      </c>
      <c r="D2389" s="16" t="s">
        <v>566</v>
      </c>
      <c r="E2389" s="10">
        <v>19.611095988270733</v>
      </c>
      <c r="F2389" s="26">
        <v>992.5869857536336</v>
      </c>
      <c r="G2389" s="10">
        <v>1055.8729251763461</v>
      </c>
    </row>
    <row r="2390">
      <c r="A2390" s="2">
        <v>2389.0</v>
      </c>
      <c r="B2390" s="2" t="s">
        <v>315</v>
      </c>
      <c r="C2390" s="2" t="s">
        <v>294</v>
      </c>
      <c r="D2390" s="16" t="s">
        <v>464</v>
      </c>
      <c r="E2390" s="10">
        <v>26.541788490125406</v>
      </c>
      <c r="F2390" s="26">
        <v>920.0979591489322</v>
      </c>
      <c r="G2390" s="10">
        <v>1012.1980817419043</v>
      </c>
    </row>
    <row r="2391">
      <c r="A2391" s="2">
        <v>2390.0</v>
      </c>
      <c r="B2391" s="2" t="s">
        <v>311</v>
      </c>
      <c r="C2391" s="2" t="s">
        <v>186</v>
      </c>
      <c r="D2391" s="16" t="s">
        <v>573</v>
      </c>
      <c r="E2391" s="10">
        <v>9.815238504361652</v>
      </c>
      <c r="F2391" s="26">
        <v>972.7140947456297</v>
      </c>
      <c r="G2391" s="10">
        <v>918.6400488229306</v>
      </c>
    </row>
    <row r="2392">
      <c r="A2392" s="2">
        <v>2391.0</v>
      </c>
      <c r="B2392" s="2" t="s">
        <v>214</v>
      </c>
      <c r="C2392" s="2" t="s">
        <v>311</v>
      </c>
      <c r="D2392" s="16" t="s">
        <v>551</v>
      </c>
      <c r="E2392" s="10">
        <v>13.844796159316417</v>
      </c>
      <c r="F2392" s="26">
        <v>994.2916984864812</v>
      </c>
      <c r="G2392" s="10">
        <v>982.5293332499914</v>
      </c>
    </row>
    <row r="2393">
      <c r="A2393" s="2">
        <v>2392.0</v>
      </c>
      <c r="B2393" s="2" t="s">
        <v>22</v>
      </c>
      <c r="C2393" s="2" t="s">
        <v>214</v>
      </c>
      <c r="D2393" s="16" t="s">
        <v>502</v>
      </c>
      <c r="E2393" s="10">
        <v>8.767865988350387</v>
      </c>
      <c r="F2393" s="26">
        <v>1089.7252154047528</v>
      </c>
      <c r="G2393" s="10">
        <v>1008.1364946457976</v>
      </c>
    </row>
    <row r="2394">
      <c r="A2394" s="2">
        <v>2393.0</v>
      </c>
      <c r="B2394" s="2" t="s">
        <v>137</v>
      </c>
      <c r="C2394" s="2" t="s">
        <v>22</v>
      </c>
      <c r="D2394" s="16" t="s">
        <v>433</v>
      </c>
      <c r="E2394" s="10">
        <v>-44.2484628438631</v>
      </c>
      <c r="F2394" s="26">
        <v>1064.1691871638816</v>
      </c>
      <c r="G2394" s="10">
        <v>1098.4930813931032</v>
      </c>
    </row>
    <row r="2395">
      <c r="A2395" s="2">
        <v>2394.0</v>
      </c>
      <c r="B2395" s="2" t="s">
        <v>314</v>
      </c>
      <c r="C2395" s="2" t="s">
        <v>22</v>
      </c>
      <c r="D2395" s="16" t="s">
        <v>433</v>
      </c>
      <c r="E2395" s="10">
        <v>-35.40792319504867</v>
      </c>
      <c r="F2395" s="26">
        <v>1042.512360942821</v>
      </c>
      <c r="G2395" s="10">
        <v>1142.7415442369663</v>
      </c>
    </row>
    <row r="2396">
      <c r="A2396" s="2">
        <v>2395.0</v>
      </c>
      <c r="B2396" s="2" t="s">
        <v>349</v>
      </c>
      <c r="C2396" s="2" t="s">
        <v>22</v>
      </c>
      <c r="D2396" s="16" t="s">
        <v>438</v>
      </c>
      <c r="E2396" s="10">
        <v>47.31002791885868</v>
      </c>
      <c r="F2396" s="26">
        <v>916.4898742170658</v>
      </c>
      <c r="G2396" s="10">
        <v>1178.149467432015</v>
      </c>
    </row>
    <row r="2397">
      <c r="A2397" s="2">
        <v>2396.0</v>
      </c>
      <c r="B2397" s="2" t="s">
        <v>92</v>
      </c>
      <c r="C2397" s="2" t="s">
        <v>349</v>
      </c>
      <c r="D2397" s="16" t="s">
        <v>514</v>
      </c>
      <c r="E2397" s="10">
        <v>8.904666927944477</v>
      </c>
      <c r="F2397" s="26">
        <v>1035.506596190352</v>
      </c>
      <c r="G2397" s="10">
        <v>963.7999021359244</v>
      </c>
    </row>
    <row r="2398">
      <c r="A2398" s="2">
        <v>2397.0</v>
      </c>
      <c r="B2398" s="2" t="s">
        <v>186</v>
      </c>
      <c r="C2398" s="2" t="s">
        <v>92</v>
      </c>
      <c r="D2398" s="16" t="s">
        <v>466</v>
      </c>
      <c r="E2398" s="10">
        <v>33.39101582473795</v>
      </c>
      <c r="F2398" s="26">
        <v>908.8248103185689</v>
      </c>
      <c r="G2398" s="10">
        <v>1044.4112631182963</v>
      </c>
    </row>
    <row r="2399">
      <c r="A2399" s="2">
        <v>2398.0</v>
      </c>
      <c r="B2399" s="2" t="s">
        <v>125</v>
      </c>
      <c r="C2399" s="2" t="s">
        <v>186</v>
      </c>
      <c r="D2399" s="16" t="s">
        <v>539</v>
      </c>
      <c r="E2399" s="10">
        <v>10.955490696751742</v>
      </c>
      <c r="F2399" s="26">
        <v>998.1452098709779</v>
      </c>
      <c r="G2399" s="10">
        <v>942.2158261433069</v>
      </c>
    </row>
    <row r="2400">
      <c r="A2400" s="2">
        <v>2399.0</v>
      </c>
      <c r="B2400" s="2" t="s">
        <v>214</v>
      </c>
      <c r="C2400" s="2" t="s">
        <v>125</v>
      </c>
      <c r="D2400" s="16" t="s">
        <v>502</v>
      </c>
      <c r="E2400" s="10">
        <v>16.93064801909391</v>
      </c>
      <c r="F2400" s="26">
        <v>999.3686286574472</v>
      </c>
      <c r="G2400" s="10">
        <v>1009.1007005677296</v>
      </c>
    </row>
    <row r="2401">
      <c r="A2401" s="2">
        <v>2400.0</v>
      </c>
      <c r="B2401" s="2" t="s">
        <v>324</v>
      </c>
      <c r="C2401" s="2" t="s">
        <v>214</v>
      </c>
      <c r="D2401" s="16" t="s">
        <v>547</v>
      </c>
      <c r="E2401" s="10">
        <v>28.31845898124795</v>
      </c>
      <c r="F2401" s="26">
        <v>911.8419724569949</v>
      </c>
      <c r="G2401" s="10">
        <v>1016.2992766765411</v>
      </c>
    </row>
    <row r="2402">
      <c r="A2402" s="2">
        <v>2401.0</v>
      </c>
      <c r="B2402" s="2" t="s">
        <v>137</v>
      </c>
      <c r="C2402" s="2" t="s">
        <v>324</v>
      </c>
      <c r="D2402" s="16" t="s">
        <v>565</v>
      </c>
      <c r="E2402" s="10">
        <v>9.032024069908225</v>
      </c>
      <c r="F2402" s="26">
        <v>1019.9207243200185</v>
      </c>
      <c r="G2402" s="10">
        <v>940.1604314382428</v>
      </c>
    </row>
    <row r="2403">
      <c r="A2403" s="2">
        <v>2402.0</v>
      </c>
      <c r="B2403" s="2" t="s">
        <v>125</v>
      </c>
      <c r="C2403" s="2" t="s">
        <v>137</v>
      </c>
      <c r="D2403" s="16" t="s">
        <v>587</v>
      </c>
      <c r="E2403" s="10">
        <v>19.21882758524824</v>
      </c>
      <c r="F2403" s="26">
        <v>992.1700525486357</v>
      </c>
      <c r="G2403" s="10">
        <v>1028.9527483899267</v>
      </c>
    </row>
    <row r="2404">
      <c r="A2404" s="2">
        <v>2403.0</v>
      </c>
      <c r="B2404" s="2" t="s">
        <v>314</v>
      </c>
      <c r="C2404" s="2" t="s">
        <v>125</v>
      </c>
      <c r="D2404" s="16" t="s">
        <v>511</v>
      </c>
      <c r="E2404" s="10">
        <v>15.628770454387436</v>
      </c>
      <c r="F2404" s="26">
        <v>1007.1044377477724</v>
      </c>
      <c r="G2404" s="10">
        <v>1011.388880133884</v>
      </c>
    </row>
    <row r="2405">
      <c r="A2405" s="2">
        <v>2404.0</v>
      </c>
      <c r="B2405" s="2" t="s">
        <v>92</v>
      </c>
      <c r="C2405" s="2" t="s">
        <v>314</v>
      </c>
      <c r="D2405" s="16" t="s">
        <v>509</v>
      </c>
      <c r="E2405" s="10">
        <v>16.311812941309363</v>
      </c>
      <c r="F2405" s="26">
        <v>1011.0202472935583</v>
      </c>
      <c r="G2405" s="10">
        <v>1022.7332082021599</v>
      </c>
    </row>
    <row r="2406">
      <c r="A2406" s="2">
        <v>2405.0</v>
      </c>
      <c r="B2406" s="2" t="s">
        <v>356</v>
      </c>
      <c r="C2406" s="2" t="s">
        <v>64</v>
      </c>
      <c r="D2406" s="16" t="s">
        <v>433</v>
      </c>
      <c r="E2406" s="10">
        <v>-50.90500783744907</v>
      </c>
      <c r="F2406" s="26">
        <v>1014.2074586346779</v>
      </c>
      <c r="G2406" s="10">
        <v>987.2557105862771</v>
      </c>
    </row>
    <row r="2407">
      <c r="A2407" s="2">
        <v>2406.0</v>
      </c>
      <c r="B2407" s="2" t="s">
        <v>220</v>
      </c>
      <c r="C2407" s="2" t="s">
        <v>64</v>
      </c>
      <c r="D2407" s="16" t="s">
        <v>507</v>
      </c>
      <c r="E2407" s="10">
        <v>22.037674834770883</v>
      </c>
      <c r="F2407" s="26">
        <v>965.8726626763814</v>
      </c>
      <c r="G2407" s="10">
        <v>1038.1607184237262</v>
      </c>
    </row>
    <row r="2408">
      <c r="A2408" s="2">
        <v>2407.0</v>
      </c>
      <c r="B2408" s="2" t="s">
        <v>237</v>
      </c>
      <c r="C2408" s="2" t="s">
        <v>220</v>
      </c>
      <c r="D2408" s="16" t="s">
        <v>501</v>
      </c>
      <c r="E2408" s="10">
        <v>19.588433795829822</v>
      </c>
      <c r="F2408" s="26">
        <v>956.201763580927</v>
      </c>
      <c r="G2408" s="10">
        <v>987.9103375111523</v>
      </c>
    </row>
    <row r="2409">
      <c r="A2409" s="2">
        <v>2408.0</v>
      </c>
      <c r="B2409" s="2" t="s">
        <v>321</v>
      </c>
      <c r="C2409" s="2" t="s">
        <v>237</v>
      </c>
      <c r="D2409" s="16" t="s">
        <v>449</v>
      </c>
      <c r="E2409" s="10">
        <v>13.667481528422787</v>
      </c>
      <c r="F2409" s="26">
        <v>999.5871275291212</v>
      </c>
      <c r="G2409" s="10">
        <v>975.7901973767569</v>
      </c>
    </row>
    <row r="2410">
      <c r="A2410" s="2">
        <v>2409.0</v>
      </c>
      <c r="B2410" s="2" t="s">
        <v>336</v>
      </c>
      <c r="C2410" s="2" t="s">
        <v>321</v>
      </c>
      <c r="D2410" s="16" t="s">
        <v>433</v>
      </c>
      <c r="E2410" s="10">
        <v>-43.434601984494755</v>
      </c>
      <c r="F2410" s="26">
        <v>972.3774831886775</v>
      </c>
      <c r="G2410" s="10">
        <v>1013.254609057544</v>
      </c>
    </row>
    <row r="2411">
      <c r="A2411" s="2">
        <v>2410.0</v>
      </c>
      <c r="B2411" s="2" t="s">
        <v>64</v>
      </c>
      <c r="C2411" s="2" t="s">
        <v>321</v>
      </c>
      <c r="D2411" s="16" t="s">
        <v>438</v>
      </c>
      <c r="E2411" s="10">
        <v>17.0442360830379</v>
      </c>
      <c r="F2411" s="26">
        <v>1016.1230435889553</v>
      </c>
      <c r="G2411" s="10">
        <v>1056.6892110420388</v>
      </c>
    </row>
    <row r="2412">
      <c r="A2412" s="2">
        <v>2411.0</v>
      </c>
      <c r="B2412" s="2" t="s">
        <v>85</v>
      </c>
      <c r="C2412" s="2" t="s">
        <v>64</v>
      </c>
      <c r="D2412" s="16" t="s">
        <v>596</v>
      </c>
      <c r="E2412" s="10">
        <v>23.711251233355583</v>
      </c>
      <c r="F2412" s="26">
        <v>961.5846640843358</v>
      </c>
      <c r="G2412" s="10">
        <v>1033.1672796719931</v>
      </c>
    </row>
    <row r="2413">
      <c r="A2413" s="2">
        <v>2412.0</v>
      </c>
      <c r="B2413" s="2" t="s">
        <v>246</v>
      </c>
      <c r="C2413" s="2" t="s">
        <v>85</v>
      </c>
      <c r="D2413" s="16" t="s">
        <v>433</v>
      </c>
      <c r="E2413" s="10">
        <v>-53.00548122407363</v>
      </c>
      <c r="F2413" s="26">
        <v>1036.1809217659509</v>
      </c>
      <c r="G2413" s="10">
        <v>985.2959153176914</v>
      </c>
    </row>
    <row r="2414">
      <c r="A2414" s="2">
        <v>2413.0</v>
      </c>
      <c r="B2414" s="2" t="s">
        <v>237</v>
      </c>
      <c r="C2414" s="2" t="s">
        <v>85</v>
      </c>
      <c r="D2414" s="16" t="s">
        <v>548</v>
      </c>
      <c r="E2414" s="10">
        <v>21.599434662256467</v>
      </c>
      <c r="F2414" s="26">
        <v>962.1227158483341</v>
      </c>
      <c r="G2414" s="10">
        <v>1038.3013965417651</v>
      </c>
    </row>
    <row r="2415">
      <c r="A2415" s="2">
        <v>2414.0</v>
      </c>
      <c r="B2415" s="2" t="s">
        <v>122</v>
      </c>
      <c r="C2415" s="2" t="s">
        <v>237</v>
      </c>
      <c r="D2415" s="16" t="s">
        <v>505</v>
      </c>
      <c r="E2415" s="10">
        <v>10.354293119378198</v>
      </c>
      <c r="F2415" s="26">
        <v>1041.4043786795214</v>
      </c>
      <c r="G2415" s="10">
        <v>983.7221505105906</v>
      </c>
    </row>
    <row r="2416">
      <c r="A2416" s="2">
        <v>2415.0</v>
      </c>
      <c r="B2416" s="2" t="s">
        <v>372</v>
      </c>
      <c r="C2416" s="2" t="s">
        <v>122</v>
      </c>
      <c r="D2416" s="16" t="s">
        <v>433</v>
      </c>
      <c r="E2416" s="10">
        <v>-35.933541891528975</v>
      </c>
      <c r="F2416" s="26">
        <v>955.2306505960395</v>
      </c>
      <c r="G2416" s="10">
        <v>1051.7586717988995</v>
      </c>
    </row>
    <row r="2417">
      <c r="A2417" s="2">
        <v>2416.0</v>
      </c>
      <c r="B2417" s="2" t="s">
        <v>64</v>
      </c>
      <c r="C2417" s="2" t="s">
        <v>122</v>
      </c>
      <c r="D2417" s="16" t="s">
        <v>492</v>
      </c>
      <c r="E2417" s="10">
        <v>22.140779900957583</v>
      </c>
      <c r="F2417" s="26">
        <v>1009.4560284386375</v>
      </c>
      <c r="G2417" s="10">
        <v>1087.6922136904284</v>
      </c>
    </row>
    <row r="2418">
      <c r="A2418" s="2">
        <v>2417.0</v>
      </c>
      <c r="B2418" s="2" t="s">
        <v>318</v>
      </c>
      <c r="C2418" s="2" t="s">
        <v>64</v>
      </c>
      <c r="D2418" s="16" t="s">
        <v>540</v>
      </c>
      <c r="E2418" s="10">
        <v>19.13781124892911</v>
      </c>
      <c r="F2418" s="26">
        <v>996.269840848989</v>
      </c>
      <c r="G2418" s="10">
        <v>1031.596808339595</v>
      </c>
    </row>
    <row r="2419">
      <c r="A2419" s="2">
        <v>2418.0</v>
      </c>
      <c r="B2419" s="2" t="s">
        <v>246</v>
      </c>
      <c r="C2419" s="2" t="s">
        <v>318</v>
      </c>
      <c r="D2419" s="16" t="s">
        <v>516</v>
      </c>
      <c r="E2419" s="10">
        <v>19.113229155682205</v>
      </c>
      <c r="F2419" s="26">
        <v>983.1754405418773</v>
      </c>
      <c r="G2419" s="10">
        <v>1015.4076520979182</v>
      </c>
    </row>
    <row r="2420">
      <c r="A2420" s="2">
        <v>2419.0</v>
      </c>
      <c r="B2420" s="2" t="s">
        <v>220</v>
      </c>
      <c r="C2420" s="2" t="s">
        <v>246</v>
      </c>
      <c r="D2420" s="16" t="s">
        <v>487</v>
      </c>
      <c r="E2420" s="10">
        <v>19.518872352577713</v>
      </c>
      <c r="F2420" s="26">
        <v>968.3219037153225</v>
      </c>
      <c r="G2420" s="10">
        <v>1002.2886696975595</v>
      </c>
    </row>
    <row r="2421">
      <c r="A2421" s="2">
        <v>2420.0</v>
      </c>
      <c r="B2421" s="2" t="s">
        <v>69</v>
      </c>
      <c r="C2421" s="2" t="s">
        <v>338</v>
      </c>
      <c r="D2421" s="16" t="s">
        <v>544</v>
      </c>
      <c r="E2421" s="10">
        <v>4.236663726716662</v>
      </c>
      <c r="F2421" s="26">
        <v>1073.8792574290246</v>
      </c>
      <c r="G2421" s="10">
        <v>919.6133510804411</v>
      </c>
    </row>
    <row r="2422">
      <c r="A2422" s="2">
        <v>2421.0</v>
      </c>
      <c r="B2422" s="2" t="s">
        <v>200</v>
      </c>
      <c r="C2422" s="2" t="s">
        <v>69</v>
      </c>
      <c r="D2422" s="16" t="s">
        <v>433</v>
      </c>
      <c r="E2422" s="10">
        <v>-37.72139178244737</v>
      </c>
      <c r="F2422" s="26">
        <v>994.304170270141</v>
      </c>
      <c r="G2422" s="10">
        <v>1078.1159211557413</v>
      </c>
    </row>
    <row r="2423">
      <c r="A2423" s="2">
        <v>2422.0</v>
      </c>
      <c r="B2423" s="2" t="s">
        <v>305</v>
      </c>
      <c r="C2423" s="2" t="s">
        <v>69</v>
      </c>
      <c r="D2423" s="16" t="s">
        <v>551</v>
      </c>
      <c r="E2423" s="10">
        <v>31.890108413796995</v>
      </c>
      <c r="F2423" s="26">
        <v>971.3143998771607</v>
      </c>
      <c r="G2423" s="10">
        <v>1115.8373129381887</v>
      </c>
    </row>
    <row r="2424">
      <c r="A2424" s="2">
        <v>2423.0</v>
      </c>
      <c r="B2424" s="2" t="s">
        <v>123</v>
      </c>
      <c r="C2424" s="2" t="s">
        <v>305</v>
      </c>
      <c r="D2424" s="16" t="s">
        <v>427</v>
      </c>
      <c r="E2424" s="10">
        <v>10.233454391202658</v>
      </c>
      <c r="F2424" s="26">
        <v>1067.0046754956325</v>
      </c>
      <c r="G2424" s="10">
        <v>1003.2045082909576</v>
      </c>
    </row>
    <row r="2425">
      <c r="A2425" s="2">
        <v>2424.0</v>
      </c>
      <c r="B2425" s="2" t="s">
        <v>360</v>
      </c>
      <c r="C2425" s="2" t="s">
        <v>123</v>
      </c>
      <c r="D2425" s="16" t="s">
        <v>433</v>
      </c>
      <c r="E2425" s="10">
        <v>-33.142729840275116</v>
      </c>
      <c r="F2425" s="26">
        <v>961.1820080057074</v>
      </c>
      <c r="G2425" s="10">
        <v>1077.2381298868352</v>
      </c>
    </row>
    <row r="2426">
      <c r="A2426" s="2">
        <v>2425.0</v>
      </c>
      <c r="B2426" s="2" t="s">
        <v>338</v>
      </c>
      <c r="C2426" s="2" t="s">
        <v>123</v>
      </c>
      <c r="D2426" s="16" t="s">
        <v>438</v>
      </c>
      <c r="E2426" s="10">
        <v>40.1111296700335</v>
      </c>
      <c r="F2426" s="26">
        <v>915.3766873537245</v>
      </c>
      <c r="G2426" s="10">
        <v>1110.3808597271102</v>
      </c>
    </row>
    <row r="2427">
      <c r="A2427" s="2">
        <v>2426.0</v>
      </c>
      <c r="B2427" s="2" t="s">
        <v>152</v>
      </c>
      <c r="C2427" s="2" t="s">
        <v>338</v>
      </c>
      <c r="D2427" s="16" t="s">
        <v>519</v>
      </c>
      <c r="E2427" s="10">
        <v>14.686227419035843</v>
      </c>
      <c r="F2427" s="26">
        <v>962.9884090370996</v>
      </c>
      <c r="G2427" s="10">
        <v>955.487817023758</v>
      </c>
    </row>
    <row r="2428">
      <c r="A2428" s="2">
        <v>2427.0</v>
      </c>
      <c r="B2428" s="2" t="s">
        <v>308</v>
      </c>
      <c r="C2428" s="2" t="s">
        <v>152</v>
      </c>
      <c r="D2428" s="16" t="s">
        <v>433</v>
      </c>
      <c r="E2428" s="10">
        <v>-51.558476893353856</v>
      </c>
      <c r="F2428" s="26">
        <v>1011.735827816546</v>
      </c>
      <c r="G2428" s="10">
        <v>977.6746364561354</v>
      </c>
    </row>
    <row r="2429">
      <c r="A2429" s="2">
        <v>2428.0</v>
      </c>
      <c r="B2429" s="2" t="s">
        <v>305</v>
      </c>
      <c r="C2429" s="2" t="s">
        <v>152</v>
      </c>
      <c r="D2429" s="16" t="s">
        <v>433</v>
      </c>
      <c r="E2429" s="10">
        <v>-44.009612446611534</v>
      </c>
      <c r="F2429" s="26">
        <v>992.9710538997549</v>
      </c>
      <c r="G2429" s="10">
        <v>1029.2331133494893</v>
      </c>
    </row>
    <row r="2430">
      <c r="A2430" s="2">
        <v>2429.0</v>
      </c>
      <c r="B2430" s="2" t="s">
        <v>200</v>
      </c>
      <c r="C2430" s="2" t="s">
        <v>152</v>
      </c>
      <c r="D2430" s="16" t="s">
        <v>586</v>
      </c>
      <c r="E2430" s="10">
        <v>25.11073799947168</v>
      </c>
      <c r="F2430" s="26">
        <v>956.5827784876935</v>
      </c>
      <c r="G2430" s="10">
        <v>1073.2427257961008</v>
      </c>
    </row>
    <row r="2431">
      <c r="A2431" s="2">
        <v>2430.0</v>
      </c>
      <c r="B2431" s="2" t="s">
        <v>151</v>
      </c>
      <c r="C2431" s="2" t="s">
        <v>200</v>
      </c>
      <c r="D2431" s="16" t="s">
        <v>492</v>
      </c>
      <c r="E2431" s="10">
        <v>7.676154963621935</v>
      </c>
      <c r="F2431" s="26">
        <v>1074.6543527672882</v>
      </c>
      <c r="G2431" s="10">
        <v>981.6935164871652</v>
      </c>
    </row>
    <row r="2432">
      <c r="A2432" s="2">
        <v>2431.0</v>
      </c>
      <c r="B2432" s="2" t="s">
        <v>391</v>
      </c>
      <c r="C2432" s="2" t="s">
        <v>151</v>
      </c>
      <c r="D2432" s="16" t="s">
        <v>433</v>
      </c>
      <c r="E2432" s="10">
        <v>-33.49627189727579</v>
      </c>
      <c r="F2432" s="26">
        <v>968.7352570438495</v>
      </c>
      <c r="G2432" s="10">
        <v>1082.33050773091</v>
      </c>
    </row>
    <row r="2433">
      <c r="A2433" s="2">
        <v>2432.0</v>
      </c>
      <c r="B2433" s="2" t="s">
        <v>79</v>
      </c>
      <c r="C2433" s="2" t="s">
        <v>331</v>
      </c>
      <c r="D2433" s="16" t="s">
        <v>549</v>
      </c>
      <c r="E2433" s="10">
        <v>11.267254365560172</v>
      </c>
      <c r="F2433" s="26">
        <v>1053.4225137717244</v>
      </c>
      <c r="G2433" s="10">
        <v>1013.1912228090468</v>
      </c>
    </row>
    <row r="2434">
      <c r="A2434" s="2">
        <v>2433.0</v>
      </c>
      <c r="B2434" s="2" t="s">
        <v>319</v>
      </c>
      <c r="C2434" s="2" t="s">
        <v>79</v>
      </c>
      <c r="D2434" s="16" t="s">
        <v>567</v>
      </c>
      <c r="E2434" s="10">
        <v>26.646595462802768</v>
      </c>
      <c r="F2434" s="26">
        <v>971.65356283263</v>
      </c>
      <c r="G2434" s="10">
        <v>1064.6897681372845</v>
      </c>
    </row>
    <row r="2435">
      <c r="A2435" s="2">
        <v>2434.0</v>
      </c>
      <c r="B2435" s="2" t="s">
        <v>171</v>
      </c>
      <c r="C2435" s="2" t="s">
        <v>319</v>
      </c>
      <c r="D2435" s="16" t="s">
        <v>557</v>
      </c>
      <c r="E2435" s="10">
        <v>10.811272327515036</v>
      </c>
      <c r="F2435" s="26">
        <v>1051.8975854886946</v>
      </c>
      <c r="G2435" s="10">
        <v>998.3001582954328</v>
      </c>
    </row>
    <row r="2436">
      <c r="A2436" s="2">
        <v>2435.0</v>
      </c>
      <c r="B2436" s="2" t="s">
        <v>404</v>
      </c>
      <c r="C2436" s="2" t="s">
        <v>171</v>
      </c>
      <c r="D2436" s="16" t="s">
        <v>447</v>
      </c>
      <c r="E2436" s="10">
        <v>29.25829883483194</v>
      </c>
      <c r="F2436" s="26">
        <v>953.8384981644342</v>
      </c>
      <c r="G2436" s="10">
        <v>1062.7088578162095</v>
      </c>
    </row>
    <row r="2437">
      <c r="A2437" s="2">
        <v>2436.0</v>
      </c>
      <c r="B2437" s="2" t="s">
        <v>17</v>
      </c>
      <c r="C2437" s="2" t="s">
        <v>404</v>
      </c>
      <c r="D2437" s="16" t="s">
        <v>449</v>
      </c>
      <c r="E2437" s="10">
        <v>11.14421084920858</v>
      </c>
      <c r="F2437" s="26">
        <v>1035.5120714295</v>
      </c>
      <c r="G2437" s="10">
        <v>983.0967969992662</v>
      </c>
    </row>
    <row r="2438">
      <c r="A2438" s="2">
        <v>2437.0</v>
      </c>
      <c r="B2438" s="2" t="s">
        <v>422</v>
      </c>
      <c r="C2438" s="2" t="s">
        <v>17</v>
      </c>
      <c r="D2438" s="16" t="s">
        <v>433</v>
      </c>
      <c r="E2438" s="10">
        <v>-31.98662822545197</v>
      </c>
      <c r="F2438" s="26">
        <v>922.563365666909</v>
      </c>
      <c r="G2438" s="10">
        <v>1046.6562822787087</v>
      </c>
    </row>
    <row r="2439">
      <c r="A2439" s="2">
        <v>2438.0</v>
      </c>
      <c r="B2439" s="2" t="s">
        <v>331</v>
      </c>
      <c r="C2439" s="2" t="s">
        <v>17</v>
      </c>
      <c r="D2439" s="16" t="s">
        <v>433</v>
      </c>
      <c r="E2439" s="10">
        <v>-38.70356441909339</v>
      </c>
      <c r="F2439" s="26">
        <v>1001.9239684434866</v>
      </c>
      <c r="G2439" s="10">
        <v>1078.6429105041607</v>
      </c>
    </row>
    <row r="2440">
      <c r="A2440" s="2">
        <v>2439.0</v>
      </c>
      <c r="B2440" s="2" t="s">
        <v>387</v>
      </c>
      <c r="C2440" s="2" t="s">
        <v>17</v>
      </c>
      <c r="D2440" s="16" t="s">
        <v>433</v>
      </c>
      <c r="E2440" s="10">
        <v>-41.196541947298016</v>
      </c>
      <c r="F2440" s="26">
        <v>1000.0</v>
      </c>
      <c r="G2440" s="10">
        <v>1117.3464749232542</v>
      </c>
    </row>
    <row r="2441">
      <c r="A2441" s="2">
        <v>2440.0</v>
      </c>
      <c r="B2441" s="2" t="s">
        <v>319</v>
      </c>
      <c r="C2441" s="2" t="s">
        <v>17</v>
      </c>
      <c r="D2441" s="16" t="s">
        <v>433</v>
      </c>
      <c r="E2441" s="10">
        <v>-37.99149977451937</v>
      </c>
      <c r="F2441" s="26">
        <v>987.4888859679178</v>
      </c>
      <c r="G2441" s="10">
        <v>1158.5430168705523</v>
      </c>
    </row>
    <row r="2442">
      <c r="A2442" s="2">
        <v>2441.0</v>
      </c>
      <c r="B2442" s="2" t="s">
        <v>404</v>
      </c>
      <c r="C2442" s="2" t="s">
        <v>17</v>
      </c>
      <c r="D2442" s="16" t="s">
        <v>433</v>
      </c>
      <c r="E2442" s="10">
        <v>-32.266013558254976</v>
      </c>
      <c r="F2442" s="26">
        <v>971.9525861500576</v>
      </c>
      <c r="G2442" s="10">
        <v>1196.5345166450716</v>
      </c>
    </row>
    <row r="2443">
      <c r="A2443" s="2">
        <v>2442.0</v>
      </c>
      <c r="B2443" s="2" t="s">
        <v>422</v>
      </c>
      <c r="C2443" s="2" t="s">
        <v>17</v>
      </c>
      <c r="D2443" s="16" t="s">
        <v>433</v>
      </c>
      <c r="E2443" s="10">
        <v>-16.269037150428108</v>
      </c>
      <c r="F2443" s="26">
        <v>890.576737441457</v>
      </c>
      <c r="G2443" s="10">
        <v>1228.8005302033266</v>
      </c>
    </row>
    <row r="2444">
      <c r="A2444" s="2">
        <v>2443.0</v>
      </c>
      <c r="B2444" s="2" t="s">
        <v>41</v>
      </c>
      <c r="C2444" s="2" t="s">
        <v>169</v>
      </c>
      <c r="D2444" s="16" t="s">
        <v>427</v>
      </c>
      <c r="E2444" s="10">
        <v>3.4599264613459746</v>
      </c>
      <c r="F2444" s="26">
        <v>1121.9556380378742</v>
      </c>
      <c r="G2444" s="10">
        <v>918.7105246723477</v>
      </c>
    </row>
    <row r="2445">
      <c r="A2445" s="2">
        <v>2444.0</v>
      </c>
      <c r="B2445" s="2" t="s">
        <v>231</v>
      </c>
      <c r="C2445" s="2" t="s">
        <v>41</v>
      </c>
      <c r="D2445" s="16" t="s">
        <v>433</v>
      </c>
      <c r="E2445" s="10">
        <v>-35.1129067116204</v>
      </c>
      <c r="F2445" s="26">
        <v>1023.1148768097078</v>
      </c>
      <c r="G2445" s="10">
        <v>1125.4155644992202</v>
      </c>
    </row>
    <row r="2446">
      <c r="A2446" s="2">
        <v>2445.0</v>
      </c>
      <c r="B2446" s="2" t="s">
        <v>379</v>
      </c>
      <c r="C2446" s="2" t="s">
        <v>41</v>
      </c>
      <c r="D2446" s="16" t="s">
        <v>433</v>
      </c>
      <c r="E2446" s="10">
        <v>-19.135944744115054</v>
      </c>
      <c r="F2446" s="26">
        <v>941.7960248556305</v>
      </c>
      <c r="G2446" s="10">
        <v>1160.5284712108405</v>
      </c>
    </row>
    <row r="2447">
      <c r="A2447" s="2">
        <v>2446.0</v>
      </c>
      <c r="B2447" s="2" t="s">
        <v>254</v>
      </c>
      <c r="C2447" s="2" t="s">
        <v>41</v>
      </c>
      <c r="D2447" s="16" t="s">
        <v>433</v>
      </c>
      <c r="E2447" s="10">
        <v>-30.190619100461262</v>
      </c>
      <c r="F2447" s="26">
        <v>1000.0</v>
      </c>
      <c r="G2447" s="10">
        <v>1179.6644159549555</v>
      </c>
    </row>
    <row r="2448">
      <c r="A2448" s="2">
        <v>2447.0</v>
      </c>
      <c r="B2448" s="2" t="s">
        <v>169</v>
      </c>
      <c r="C2448" s="2" t="s">
        <v>41</v>
      </c>
      <c r="D2448" s="16" t="s">
        <v>439</v>
      </c>
      <c r="E2448" s="10">
        <v>49.935911867101865</v>
      </c>
      <c r="F2448" s="26">
        <v>915.2505982110017</v>
      </c>
      <c r="G2448" s="10">
        <v>1209.8550350554167</v>
      </c>
    </row>
    <row r="2449">
      <c r="A2449" s="2">
        <v>2448.0</v>
      </c>
      <c r="B2449" s="2" t="s">
        <v>388</v>
      </c>
      <c r="C2449" s="2" t="s">
        <v>169</v>
      </c>
      <c r="D2449" s="16" t="s">
        <v>433</v>
      </c>
      <c r="E2449" s="10">
        <v>-48.424655572824605</v>
      </c>
      <c r="F2449" s="26">
        <v>967.2995036558369</v>
      </c>
      <c r="G2449" s="10">
        <v>965.1865100781037</v>
      </c>
    </row>
    <row r="2450">
      <c r="A2450" s="2">
        <v>2449.0</v>
      </c>
      <c r="B2450" s="2" t="s">
        <v>106</v>
      </c>
      <c r="C2450" s="2" t="s">
        <v>169</v>
      </c>
      <c r="D2450" s="16" t="s">
        <v>574</v>
      </c>
      <c r="E2450" s="10">
        <v>0.7625321635391582</v>
      </c>
      <c r="F2450" s="26">
        <v>1138.2853756037457</v>
      </c>
      <c r="G2450" s="10">
        <v>1013.6111656509282</v>
      </c>
    </row>
    <row r="2451">
      <c r="A2451" s="2">
        <v>2450.0</v>
      </c>
      <c r="B2451" s="2" t="s">
        <v>270</v>
      </c>
      <c r="C2451" s="2" t="s">
        <v>106</v>
      </c>
      <c r="D2451" s="16" t="s">
        <v>571</v>
      </c>
      <c r="E2451" s="10">
        <v>41.51668045371791</v>
      </c>
      <c r="F2451" s="26">
        <v>940.2941492443621</v>
      </c>
      <c r="G2451" s="10">
        <v>1139.0479077672849</v>
      </c>
    </row>
    <row r="2452">
      <c r="A2452" s="2">
        <v>2451.0</v>
      </c>
      <c r="B2452" s="2" t="s">
        <v>76</v>
      </c>
      <c r="C2452" s="2" t="s">
        <v>270</v>
      </c>
      <c r="D2452" s="16" t="s">
        <v>551</v>
      </c>
      <c r="E2452" s="10">
        <v>10.56476790849478</v>
      </c>
      <c r="F2452" s="26">
        <v>1029.0612836824287</v>
      </c>
      <c r="G2452" s="10">
        <v>981.8108296980799</v>
      </c>
    </row>
    <row r="2453">
      <c r="A2453" s="2">
        <v>2452.0</v>
      </c>
      <c r="B2453" s="2" t="s">
        <v>379</v>
      </c>
      <c r="C2453" s="2" t="s">
        <v>76</v>
      </c>
      <c r="D2453" s="16" t="s">
        <v>450</v>
      </c>
      <c r="E2453" s="10">
        <v>29.99456429351535</v>
      </c>
      <c r="F2453" s="26">
        <v>922.6600801115155</v>
      </c>
      <c r="G2453" s="10">
        <v>1039.6260515909235</v>
      </c>
    </row>
    <row r="2454">
      <c r="A2454" s="2">
        <v>2453.0</v>
      </c>
      <c r="B2454" s="2" t="s">
        <v>27</v>
      </c>
      <c r="C2454" s="2" t="s">
        <v>379</v>
      </c>
      <c r="D2454" s="16" t="s">
        <v>516</v>
      </c>
      <c r="E2454" s="10">
        <v>4.147203517329657</v>
      </c>
      <c r="F2454" s="26">
        <v>1114.926321492344</v>
      </c>
      <c r="G2454" s="10">
        <v>952.6546444050308</v>
      </c>
    </row>
    <row r="2455">
      <c r="A2455" s="2">
        <v>2454.0</v>
      </c>
      <c r="B2455" s="2" t="s">
        <v>231</v>
      </c>
      <c r="C2455" s="2" t="s">
        <v>27</v>
      </c>
      <c r="D2455" s="16" t="s">
        <v>572</v>
      </c>
      <c r="E2455" s="10">
        <v>32.702024757909825</v>
      </c>
      <c r="F2455" s="26">
        <v>988.0019700980873</v>
      </c>
      <c r="G2455" s="10">
        <v>1119.0735250096734</v>
      </c>
    </row>
    <row r="2456">
      <c r="A2456" s="2">
        <v>2455.0</v>
      </c>
      <c r="B2456" s="2" t="s">
        <v>116</v>
      </c>
      <c r="C2456" s="2" t="s">
        <v>231</v>
      </c>
      <c r="D2456" s="16" t="s">
        <v>433</v>
      </c>
      <c r="E2456" s="10">
        <v>-54.514938346268714</v>
      </c>
      <c r="F2456" s="26">
        <v>1091.1296888259865</v>
      </c>
      <c r="G2456" s="10">
        <v>1020.7039948559972</v>
      </c>
    </row>
    <row r="2457">
      <c r="A2457" s="2">
        <v>2456.0</v>
      </c>
      <c r="B2457" s="2" t="s">
        <v>41</v>
      </c>
      <c r="C2457" s="2" t="s">
        <v>231</v>
      </c>
      <c r="D2457" s="16" t="s">
        <v>501</v>
      </c>
      <c r="E2457" s="10">
        <v>4.210058603487532</v>
      </c>
      <c r="F2457" s="26">
        <v>1159.9191231883149</v>
      </c>
      <c r="G2457" s="10">
        <v>1075.2189332022658</v>
      </c>
    </row>
    <row r="2458">
      <c r="A2458" s="2">
        <v>2457.0</v>
      </c>
      <c r="B2458" s="2" t="s">
        <v>379</v>
      </c>
      <c r="C2458" s="2" t="s">
        <v>41</v>
      </c>
      <c r="D2458" s="16" t="s">
        <v>433</v>
      </c>
      <c r="E2458" s="10">
        <v>-19.5133638471401</v>
      </c>
      <c r="F2458" s="26">
        <v>948.5074408877011</v>
      </c>
      <c r="G2458" s="10">
        <v>1164.1291817918025</v>
      </c>
    </row>
    <row r="2459">
      <c r="A2459" s="2">
        <v>2458.0</v>
      </c>
      <c r="B2459" s="2" t="s">
        <v>153</v>
      </c>
      <c r="C2459" s="2" t="s">
        <v>66</v>
      </c>
      <c r="D2459" s="16" t="s">
        <v>433</v>
      </c>
      <c r="E2459" s="10">
        <v>-50.135741068591514</v>
      </c>
      <c r="F2459" s="26">
        <v>1023.8053064346889</v>
      </c>
      <c r="G2459" s="10">
        <v>1004.8931072683848</v>
      </c>
    </row>
    <row r="2460">
      <c r="A2460" s="2">
        <v>2459.0</v>
      </c>
      <c r="B2460" s="2" t="s">
        <v>39</v>
      </c>
      <c r="C2460" s="2" t="s">
        <v>66</v>
      </c>
      <c r="D2460" s="16" t="s">
        <v>494</v>
      </c>
      <c r="E2460" s="10">
        <v>4.40208048102221</v>
      </c>
      <c r="F2460" s="26">
        <v>1133.9925378514624</v>
      </c>
      <c r="G2460" s="10">
        <v>1055.0288483369764</v>
      </c>
    </row>
    <row r="2461">
      <c r="A2461" s="2">
        <v>2460.0</v>
      </c>
      <c r="B2461" s="2" t="s">
        <v>42</v>
      </c>
      <c r="C2461" s="2" t="s">
        <v>39</v>
      </c>
      <c r="D2461" s="16" t="s">
        <v>465</v>
      </c>
      <c r="E2461" s="10">
        <v>23.010339945725022</v>
      </c>
      <c r="F2461" s="26">
        <v>1074.212539477923</v>
      </c>
      <c r="G2461" s="10">
        <v>1138.3946183324847</v>
      </c>
    </row>
    <row r="2462">
      <c r="A2462" s="2">
        <v>2461.0</v>
      </c>
      <c r="B2462" s="2" t="s">
        <v>179</v>
      </c>
      <c r="C2462" s="2" t="s">
        <v>42</v>
      </c>
      <c r="D2462" s="16" t="s">
        <v>567</v>
      </c>
      <c r="E2462" s="10">
        <v>29.411511308342167</v>
      </c>
      <c r="F2462" s="26">
        <v>984.7858832950317</v>
      </c>
      <c r="G2462" s="10">
        <v>1097.222879423648</v>
      </c>
    </row>
    <row r="2463">
      <c r="A2463" s="2">
        <v>2462.0</v>
      </c>
      <c r="B2463" s="2" t="s">
        <v>358</v>
      </c>
      <c r="C2463" s="2" t="s">
        <v>179</v>
      </c>
      <c r="D2463" s="16" t="s">
        <v>553</v>
      </c>
      <c r="E2463" s="10">
        <v>21.938284467550538</v>
      </c>
      <c r="F2463" s="26">
        <v>959.7715353243274</v>
      </c>
      <c r="G2463" s="10">
        <v>1014.1973946033738</v>
      </c>
    </row>
    <row r="2464">
      <c r="A2464" s="2">
        <v>2463.0</v>
      </c>
      <c r="B2464" s="2" t="s">
        <v>157</v>
      </c>
      <c r="C2464" s="2" t="s">
        <v>358</v>
      </c>
      <c r="D2464" s="16" t="s">
        <v>462</v>
      </c>
      <c r="E2464" s="10">
        <v>10.898590433311705</v>
      </c>
      <c r="F2464" s="26">
        <v>1027.584462449475</v>
      </c>
      <c r="G2464" s="10">
        <v>981.7098197918779</v>
      </c>
    </row>
    <row r="2465">
      <c r="A2465" s="2">
        <v>2464.0</v>
      </c>
      <c r="B2465" s="2" t="s">
        <v>66</v>
      </c>
      <c r="C2465" s="2" t="s">
        <v>157</v>
      </c>
      <c r="D2465" s="16" t="s">
        <v>572</v>
      </c>
      <c r="E2465" s="10">
        <v>14.22154108476746</v>
      </c>
      <c r="F2465" s="26">
        <v>1050.626767855954</v>
      </c>
      <c r="G2465" s="10">
        <v>1038.4830528827868</v>
      </c>
    </row>
    <row r="2466">
      <c r="A2466" s="2">
        <v>2465.0</v>
      </c>
      <c r="B2466" s="2" t="s">
        <v>39</v>
      </c>
      <c r="C2466" s="2" t="s">
        <v>66</v>
      </c>
      <c r="D2466" s="16" t="s">
        <v>565</v>
      </c>
      <c r="E2466" s="10">
        <v>11.228600059549876</v>
      </c>
      <c r="F2466" s="26">
        <v>1115.3842783867597</v>
      </c>
      <c r="G2466" s="10">
        <v>1064.8483089407216</v>
      </c>
    </row>
    <row r="2467">
      <c r="A2467" s="2">
        <v>2466.0</v>
      </c>
      <c r="B2467" s="2" t="s">
        <v>409</v>
      </c>
      <c r="C2467" s="2" t="s">
        <v>39</v>
      </c>
      <c r="D2467" s="16" t="s">
        <v>433</v>
      </c>
      <c r="E2467" s="10">
        <v>-28.984802130067106</v>
      </c>
      <c r="F2467" s="26">
        <v>981.5987997392945</v>
      </c>
      <c r="G2467" s="10">
        <v>1126.6128784463097</v>
      </c>
    </row>
    <row r="2468">
      <c r="A2468" s="2">
        <v>2467.0</v>
      </c>
      <c r="B2468" s="2" t="s">
        <v>42</v>
      </c>
      <c r="C2468" s="2" t="s">
        <v>39</v>
      </c>
      <c r="D2468" s="16" t="s">
        <v>525</v>
      </c>
      <c r="E2468" s="10">
        <v>23.6607467452987</v>
      </c>
      <c r="F2468" s="26">
        <v>1067.8113681153056</v>
      </c>
      <c r="G2468" s="10">
        <v>1155.5976805763767</v>
      </c>
    </row>
    <row r="2469">
      <c r="A2469" s="2">
        <v>2468.0</v>
      </c>
      <c r="B2469" s="2" t="s">
        <v>153</v>
      </c>
      <c r="C2469" s="2" t="s">
        <v>42</v>
      </c>
      <c r="D2469" s="16" t="s">
        <v>518</v>
      </c>
      <c r="E2469" s="10">
        <v>31.159660477923236</v>
      </c>
      <c r="F2469" s="26">
        <v>973.6695653660973</v>
      </c>
      <c r="G2469" s="10">
        <v>1091.4721148606043</v>
      </c>
    </row>
    <row r="2470">
      <c r="A2470" s="2">
        <v>2469.0</v>
      </c>
      <c r="B2470" s="2" t="s">
        <v>66</v>
      </c>
      <c r="C2470" s="2" t="s">
        <v>153</v>
      </c>
      <c r="D2470" s="16" t="s">
        <v>574</v>
      </c>
      <c r="E2470" s="10">
        <v>10.37933923603869</v>
      </c>
      <c r="F2470" s="26">
        <v>1053.6197088811716</v>
      </c>
      <c r="G2470" s="10">
        <v>1004.8292258440206</v>
      </c>
    </row>
    <row r="2471">
      <c r="A2471" s="2">
        <v>2470.0</v>
      </c>
      <c r="B2471" s="2" t="s">
        <v>179</v>
      </c>
      <c r="C2471" s="2" t="s">
        <v>66</v>
      </c>
      <c r="D2471" s="16" t="s">
        <v>514</v>
      </c>
      <c r="E2471" s="10">
        <v>24.126974104602407</v>
      </c>
      <c r="F2471" s="26">
        <v>992.2591101358233</v>
      </c>
      <c r="G2471" s="10">
        <v>1063.9990481172104</v>
      </c>
    </row>
    <row r="2472">
      <c r="A2472" s="2">
        <v>2471.0</v>
      </c>
      <c r="B2472" s="2" t="s">
        <v>143</v>
      </c>
      <c r="C2472" s="2" t="s">
        <v>179</v>
      </c>
      <c r="D2472" s="16" t="s">
        <v>582</v>
      </c>
      <c r="E2472" s="10">
        <v>22.983251231510202</v>
      </c>
      <c r="F2472" s="26">
        <v>953.9771393390574</v>
      </c>
      <c r="G2472" s="10">
        <v>1016.3860842404257</v>
      </c>
    </row>
    <row r="2473">
      <c r="A2473" s="2">
        <v>2472.0</v>
      </c>
      <c r="B2473" s="2" t="s">
        <v>157</v>
      </c>
      <c r="C2473" s="2" t="s">
        <v>143</v>
      </c>
      <c r="D2473" s="16" t="s">
        <v>454</v>
      </c>
      <c r="E2473" s="10">
        <v>10.811843867759059</v>
      </c>
      <c r="F2473" s="26">
        <v>1024.2615117980192</v>
      </c>
      <c r="G2473" s="10">
        <v>976.9603905705676</v>
      </c>
    </row>
    <row r="2474">
      <c r="A2474" s="2">
        <v>2473.0</v>
      </c>
      <c r="B2474" s="2" t="s">
        <v>42</v>
      </c>
      <c r="C2474" s="2" t="s">
        <v>157</v>
      </c>
      <c r="D2474" s="16" t="s">
        <v>489</v>
      </c>
      <c r="E2474" s="10">
        <v>13.727337042940254</v>
      </c>
      <c r="F2474" s="26">
        <v>1060.3124543826812</v>
      </c>
      <c r="G2474" s="10">
        <v>1035.0733556657783</v>
      </c>
    </row>
    <row r="2475">
      <c r="A2475" s="2">
        <v>2474.0</v>
      </c>
      <c r="B2475" s="2" t="s">
        <v>294</v>
      </c>
      <c r="C2475" s="2" t="s">
        <v>67</v>
      </c>
      <c r="D2475" s="16" t="s">
        <v>433</v>
      </c>
      <c r="E2475" s="10">
        <v>-37.47026671084511</v>
      </c>
      <c r="F2475" s="26">
        <v>985.6562932517788</v>
      </c>
      <c r="G2475" s="10">
        <v>1071.2680947330778</v>
      </c>
    </row>
    <row r="2476">
      <c r="A2476" s="2">
        <v>2475.0</v>
      </c>
      <c r="B2476" s="2" t="s">
        <v>415</v>
      </c>
      <c r="C2476" s="2" t="s">
        <v>67</v>
      </c>
      <c r="D2476" s="16" t="s">
        <v>433</v>
      </c>
      <c r="E2476" s="10">
        <v>-27.94819657092139</v>
      </c>
      <c r="F2476" s="26">
        <v>956.4316208953879</v>
      </c>
      <c r="G2476" s="10">
        <v>1108.738361443923</v>
      </c>
    </row>
    <row r="2477">
      <c r="A2477" s="2">
        <v>2476.0</v>
      </c>
      <c r="B2477" s="2" t="s">
        <v>419</v>
      </c>
      <c r="C2477" s="2" t="s">
        <v>67</v>
      </c>
      <c r="D2477" s="16" t="s">
        <v>433</v>
      </c>
      <c r="E2477" s="10">
        <v>-28.150234144052177</v>
      </c>
      <c r="F2477" s="26">
        <v>944.7787722819172</v>
      </c>
      <c r="G2477" s="10">
        <v>1136.6865580148444</v>
      </c>
    </row>
    <row r="2478">
      <c r="A2478" s="2">
        <v>2477.0</v>
      </c>
      <c r="B2478" s="2" t="s">
        <v>317</v>
      </c>
      <c r="C2478" s="2" t="s">
        <v>67</v>
      </c>
      <c r="D2478" s="16" t="s">
        <v>561</v>
      </c>
      <c r="E2478" s="10">
        <v>42.78396143561974</v>
      </c>
      <c r="F2478" s="26">
        <v>922.7363089000393</v>
      </c>
      <c r="G2478" s="10">
        <v>1164.8367921588965</v>
      </c>
    </row>
    <row r="2479">
      <c r="A2479" s="2">
        <v>2478.0</v>
      </c>
      <c r="B2479" s="2" t="s">
        <v>73</v>
      </c>
      <c r="C2479" s="2" t="s">
        <v>317</v>
      </c>
      <c r="D2479" s="16" t="s">
        <v>450</v>
      </c>
      <c r="E2479" s="10">
        <v>6.55928060241011</v>
      </c>
      <c r="F2479" s="26">
        <v>1065.1454863397616</v>
      </c>
      <c r="G2479" s="10">
        <v>965.520270335659</v>
      </c>
    </row>
    <row r="2480">
      <c r="A2480" s="2">
        <v>2479.0</v>
      </c>
      <c r="B2480" s="2" t="s">
        <v>415</v>
      </c>
      <c r="C2480" s="2" t="s">
        <v>73</v>
      </c>
      <c r="D2480" s="16" t="s">
        <v>433</v>
      </c>
      <c r="E2480" s="10">
        <v>-29.240695872955428</v>
      </c>
      <c r="F2480" s="26">
        <v>928.4834243244666</v>
      </c>
      <c r="G2480" s="10">
        <v>1071.7047669421718</v>
      </c>
    </row>
    <row r="2481">
      <c r="A2481" s="2">
        <v>2480.0</v>
      </c>
      <c r="B2481" s="2" t="s">
        <v>294</v>
      </c>
      <c r="C2481" s="2" t="s">
        <v>73</v>
      </c>
      <c r="D2481" s="16" t="s">
        <v>572</v>
      </c>
      <c r="E2481" s="10">
        <v>33.56985088806336</v>
      </c>
      <c r="F2481" s="26">
        <v>948.1860265409338</v>
      </c>
      <c r="G2481" s="10">
        <v>1100.9454628151273</v>
      </c>
    </row>
    <row r="2482">
      <c r="A2482" s="2">
        <v>2481.0</v>
      </c>
      <c r="B2482" s="2" t="s">
        <v>322</v>
      </c>
      <c r="C2482" s="2" t="s">
        <v>294</v>
      </c>
      <c r="D2482" s="16" t="s">
        <v>543</v>
      </c>
      <c r="E2482" s="10">
        <v>15.686317560678331</v>
      </c>
      <c r="F2482" s="26">
        <v>981.5978948557803</v>
      </c>
      <c r="G2482" s="10">
        <v>981.7558774289971</v>
      </c>
    </row>
    <row r="2483">
      <c r="A2483" s="2">
        <v>2482.0</v>
      </c>
      <c r="B2483" s="2" t="s">
        <v>340</v>
      </c>
      <c r="C2483" s="2" t="s">
        <v>322</v>
      </c>
      <c r="D2483" s="16" t="s">
        <v>562</v>
      </c>
      <c r="E2483" s="10">
        <v>23.916275996037133</v>
      </c>
      <c r="F2483" s="26">
        <v>925.6012134716192</v>
      </c>
      <c r="G2483" s="10">
        <v>997.2842124164587</v>
      </c>
    </row>
    <row r="2484">
      <c r="A2484" s="2">
        <v>2483.0</v>
      </c>
      <c r="B2484" s="2" t="s">
        <v>58</v>
      </c>
      <c r="C2484" s="2" t="s">
        <v>340</v>
      </c>
      <c r="D2484" s="16" t="s">
        <v>494</v>
      </c>
      <c r="E2484" s="10">
        <v>8.725967101044205</v>
      </c>
      <c r="F2484" s="26">
        <v>1029.7307172422268</v>
      </c>
      <c r="G2484" s="10">
        <v>949.5174894676563</v>
      </c>
    </row>
    <row r="2485">
      <c r="A2485" s="2">
        <v>2484.0</v>
      </c>
      <c r="B2485" s="2" t="s">
        <v>419</v>
      </c>
      <c r="C2485" s="2" t="s">
        <v>58</v>
      </c>
      <c r="D2485" s="16" t="s">
        <v>433</v>
      </c>
      <c r="E2485" s="10">
        <v>-32.31254494676125</v>
      </c>
      <c r="F2485" s="26">
        <v>916.628538137865</v>
      </c>
      <c r="G2485" s="10">
        <v>1038.456684343271</v>
      </c>
    </row>
    <row r="2486">
      <c r="A2486" s="2">
        <v>2485.0</v>
      </c>
      <c r="B2486" s="2" t="s">
        <v>45</v>
      </c>
      <c r="C2486" s="2" t="s">
        <v>10</v>
      </c>
      <c r="D2486" s="16" t="s">
        <v>433</v>
      </c>
      <c r="E2486" s="10">
        <v>-53.29567745714153</v>
      </c>
      <c r="F2486" s="26">
        <v>1116.0099632012775</v>
      </c>
      <c r="G2486" s="10">
        <v>1061.5439663411012</v>
      </c>
    </row>
    <row r="2487">
      <c r="A2487" s="2">
        <v>2486.0</v>
      </c>
      <c r="B2487" s="2" t="s">
        <v>34</v>
      </c>
      <c r="C2487" s="2" t="s">
        <v>10</v>
      </c>
      <c r="D2487" s="16" t="s">
        <v>487</v>
      </c>
      <c r="E2487" s="10">
        <v>18.385051196553004</v>
      </c>
      <c r="F2487" s="26">
        <v>1063.2030403825413</v>
      </c>
      <c r="G2487" s="10">
        <v>1114.8396437982426</v>
      </c>
    </row>
    <row r="2488">
      <c r="A2488" s="2">
        <v>2487.0</v>
      </c>
      <c r="B2488" s="2" t="s">
        <v>141</v>
      </c>
      <c r="C2488" s="2" t="s">
        <v>34</v>
      </c>
      <c r="D2488" s="16" t="s">
        <v>476</v>
      </c>
      <c r="E2488" s="10">
        <v>17.307558786989645</v>
      </c>
      <c r="F2488" s="26">
        <v>1069.4520390707355</v>
      </c>
      <c r="G2488" s="10">
        <v>1081.5880915790942</v>
      </c>
    </row>
    <row r="2489">
      <c r="A2489" s="2">
        <v>2488.0</v>
      </c>
      <c r="B2489" s="2" t="s">
        <v>20</v>
      </c>
      <c r="C2489" s="2" t="s">
        <v>141</v>
      </c>
      <c r="D2489" s="16" t="s">
        <v>506</v>
      </c>
      <c r="E2489" s="10">
        <v>10.687680297274282</v>
      </c>
      <c r="F2489" s="26">
        <v>1129.8769061409214</v>
      </c>
      <c r="G2489" s="10">
        <v>1086.759597857725</v>
      </c>
    </row>
    <row r="2490">
      <c r="A2490" s="2">
        <v>2489.0</v>
      </c>
      <c r="B2490" s="2" t="s">
        <v>104</v>
      </c>
      <c r="C2490" s="2" t="s">
        <v>20</v>
      </c>
      <c r="D2490" s="16" t="s">
        <v>549</v>
      </c>
      <c r="E2490" s="10">
        <v>27.699068097639344</v>
      </c>
      <c r="F2490" s="26">
        <v>1042.2036190224596</v>
      </c>
      <c r="G2490" s="10">
        <v>1140.5645864381956</v>
      </c>
    </row>
    <row r="2491">
      <c r="A2491" s="2">
        <v>2490.0</v>
      </c>
      <c r="B2491" s="2" t="s">
        <v>20</v>
      </c>
      <c r="C2491" s="2" t="s">
        <v>104</v>
      </c>
      <c r="D2491" s="16" t="s">
        <v>583</v>
      </c>
      <c r="E2491" s="10">
        <v>11.239918990895118</v>
      </c>
      <c r="F2491" s="26">
        <v>1112.8655183405563</v>
      </c>
      <c r="G2491" s="10">
        <v>1069.902687120099</v>
      </c>
    </row>
    <row r="2492">
      <c r="A2492" s="2">
        <v>2491.0</v>
      </c>
      <c r="B2492" s="2" t="s">
        <v>10</v>
      </c>
      <c r="C2492" s="2" t="s">
        <v>20</v>
      </c>
      <c r="D2492" s="16" t="s">
        <v>564</v>
      </c>
      <c r="E2492" s="10">
        <v>18.27841817741007</v>
      </c>
      <c r="F2492" s="26">
        <v>1096.4545926016897</v>
      </c>
      <c r="G2492" s="10">
        <v>1124.1054373314514</v>
      </c>
    </row>
    <row r="2493">
      <c r="A2493" s="2">
        <v>2492.0</v>
      </c>
      <c r="B2493" s="2" t="s">
        <v>34</v>
      </c>
      <c r="C2493" s="2" t="s">
        <v>10</v>
      </c>
      <c r="D2493" s="16" t="s">
        <v>563</v>
      </c>
      <c r="E2493" s="10">
        <v>21.01637601939007</v>
      </c>
      <c r="F2493" s="26">
        <v>1064.2805327921046</v>
      </c>
      <c r="G2493" s="10">
        <v>1114.7330107790997</v>
      </c>
    </row>
    <row r="2494">
      <c r="A2494" s="2">
        <v>2493.0</v>
      </c>
      <c r="B2494" s="2" t="s">
        <v>141</v>
      </c>
      <c r="C2494" s="2" t="s">
        <v>34</v>
      </c>
      <c r="D2494" s="16" t="s">
        <v>524</v>
      </c>
      <c r="E2494" s="10">
        <v>16.08428489919878</v>
      </c>
      <c r="F2494" s="26">
        <v>1076.0719175604509</v>
      </c>
      <c r="G2494" s="10">
        <v>1085.2969088114946</v>
      </c>
    </row>
    <row r="2495">
      <c r="A2495" s="2">
        <v>2494.0</v>
      </c>
      <c r="B2495" s="2" t="s">
        <v>43</v>
      </c>
      <c r="C2495" s="2" t="s">
        <v>141</v>
      </c>
      <c r="D2495" s="16" t="s">
        <v>505</v>
      </c>
      <c r="E2495" s="10">
        <v>15.108793145190624</v>
      </c>
      <c r="F2495" s="26">
        <v>1097.8067927543948</v>
      </c>
      <c r="G2495" s="10">
        <v>1092.1562024596496</v>
      </c>
    </row>
    <row r="2496">
      <c r="A2496" s="2">
        <v>2495.0</v>
      </c>
      <c r="B2496" s="2" t="s">
        <v>104</v>
      </c>
      <c r="C2496" s="2" t="s">
        <v>43</v>
      </c>
      <c r="D2496" s="16" t="s">
        <v>499</v>
      </c>
      <c r="E2496" s="10">
        <v>21.727083233531594</v>
      </c>
      <c r="F2496" s="26">
        <v>1058.6627681292039</v>
      </c>
      <c r="G2496" s="10">
        <v>1112.9155858995853</v>
      </c>
    </row>
    <row r="2497">
      <c r="A2497" s="2">
        <v>2496.0</v>
      </c>
      <c r="B2497" s="2" t="s">
        <v>20</v>
      </c>
      <c r="C2497" s="2" t="s">
        <v>104</v>
      </c>
      <c r="D2497" s="16" t="s">
        <v>543</v>
      </c>
      <c r="E2497" s="10">
        <v>13.106446760581603</v>
      </c>
      <c r="F2497" s="26">
        <v>1105.8270191540414</v>
      </c>
      <c r="G2497" s="10">
        <v>1080.3898513627355</v>
      </c>
    </row>
    <row r="2498">
      <c r="A2498" s="2">
        <v>2497.0</v>
      </c>
      <c r="B2498" s="2" t="s">
        <v>10</v>
      </c>
      <c r="C2498" s="2" t="s">
        <v>20</v>
      </c>
      <c r="D2498" s="16" t="s">
        <v>489</v>
      </c>
      <c r="E2498" s="10">
        <v>19.12198080569374</v>
      </c>
      <c r="F2498" s="26">
        <v>1093.7166347597097</v>
      </c>
      <c r="G2498" s="10">
        <v>1118.933465914623</v>
      </c>
    </row>
    <row r="2499">
      <c r="A2499" s="2">
        <v>2498.0</v>
      </c>
      <c r="B2499" s="2" t="s">
        <v>40</v>
      </c>
      <c r="C2499" s="2" t="s">
        <v>10</v>
      </c>
      <c r="D2499" s="16" t="s">
        <v>460</v>
      </c>
      <c r="E2499" s="10">
        <v>19.80266441046984</v>
      </c>
      <c r="F2499" s="26">
        <v>1072.0625707997087</v>
      </c>
      <c r="G2499" s="10">
        <v>1112.8386155654034</v>
      </c>
    </row>
    <row r="2500">
      <c r="A2500" s="2">
        <v>2499.0</v>
      </c>
      <c r="B2500" s="2" t="s">
        <v>141</v>
      </c>
      <c r="C2500" s="2" t="s">
        <v>40</v>
      </c>
      <c r="D2500" s="16" t="s">
        <v>433</v>
      </c>
      <c r="E2500" s="10">
        <v>-46.560770561221</v>
      </c>
      <c r="F2500" s="26">
        <v>1077.0474093144592</v>
      </c>
      <c r="G2500" s="10">
        <v>1091.8652352101785</v>
      </c>
    </row>
    <row r="2501">
      <c r="A2501" s="2">
        <v>2500.0</v>
      </c>
      <c r="B2501" s="2" t="s">
        <v>10</v>
      </c>
      <c r="C2501" s="2" t="s">
        <v>40</v>
      </c>
      <c r="D2501" s="16" t="s">
        <v>525</v>
      </c>
      <c r="E2501" s="10">
        <v>17.50687284821029</v>
      </c>
      <c r="F2501" s="26">
        <v>1093.0359511549336</v>
      </c>
      <c r="G2501" s="10">
        <v>1138.4260057713996</v>
      </c>
    </row>
    <row r="2502">
      <c r="A2502" s="2">
        <v>2501.0</v>
      </c>
      <c r="B2502" s="2" t="s">
        <v>214</v>
      </c>
      <c r="C2502" s="2" t="s">
        <v>122</v>
      </c>
      <c r="D2502" s="16" t="s">
        <v>526</v>
      </c>
      <c r="E2502" s="10">
        <v>25.01304541801238</v>
      </c>
      <c r="F2502" s="26">
        <v>987.9808176952931</v>
      </c>
      <c r="G2502" s="10">
        <v>1065.5514337894708</v>
      </c>
    </row>
    <row r="2503">
      <c r="A2503" s="2">
        <v>2502.0</v>
      </c>
      <c r="B2503" s="2" t="s">
        <v>318</v>
      </c>
      <c r="C2503" s="2" t="s">
        <v>214</v>
      </c>
      <c r="D2503" s="16" t="s">
        <v>433</v>
      </c>
      <c r="E2503" s="10">
        <v>-46.3452251174242</v>
      </c>
      <c r="F2503" s="26">
        <v>996.294422942236</v>
      </c>
      <c r="G2503" s="10">
        <v>1012.9938631133055</v>
      </c>
    </row>
    <row r="2504">
      <c r="A2504" s="2">
        <v>2503.0</v>
      </c>
      <c r="B2504" s="2" t="s">
        <v>356</v>
      </c>
      <c r="C2504" s="2" t="s">
        <v>214</v>
      </c>
      <c r="D2504" s="16" t="s">
        <v>572</v>
      </c>
      <c r="E2504" s="10">
        <v>24.80126539216406</v>
      </c>
      <c r="F2504" s="26">
        <v>963.3024507972289</v>
      </c>
      <c r="G2504" s="10">
        <v>1059.3390882307297</v>
      </c>
    </row>
    <row r="2505">
      <c r="A2505" s="2">
        <v>2504.0</v>
      </c>
      <c r="B2505" s="2" t="s">
        <v>314</v>
      </c>
      <c r="C2505" s="2" t="s">
        <v>356</v>
      </c>
      <c r="D2505" s="16" t="s">
        <v>433</v>
      </c>
      <c r="E2505" s="10">
        <v>-50.07757577362517</v>
      </c>
      <c r="F2505" s="26">
        <v>1006.4213952608504</v>
      </c>
      <c r="G2505" s="10">
        <v>988.1037161893929</v>
      </c>
    </row>
    <row r="2506">
      <c r="A2506" s="2">
        <v>2505.0</v>
      </c>
      <c r="B2506" s="2" t="s">
        <v>349</v>
      </c>
      <c r="C2506" s="2" t="s">
        <v>356</v>
      </c>
      <c r="D2506" s="16" t="s">
        <v>450</v>
      </c>
      <c r="E2506" s="10">
        <v>22.18834143915957</v>
      </c>
      <c r="F2506" s="26">
        <v>954.8952352079799</v>
      </c>
      <c r="G2506" s="10">
        <v>1038.181291963018</v>
      </c>
    </row>
    <row r="2507">
      <c r="A2507" s="2">
        <v>2506.0</v>
      </c>
      <c r="B2507" s="2" t="s">
        <v>85</v>
      </c>
      <c r="C2507" s="2" t="s">
        <v>349</v>
      </c>
      <c r="D2507" s="16" t="s">
        <v>537</v>
      </c>
      <c r="E2507" s="10">
        <v>11.204561092371025</v>
      </c>
      <c r="F2507" s="26">
        <v>1016.7019618795086</v>
      </c>
      <c r="G2507" s="10">
        <v>977.0835766471395</v>
      </c>
    </row>
    <row r="2508">
      <c r="A2508" s="2">
        <v>2507.0</v>
      </c>
      <c r="B2508" s="2" t="s">
        <v>186</v>
      </c>
      <c r="C2508" s="2" t="s">
        <v>85</v>
      </c>
      <c r="D2508" s="16" t="s">
        <v>461</v>
      </c>
      <c r="E2508" s="10">
        <v>28.19336267516648</v>
      </c>
      <c r="F2508" s="26">
        <v>931.2603354465551</v>
      </c>
      <c r="G2508" s="10">
        <v>1027.9065229718797</v>
      </c>
    </row>
    <row r="2509">
      <c r="A2509" s="2">
        <v>2508.0</v>
      </c>
      <c r="B2509" s="2" t="s">
        <v>321</v>
      </c>
      <c r="C2509" s="2" t="s">
        <v>186</v>
      </c>
      <c r="D2509" s="16" t="s">
        <v>433</v>
      </c>
      <c r="E2509" s="10">
        <v>-55.20289669102686</v>
      </c>
      <c r="F2509" s="26">
        <v>1039.6449749590008</v>
      </c>
      <c r="G2509" s="10">
        <v>959.4536981217216</v>
      </c>
    </row>
    <row r="2510">
      <c r="A2510" s="2">
        <v>2509.0</v>
      </c>
      <c r="B2510" s="2" t="s">
        <v>220</v>
      </c>
      <c r="C2510" s="2" t="s">
        <v>186</v>
      </c>
      <c r="D2510" s="16" t="s">
        <v>590</v>
      </c>
      <c r="E2510" s="10">
        <v>14.324567610473302</v>
      </c>
      <c r="F2510" s="26">
        <v>987.8407760679003</v>
      </c>
      <c r="G2510" s="10">
        <v>1014.6565948127484</v>
      </c>
    </row>
    <row r="2511">
      <c r="A2511" s="2">
        <v>2510.0</v>
      </c>
      <c r="B2511" s="2" t="s">
        <v>137</v>
      </c>
      <c r="C2511" s="2" t="s">
        <v>220</v>
      </c>
      <c r="D2511" s="16" t="s">
        <v>450</v>
      </c>
      <c r="E2511" s="10">
        <v>14.010870265587348</v>
      </c>
      <c r="F2511" s="26">
        <v>1009.7339208046784</v>
      </c>
      <c r="G2511" s="10">
        <v>1002.1653436783736</v>
      </c>
    </row>
    <row r="2512">
      <c r="A2512" s="2">
        <v>2511.0</v>
      </c>
      <c r="B2512" s="2" t="s">
        <v>122</v>
      </c>
      <c r="C2512" s="2" t="s">
        <v>137</v>
      </c>
      <c r="D2512" s="16" t="s">
        <v>514</v>
      </c>
      <c r="E2512" s="10">
        <v>13.58465547897587</v>
      </c>
      <c r="F2512" s="26">
        <v>1040.5383883714585</v>
      </c>
      <c r="G2512" s="10">
        <v>1023.7447910702657</v>
      </c>
    </row>
    <row r="2513">
      <c r="A2513" s="2">
        <v>2512.0</v>
      </c>
      <c r="B2513" s="2" t="s">
        <v>314</v>
      </c>
      <c r="C2513" s="2" t="s">
        <v>122</v>
      </c>
      <c r="D2513" s="16" t="s">
        <v>461</v>
      </c>
      <c r="E2513" s="10">
        <v>28.354075755216694</v>
      </c>
      <c r="F2513" s="26">
        <v>956.3438194872252</v>
      </c>
      <c r="G2513" s="10">
        <v>1054.1230438504342</v>
      </c>
    </row>
    <row r="2514">
      <c r="A2514" s="2">
        <v>2513.0</v>
      </c>
      <c r="B2514" s="2" t="s">
        <v>318</v>
      </c>
      <c r="C2514" s="2" t="s">
        <v>314</v>
      </c>
      <c r="D2514" s="16" t="s">
        <v>450</v>
      </c>
      <c r="E2514" s="10">
        <v>18.810257541315533</v>
      </c>
      <c r="F2514" s="26">
        <v>949.9491978248118</v>
      </c>
      <c r="G2514" s="10">
        <v>984.6978952424419</v>
      </c>
    </row>
    <row r="2515">
      <c r="A2515" s="2">
        <v>2514.0</v>
      </c>
      <c r="B2515" s="2" t="s">
        <v>349</v>
      </c>
      <c r="C2515" s="2" t="s">
        <v>318</v>
      </c>
      <c r="D2515" s="16" t="s">
        <v>564</v>
      </c>
      <c r="E2515" s="10">
        <v>15.447687145005485</v>
      </c>
      <c r="F2515" s="26">
        <v>965.8790155547684</v>
      </c>
      <c r="G2515" s="10">
        <v>968.7594553661273</v>
      </c>
    </row>
    <row r="2516">
      <c r="A2516" s="2">
        <v>2515.0</v>
      </c>
      <c r="B2516" s="2" t="s">
        <v>356</v>
      </c>
      <c r="C2516" s="2" t="s">
        <v>349</v>
      </c>
      <c r="D2516" s="16" t="s">
        <v>433</v>
      </c>
      <c r="E2516" s="10">
        <v>-51.61293249049761</v>
      </c>
      <c r="F2516" s="26">
        <v>1015.9929505238586</v>
      </c>
      <c r="G2516" s="10">
        <v>981.3267026997739</v>
      </c>
    </row>
    <row r="2517">
      <c r="A2517" s="2">
        <v>2516.0</v>
      </c>
      <c r="B2517" s="2" t="s">
        <v>237</v>
      </c>
      <c r="C2517" s="2" t="s">
        <v>125</v>
      </c>
      <c r="D2517" s="16" t="s">
        <v>436</v>
      </c>
      <c r="E2517" s="10">
        <v>18.162312038611493</v>
      </c>
      <c r="F2517" s="26">
        <v>973.3678573912125</v>
      </c>
      <c r="G2517" s="10">
        <v>995.7601096794965</v>
      </c>
    </row>
    <row r="2518">
      <c r="A2518" s="2">
        <v>2517.0</v>
      </c>
      <c r="B2518" s="2" t="s">
        <v>92</v>
      </c>
      <c r="C2518" s="2" t="s">
        <v>237</v>
      </c>
      <c r="D2518" s="16" t="s">
        <v>471</v>
      </c>
      <c r="E2518" s="10">
        <v>11.725345439749056</v>
      </c>
      <c r="F2518" s="26">
        <v>1027.3320602348676</v>
      </c>
      <c r="G2518" s="10">
        <v>991.530169429824</v>
      </c>
    </row>
    <row r="2519">
      <c r="A2519" s="2">
        <v>2518.0</v>
      </c>
      <c r="B2519" s="2" t="s">
        <v>64</v>
      </c>
      <c r="C2519" s="2" t="s">
        <v>92</v>
      </c>
      <c r="D2519" s="16" t="s">
        <v>486</v>
      </c>
      <c r="E2519" s="10">
        <v>18.59348288074481</v>
      </c>
      <c r="F2519" s="26">
        <v>1012.4589970906659</v>
      </c>
      <c r="G2519" s="10">
        <v>1039.0574056746166</v>
      </c>
    </row>
    <row r="2520">
      <c r="A2520" s="2">
        <v>2519.0</v>
      </c>
      <c r="B2520" s="2" t="s">
        <v>311</v>
      </c>
      <c r="C2520" s="2" t="s">
        <v>64</v>
      </c>
      <c r="D2520" s="16" t="s">
        <v>433</v>
      </c>
      <c r="E2520" s="10">
        <v>-40.64919946700846</v>
      </c>
      <c r="F2520" s="26">
        <v>968.684537090675</v>
      </c>
      <c r="G2520" s="10">
        <v>1031.0524799714108</v>
      </c>
    </row>
    <row r="2521">
      <c r="A2521" s="2">
        <v>2520.0</v>
      </c>
      <c r="B2521" s="2" t="s">
        <v>22</v>
      </c>
      <c r="C2521" s="2" t="s">
        <v>64</v>
      </c>
      <c r="D2521" s="16" t="s">
        <v>516</v>
      </c>
      <c r="E2521" s="10">
        <v>5.659452096251889</v>
      </c>
      <c r="F2521" s="26">
        <v>1130.8394395131563</v>
      </c>
      <c r="G2521" s="10">
        <v>1071.7016794384192</v>
      </c>
    </row>
    <row r="2522">
      <c r="A2522" s="2">
        <v>2521.0</v>
      </c>
      <c r="B2522" s="2" t="s">
        <v>246</v>
      </c>
      <c r="C2522" s="2" t="s">
        <v>22</v>
      </c>
      <c r="D2522" s="16" t="s">
        <v>433</v>
      </c>
      <c r="E2522" s="10">
        <v>-27.74695086751279</v>
      </c>
      <c r="F2522" s="26">
        <v>982.7697973449817</v>
      </c>
      <c r="G2522" s="10">
        <v>1136.498891609408</v>
      </c>
    </row>
    <row r="2523">
      <c r="A2523" s="2">
        <v>2522.0</v>
      </c>
      <c r="B2523" s="2" t="s">
        <v>336</v>
      </c>
      <c r="C2523" s="2" t="s">
        <v>22</v>
      </c>
      <c r="D2523" s="16" t="s">
        <v>541</v>
      </c>
      <c r="E2523" s="10">
        <v>45.506171879260656</v>
      </c>
      <c r="F2523" s="26">
        <v>928.9428812041828</v>
      </c>
      <c r="G2523" s="10">
        <v>1164.2458424769209</v>
      </c>
    </row>
    <row r="2524">
      <c r="A2524" s="2">
        <v>2523.0</v>
      </c>
      <c r="B2524" s="2" t="s">
        <v>125</v>
      </c>
      <c r="C2524" s="2" t="s">
        <v>336</v>
      </c>
      <c r="D2524" s="16" t="s">
        <v>490</v>
      </c>
      <c r="E2524" s="10">
        <v>15.121237738200989</v>
      </c>
      <c r="F2524" s="26">
        <v>977.597797640885</v>
      </c>
      <c r="G2524" s="10">
        <v>974.4490530834435</v>
      </c>
    </row>
    <row r="2525">
      <c r="A2525" s="2">
        <v>2524.0</v>
      </c>
      <c r="B2525" s="2" t="s">
        <v>64</v>
      </c>
      <c r="C2525" s="2" t="s">
        <v>125</v>
      </c>
      <c r="D2525" s="16" t="s">
        <v>487</v>
      </c>
      <c r="E2525" s="10">
        <v>9.087600220435089</v>
      </c>
      <c r="F2525" s="26">
        <v>1066.0422273421675</v>
      </c>
      <c r="G2525" s="10">
        <v>992.719035379086</v>
      </c>
    </row>
    <row r="2526">
      <c r="A2526" s="2">
        <v>2525.0</v>
      </c>
      <c r="B2526" s="2" t="s">
        <v>92</v>
      </c>
      <c r="C2526" s="2" t="s">
        <v>64</v>
      </c>
      <c r="D2526" s="16" t="s">
        <v>433</v>
      </c>
      <c r="E2526" s="10">
        <v>-41.66670346690152</v>
      </c>
      <c r="F2526" s="26">
        <v>1020.4639227938717</v>
      </c>
      <c r="G2526" s="10">
        <v>1075.1298275626025</v>
      </c>
    </row>
    <row r="2527">
      <c r="A2527" s="2">
        <v>2526.0</v>
      </c>
      <c r="B2527" s="2" t="s">
        <v>125</v>
      </c>
      <c r="C2527" s="2" t="s">
        <v>64</v>
      </c>
      <c r="D2527" s="16" t="s">
        <v>518</v>
      </c>
      <c r="E2527" s="10">
        <v>30.914988683331035</v>
      </c>
      <c r="F2527" s="26">
        <v>983.6314351586509</v>
      </c>
      <c r="G2527" s="10">
        <v>1116.796531029504</v>
      </c>
    </row>
    <row r="2528">
      <c r="A2528" s="2">
        <v>2527.0</v>
      </c>
      <c r="B2528" s="2" t="s">
        <v>237</v>
      </c>
      <c r="C2528" s="2" t="s">
        <v>125</v>
      </c>
      <c r="D2528" s="16" t="s">
        <v>550</v>
      </c>
      <c r="E2528" s="10">
        <v>19.35775720041913</v>
      </c>
      <c r="F2528" s="26">
        <v>979.804823990075</v>
      </c>
      <c r="G2528" s="10">
        <v>1014.5464238419819</v>
      </c>
    </row>
    <row r="2529">
      <c r="A2529" s="2">
        <v>2528.0</v>
      </c>
      <c r="B2529" s="2" t="s">
        <v>22</v>
      </c>
      <c r="C2529" s="2" t="s">
        <v>237</v>
      </c>
      <c r="D2529" s="16" t="s">
        <v>505</v>
      </c>
      <c r="E2529" s="10">
        <v>6.342185951977599</v>
      </c>
      <c r="F2529" s="26">
        <v>1118.7396705976603</v>
      </c>
      <c r="G2529" s="10">
        <v>999.162581190494</v>
      </c>
    </row>
    <row r="2530">
      <c r="A2530" s="2">
        <v>2529.0</v>
      </c>
      <c r="B2530" s="2" t="s">
        <v>246</v>
      </c>
      <c r="C2530" s="2" t="s">
        <v>22</v>
      </c>
      <c r="D2530" s="16" t="s">
        <v>572</v>
      </c>
      <c r="E2530" s="10">
        <v>38.219912466579636</v>
      </c>
      <c r="F2530" s="26">
        <v>955.022846477469</v>
      </c>
      <c r="G2530" s="10">
        <v>1125.081856549638</v>
      </c>
    </row>
    <row r="2531">
      <c r="A2531" s="2">
        <v>2530.0</v>
      </c>
      <c r="B2531" s="2" t="s">
        <v>324</v>
      </c>
      <c r="C2531" s="2" t="s">
        <v>246</v>
      </c>
      <c r="D2531" s="16" t="s">
        <v>486</v>
      </c>
      <c r="E2531" s="10">
        <v>23.095003476791376</v>
      </c>
      <c r="F2531" s="26">
        <v>931.1284073683346</v>
      </c>
      <c r="G2531" s="10">
        <v>993.2427589440487</v>
      </c>
    </row>
    <row r="2532">
      <c r="A2532" s="2">
        <v>2531.0</v>
      </c>
      <c r="B2532" s="2" t="s">
        <v>64</v>
      </c>
      <c r="C2532" s="2" t="s">
        <v>324</v>
      </c>
      <c r="D2532" s="16" t="s">
        <v>505</v>
      </c>
      <c r="E2532" s="10">
        <v>5.739826882385622</v>
      </c>
      <c r="F2532" s="26">
        <v>1085.8815423461729</v>
      </c>
      <c r="G2532" s="10">
        <v>954.223410845126</v>
      </c>
    </row>
    <row r="2533">
      <c r="A2533" s="2">
        <v>2532.0</v>
      </c>
      <c r="B2533" s="2" t="s">
        <v>200</v>
      </c>
      <c r="C2533" s="2" t="s">
        <v>331</v>
      </c>
      <c r="D2533" s="16" t="s">
        <v>506</v>
      </c>
      <c r="E2533" s="10">
        <v>13.715709335228842</v>
      </c>
      <c r="F2533" s="26">
        <v>974.0173615235433</v>
      </c>
      <c r="G2533" s="10">
        <v>963.2204040243932</v>
      </c>
    </row>
    <row r="2534">
      <c r="A2534" s="2">
        <v>2533.0</v>
      </c>
      <c r="B2534" s="2" t="s">
        <v>319</v>
      </c>
      <c r="C2534" s="2" t="s">
        <v>200</v>
      </c>
      <c r="D2534" s="16" t="s">
        <v>433</v>
      </c>
      <c r="E2534" s="10">
        <v>-43.76478119706603</v>
      </c>
      <c r="F2534" s="26">
        <v>949.4973861933984</v>
      </c>
      <c r="G2534" s="10">
        <v>987.7330708587721</v>
      </c>
    </row>
    <row r="2535">
      <c r="A2535" s="2">
        <v>2534.0</v>
      </c>
      <c r="B2535" s="2" t="s">
        <v>404</v>
      </c>
      <c r="C2535" s="2" t="s">
        <v>200</v>
      </c>
      <c r="D2535" s="16" t="s">
        <v>433</v>
      </c>
      <c r="E2535" s="10">
        <v>-36.600240546263315</v>
      </c>
      <c r="F2535" s="26">
        <v>939.6865725918027</v>
      </c>
      <c r="G2535" s="10">
        <v>1031.4978520558382</v>
      </c>
    </row>
    <row r="2536">
      <c r="A2536" s="2">
        <v>2535.0</v>
      </c>
      <c r="B2536" s="2" t="s">
        <v>331</v>
      </c>
      <c r="C2536" s="2" t="s">
        <v>200</v>
      </c>
      <c r="D2536" s="16" t="s">
        <v>450</v>
      </c>
      <c r="E2536" s="10">
        <v>24.98411847198231</v>
      </c>
      <c r="F2536" s="26">
        <v>949.5046946891645</v>
      </c>
      <c r="G2536" s="10">
        <v>1068.0980926021016</v>
      </c>
    </row>
    <row r="2537">
      <c r="A2537" s="2">
        <v>2536.0</v>
      </c>
      <c r="B2537" s="2" t="s">
        <v>308</v>
      </c>
      <c r="C2537" s="2" t="s">
        <v>331</v>
      </c>
      <c r="D2537" s="16" t="s">
        <v>562</v>
      </c>
      <c r="E2537" s="10">
        <v>16.69088268469333</v>
      </c>
      <c r="F2537" s="26">
        <v>960.1773509231922</v>
      </c>
      <c r="G2537" s="10">
        <v>974.4888131611467</v>
      </c>
    </row>
    <row r="2538">
      <c r="A2538" s="2">
        <v>2537.0</v>
      </c>
      <c r="B2538" s="2" t="s">
        <v>422</v>
      </c>
      <c r="C2538" s="2" t="s">
        <v>308</v>
      </c>
      <c r="D2538" s="16" t="s">
        <v>433</v>
      </c>
      <c r="E2538" s="10">
        <v>-35.07586159520705</v>
      </c>
      <c r="F2538" s="26">
        <v>874.3077002910289</v>
      </c>
      <c r="G2538" s="10">
        <v>976.8682336078856</v>
      </c>
    </row>
    <row r="2539">
      <c r="A2539" s="2">
        <v>2538.0</v>
      </c>
      <c r="B2539" s="2" t="s">
        <v>319</v>
      </c>
      <c r="C2539" s="2" t="s">
        <v>308</v>
      </c>
      <c r="D2539" s="16" t="s">
        <v>437</v>
      </c>
      <c r="E2539" s="10">
        <v>26.920479519284505</v>
      </c>
      <c r="F2539" s="26">
        <v>905.7326049963324</v>
      </c>
      <c r="G2539" s="10">
        <v>1011.9440952030926</v>
      </c>
    </row>
    <row r="2540">
      <c r="A2540" s="2">
        <v>2539.0</v>
      </c>
      <c r="B2540" s="2" t="s">
        <v>305</v>
      </c>
      <c r="C2540" s="2" t="s">
        <v>319</v>
      </c>
      <c r="D2540" s="16" t="s">
        <v>433</v>
      </c>
      <c r="E2540" s="10">
        <v>-49.87969012664131</v>
      </c>
      <c r="F2540" s="26">
        <v>948.9614414531434</v>
      </c>
      <c r="G2540" s="10">
        <v>932.6530845156169</v>
      </c>
    </row>
    <row r="2541">
      <c r="A2541" s="2">
        <v>2540.0</v>
      </c>
      <c r="B2541" s="2" t="s">
        <v>338</v>
      </c>
      <c r="C2541" s="2" t="s">
        <v>319</v>
      </c>
      <c r="D2541" s="16" t="s">
        <v>487</v>
      </c>
      <c r="E2541" s="10">
        <v>17.01775422693606</v>
      </c>
      <c r="F2541" s="26">
        <v>940.8015896047222</v>
      </c>
      <c r="G2541" s="10">
        <v>982.5327746422582</v>
      </c>
    </row>
    <row r="2542">
      <c r="A2542" s="2">
        <v>2541.0</v>
      </c>
      <c r="B2542" s="2" t="s">
        <v>422</v>
      </c>
      <c r="C2542" s="2" t="s">
        <v>338</v>
      </c>
      <c r="D2542" s="16" t="s">
        <v>433</v>
      </c>
      <c r="E2542" s="10">
        <v>-32.77876682468477</v>
      </c>
      <c r="F2542" s="26">
        <v>839.2318386958219</v>
      </c>
      <c r="G2542" s="10">
        <v>957.8193438316582</v>
      </c>
    </row>
    <row r="2543">
      <c r="A2543" s="2">
        <v>2542.0</v>
      </c>
      <c r="B2543" s="2" t="s">
        <v>331</v>
      </c>
      <c r="C2543" s="2" t="s">
        <v>338</v>
      </c>
      <c r="D2543" s="16" t="s">
        <v>518</v>
      </c>
      <c r="E2543" s="10">
        <v>16.0613805263181</v>
      </c>
      <c r="F2543" s="26">
        <v>957.7979304764533</v>
      </c>
      <c r="G2543" s="10">
        <v>990.598110656343</v>
      </c>
    </row>
    <row r="2544">
      <c r="A2544" s="2">
        <v>2543.0</v>
      </c>
      <c r="B2544" s="2" t="s">
        <v>305</v>
      </c>
      <c r="C2544" s="2" t="s">
        <v>331</v>
      </c>
      <c r="D2544" s="16" t="s">
        <v>524</v>
      </c>
      <c r="E2544" s="10">
        <v>24.305732579352583</v>
      </c>
      <c r="F2544" s="26">
        <v>899.0817513265021</v>
      </c>
      <c r="G2544" s="10">
        <v>973.8593110027714</v>
      </c>
    </row>
    <row r="2545">
      <c r="A2545" s="2">
        <v>2544.0</v>
      </c>
      <c r="B2545" s="2" t="s">
        <v>387</v>
      </c>
      <c r="C2545" s="2" t="s">
        <v>305</v>
      </c>
      <c r="D2545" s="16" t="s">
        <v>433</v>
      </c>
      <c r="E2545" s="10">
        <v>-51.68015695488101</v>
      </c>
      <c r="F2545" s="26">
        <v>958.803458052702</v>
      </c>
      <c r="G2545" s="10">
        <v>923.3874839058547</v>
      </c>
    </row>
    <row r="2546">
      <c r="A2546" s="2">
        <v>2545.0</v>
      </c>
      <c r="B2546" s="2" t="s">
        <v>30</v>
      </c>
      <c r="C2546" s="2" t="s">
        <v>151</v>
      </c>
      <c r="D2546" s="16" t="s">
        <v>450</v>
      </c>
      <c r="E2546" s="10">
        <v>19.776164299309766</v>
      </c>
      <c r="F2546" s="26">
        <v>1073.326755548604</v>
      </c>
      <c r="G2546" s="10">
        <v>1115.826779628186</v>
      </c>
    </row>
    <row r="2547">
      <c r="A2547" s="2">
        <v>2546.0</v>
      </c>
      <c r="B2547" s="2" t="s">
        <v>158</v>
      </c>
      <c r="C2547" s="2" t="s">
        <v>30</v>
      </c>
      <c r="D2547" s="16" t="s">
        <v>525</v>
      </c>
      <c r="E2547" s="10">
        <v>17.45000887764763</v>
      </c>
      <c r="F2547" s="26">
        <v>1076.4449299935625</v>
      </c>
      <c r="G2547" s="10">
        <v>1093.1029198479139</v>
      </c>
    </row>
    <row r="2548">
      <c r="A2548" s="2">
        <v>2547.0</v>
      </c>
      <c r="B2548" s="2" t="s">
        <v>171</v>
      </c>
      <c r="C2548" s="2" t="s">
        <v>158</v>
      </c>
      <c r="D2548" s="16" t="s">
        <v>479</v>
      </c>
      <c r="E2548" s="10">
        <v>22.830267383967826</v>
      </c>
      <c r="F2548" s="26">
        <v>1033.4505589813775</v>
      </c>
      <c r="G2548" s="10">
        <v>1093.8949388712101</v>
      </c>
    </row>
    <row r="2549">
      <c r="A2549" s="2">
        <v>2548.0</v>
      </c>
      <c r="B2549" s="2" t="s">
        <v>69</v>
      </c>
      <c r="C2549" s="2" t="s">
        <v>171</v>
      </c>
      <c r="D2549" s="16" t="s">
        <v>523</v>
      </c>
      <c r="E2549" s="10">
        <v>13.0104920207633</v>
      </c>
      <c r="F2549" s="26">
        <v>1083.9472045243917</v>
      </c>
      <c r="G2549" s="10">
        <v>1056.2808263653453</v>
      </c>
    </row>
    <row r="2550">
      <c r="A2550" s="2">
        <v>2549.0</v>
      </c>
      <c r="B2550" s="2" t="s">
        <v>71</v>
      </c>
      <c r="C2550" s="2" t="s">
        <v>69</v>
      </c>
      <c r="D2550" s="16" t="s">
        <v>433</v>
      </c>
      <c r="E2550" s="10">
        <v>-47.89972290671724</v>
      </c>
      <c r="F2550" s="26">
        <v>1094.1736070939767</v>
      </c>
      <c r="G2550" s="10">
        <v>1096.9576965451552</v>
      </c>
    </row>
    <row r="2551">
      <c r="A2551" s="2">
        <v>2550.0</v>
      </c>
      <c r="B2551" s="2" t="s">
        <v>79</v>
      </c>
      <c r="C2551" s="2" t="s">
        <v>69</v>
      </c>
      <c r="D2551" s="16" t="s">
        <v>578</v>
      </c>
      <c r="E2551" s="10">
        <v>25.83228155900404</v>
      </c>
      <c r="F2551" s="26">
        <v>1038.0431726744816</v>
      </c>
      <c r="G2551" s="10">
        <v>1144.8574194518724</v>
      </c>
    </row>
    <row r="2552">
      <c r="A2552" s="2">
        <v>2551.0</v>
      </c>
      <c r="B2552" s="2" t="s">
        <v>373</v>
      </c>
      <c r="C2552" s="2" t="s">
        <v>79</v>
      </c>
      <c r="D2552" s="16" t="s">
        <v>433</v>
      </c>
      <c r="E2552" s="10">
        <v>-41.94764533694962</v>
      </c>
      <c r="F2552" s="26">
        <v>1011.3641246741201</v>
      </c>
      <c r="G2552" s="10">
        <v>1063.8754542334857</v>
      </c>
    </row>
    <row r="2553">
      <c r="A2553" s="2">
        <v>2552.0</v>
      </c>
      <c r="B2553" s="2" t="s">
        <v>151</v>
      </c>
      <c r="C2553" s="2" t="s">
        <v>79</v>
      </c>
      <c r="D2553" s="16" t="s">
        <v>573</v>
      </c>
      <c r="E2553" s="10">
        <v>12.178470690926368</v>
      </c>
      <c r="F2553" s="26">
        <v>1096.0506153288761</v>
      </c>
      <c r="G2553" s="10">
        <v>1105.8230995704353</v>
      </c>
    </row>
    <row r="2554">
      <c r="A2554" s="2">
        <v>2553.0</v>
      </c>
      <c r="B2554" s="2" t="s">
        <v>71</v>
      </c>
      <c r="C2554" s="2" t="s">
        <v>151</v>
      </c>
      <c r="D2554" s="16" t="s">
        <v>510</v>
      </c>
      <c r="E2554" s="10">
        <v>22.64681912964002</v>
      </c>
      <c r="F2554" s="26">
        <v>1046.2738841872595</v>
      </c>
      <c r="G2554" s="10">
        <v>1108.2290860198025</v>
      </c>
    </row>
    <row r="2555">
      <c r="A2555" s="2">
        <v>2554.0</v>
      </c>
      <c r="B2555" s="2" t="s">
        <v>158</v>
      </c>
      <c r="C2555" s="2" t="s">
        <v>71</v>
      </c>
      <c r="D2555" s="16" t="s">
        <v>544</v>
      </c>
      <c r="E2555" s="10">
        <v>14.96659629173031</v>
      </c>
      <c r="F2555" s="26">
        <v>1071.0646714872423</v>
      </c>
      <c r="G2555" s="10">
        <v>1068.9207033168993</v>
      </c>
    </row>
    <row r="2556">
      <c r="A2556" s="2">
        <v>2555.0</v>
      </c>
      <c r="B2556" s="2" t="s">
        <v>159</v>
      </c>
      <c r="C2556" s="2" t="s">
        <v>158</v>
      </c>
      <c r="D2556" s="16" t="s">
        <v>572</v>
      </c>
      <c r="E2556" s="10">
        <v>21.290826098616176</v>
      </c>
      <c r="F2556" s="26">
        <v>1036.969090024052</v>
      </c>
      <c r="G2556" s="10">
        <v>1086.0312677789727</v>
      </c>
    </row>
    <row r="2557">
      <c r="A2557" s="2">
        <v>2556.0</v>
      </c>
      <c r="B2557" s="2" t="s">
        <v>123</v>
      </c>
      <c r="C2557" s="2" t="s">
        <v>159</v>
      </c>
      <c r="D2557" s="16" t="s">
        <v>433</v>
      </c>
      <c r="E2557" s="10">
        <v>-49.44961256235883</v>
      </c>
      <c r="F2557" s="26">
        <v>1070.2697300570767</v>
      </c>
      <c r="G2557" s="10">
        <v>1058.2599161226683</v>
      </c>
    </row>
    <row r="2558">
      <c r="A2558" s="2">
        <v>2557.0</v>
      </c>
      <c r="B2558" s="2" t="s">
        <v>69</v>
      </c>
      <c r="C2558" s="2" t="s">
        <v>159</v>
      </c>
      <c r="D2558" s="16" t="s">
        <v>532</v>
      </c>
      <c r="E2558" s="10">
        <v>10.765477669619463</v>
      </c>
      <c r="F2558" s="26">
        <v>1119.0251378928683</v>
      </c>
      <c r="G2558" s="10">
        <v>1107.7095286850272</v>
      </c>
    </row>
    <row r="2559">
      <c r="A2559" s="2">
        <v>2558.0</v>
      </c>
      <c r="B2559" s="2" t="s">
        <v>30</v>
      </c>
      <c r="C2559" s="2" t="s">
        <v>69</v>
      </c>
      <c r="D2559" s="16" t="s">
        <v>537</v>
      </c>
      <c r="E2559" s="10">
        <v>21.520653304587356</v>
      </c>
      <c r="F2559" s="26">
        <v>1075.6529109702662</v>
      </c>
      <c r="G2559" s="10">
        <v>1129.7906155624878</v>
      </c>
    </row>
    <row r="2560">
      <c r="A2560" s="2">
        <v>2559.0</v>
      </c>
      <c r="B2560" s="2" t="s">
        <v>152</v>
      </c>
      <c r="C2560" s="2" t="s">
        <v>30</v>
      </c>
      <c r="D2560" s="16" t="s">
        <v>582</v>
      </c>
      <c r="E2560" s="10">
        <v>21.230465882290304</v>
      </c>
      <c r="F2560" s="26">
        <v>1048.1319877966291</v>
      </c>
      <c r="G2560" s="10">
        <v>1097.1735642748536</v>
      </c>
    </row>
    <row r="2561">
      <c r="A2561" s="2">
        <v>2560.0</v>
      </c>
      <c r="B2561" s="2" t="s">
        <v>17</v>
      </c>
      <c r="C2561" s="2" t="s">
        <v>152</v>
      </c>
      <c r="D2561" s="16" t="s">
        <v>468</v>
      </c>
      <c r="E2561" s="10">
        <v>3.8137458250017207</v>
      </c>
      <c r="F2561" s="26">
        <v>1245.0695673537548</v>
      </c>
      <c r="G2561" s="10">
        <v>1069.3624536789193</v>
      </c>
    </row>
    <row r="2562">
      <c r="A2562" s="2">
        <v>2561.0</v>
      </c>
      <c r="B2562" s="2" t="s">
        <v>231</v>
      </c>
      <c r="C2562" s="2" t="s">
        <v>66</v>
      </c>
      <c r="D2562" s="16" t="s">
        <v>433</v>
      </c>
      <c r="E2562" s="10">
        <v>-51.29271992879567</v>
      </c>
      <c r="F2562" s="26">
        <v>1071.0088745987782</v>
      </c>
      <c r="G2562" s="10">
        <v>1039.872074012608</v>
      </c>
    </row>
    <row r="2563">
      <c r="A2563" s="2">
        <v>2562.0</v>
      </c>
      <c r="B2563" s="2" t="s">
        <v>379</v>
      </c>
      <c r="C2563" s="2" t="s">
        <v>66</v>
      </c>
      <c r="D2563" s="16" t="s">
        <v>433</v>
      </c>
      <c r="E2563" s="10">
        <v>-26.560121872373834</v>
      </c>
      <c r="F2563" s="26">
        <v>928.994077040561</v>
      </c>
      <c r="G2563" s="10">
        <v>1091.1647939414036</v>
      </c>
    </row>
    <row r="2564">
      <c r="A2564" s="2">
        <v>2563.0</v>
      </c>
      <c r="B2564" s="2" t="s">
        <v>169</v>
      </c>
      <c r="C2564" s="2" t="s">
        <v>66</v>
      </c>
      <c r="D2564" s="16" t="s">
        <v>520</v>
      </c>
      <c r="E2564" s="10">
        <v>24.024901661821506</v>
      </c>
      <c r="F2564" s="26">
        <v>1012.8486334873891</v>
      </c>
      <c r="G2564" s="10">
        <v>1117.7249158137774</v>
      </c>
    </row>
    <row r="2565">
      <c r="A2565" s="2">
        <v>2564.0</v>
      </c>
      <c r="B2565" s="2" t="s">
        <v>42</v>
      </c>
      <c r="C2565" s="2" t="s">
        <v>169</v>
      </c>
      <c r="D2565" s="16" t="s">
        <v>562</v>
      </c>
      <c r="E2565" s="10">
        <v>11.473363044588044</v>
      </c>
      <c r="F2565" s="26">
        <v>1074.0397914256214</v>
      </c>
      <c r="G2565" s="10">
        <v>1036.8735351492105</v>
      </c>
    </row>
    <row r="2566">
      <c r="A2566" s="2">
        <v>2565.0</v>
      </c>
      <c r="B2566" s="2" t="s">
        <v>231</v>
      </c>
      <c r="C2566" s="2" t="s">
        <v>42</v>
      </c>
      <c r="D2566" s="16" t="s">
        <v>433</v>
      </c>
      <c r="E2566" s="10">
        <v>-40.18989185238188</v>
      </c>
      <c r="F2566" s="26">
        <v>1019.7161546699825</v>
      </c>
      <c r="G2566" s="10">
        <v>1085.5131544702094</v>
      </c>
    </row>
    <row r="2567">
      <c r="A2567" s="2">
        <v>2566.0</v>
      </c>
      <c r="B2567" s="2" t="s">
        <v>379</v>
      </c>
      <c r="C2567" s="2" t="s">
        <v>42</v>
      </c>
      <c r="D2567" s="16" t="s">
        <v>502</v>
      </c>
      <c r="E2567" s="10">
        <v>43.985149899159815</v>
      </c>
      <c r="F2567" s="26">
        <v>902.4339551681871</v>
      </c>
      <c r="G2567" s="10">
        <v>1125.7030463225913</v>
      </c>
    </row>
    <row r="2568">
      <c r="A2568" s="2">
        <v>2567.0</v>
      </c>
      <c r="B2568" s="2" t="s">
        <v>310</v>
      </c>
      <c r="C2568" s="2" t="s">
        <v>379</v>
      </c>
      <c r="D2568" s="16" t="s">
        <v>433</v>
      </c>
      <c r="E2568" s="10">
        <v>-53.22452500389452</v>
      </c>
      <c r="F2568" s="26">
        <v>1000.0</v>
      </c>
      <c r="G2568" s="10">
        <v>946.419105067347</v>
      </c>
    </row>
    <row r="2569">
      <c r="A2569" s="2">
        <v>2568.0</v>
      </c>
      <c r="B2569" s="2" t="s">
        <v>409</v>
      </c>
      <c r="C2569" s="2" t="s">
        <v>379</v>
      </c>
      <c r="D2569" s="16" t="s">
        <v>515</v>
      </c>
      <c r="E2569" s="10">
        <v>18.05831564288481</v>
      </c>
      <c r="F2569" s="26">
        <v>952.6139976092273</v>
      </c>
      <c r="G2569" s="10">
        <v>999.6436300712415</v>
      </c>
    </row>
    <row r="2570">
      <c r="A2570" s="2">
        <v>2569.0</v>
      </c>
      <c r="B2570" s="2" t="s">
        <v>254</v>
      </c>
      <c r="C2570" s="2" t="s">
        <v>409</v>
      </c>
      <c r="D2570" s="16" t="s">
        <v>513</v>
      </c>
      <c r="E2570" s="10">
        <v>15.068796750459526</v>
      </c>
      <c r="F2570" s="26">
        <v>969.8093808995387</v>
      </c>
      <c r="G2570" s="10">
        <v>970.6723132521122</v>
      </c>
    </row>
    <row r="2571">
      <c r="A2571" s="2">
        <v>2570.0</v>
      </c>
      <c r="B2571" s="2" t="s">
        <v>358</v>
      </c>
      <c r="C2571" s="2" t="s">
        <v>254</v>
      </c>
      <c r="D2571" s="16" t="s">
        <v>517</v>
      </c>
      <c r="E2571" s="10">
        <v>16.740829518794374</v>
      </c>
      <c r="F2571" s="26">
        <v>970.8112293585662</v>
      </c>
      <c r="G2571" s="10">
        <v>984.8781776499982</v>
      </c>
    </row>
    <row r="2572">
      <c r="A2572" s="2">
        <v>2571.0</v>
      </c>
      <c r="B2572" s="2" t="s">
        <v>231</v>
      </c>
      <c r="C2572" s="2" t="s">
        <v>358</v>
      </c>
      <c r="D2572" s="16" t="s">
        <v>516</v>
      </c>
      <c r="E2572" s="10">
        <v>16.292693942429068</v>
      </c>
      <c r="F2572" s="26">
        <v>979.5262628176007</v>
      </c>
      <c r="G2572" s="10">
        <v>987.5520588773605</v>
      </c>
    </row>
    <row r="2573">
      <c r="A2573" s="2">
        <v>2572.0</v>
      </c>
      <c r="B2573" s="2" t="s">
        <v>42</v>
      </c>
      <c r="C2573" s="2" t="s">
        <v>231</v>
      </c>
      <c r="D2573" s="16" t="s">
        <v>471</v>
      </c>
      <c r="E2573" s="10">
        <v>7.854757573104273</v>
      </c>
      <c r="F2573" s="26">
        <v>1081.7178964234313</v>
      </c>
      <c r="G2573" s="10">
        <v>995.8189567600298</v>
      </c>
    </row>
    <row r="2574">
      <c r="A2574" s="2">
        <v>2573.0</v>
      </c>
      <c r="B2574" s="2" t="s">
        <v>379</v>
      </c>
      <c r="C2574" s="2" t="s">
        <v>42</v>
      </c>
      <c r="D2574" s="16" t="s">
        <v>433</v>
      </c>
      <c r="E2574" s="10">
        <v>-34.30043189857672</v>
      </c>
      <c r="F2574" s="26">
        <v>981.5853144283567</v>
      </c>
      <c r="G2574" s="10">
        <v>1089.5726539965353</v>
      </c>
    </row>
    <row r="2575">
      <c r="A2575" s="2">
        <v>2574.0</v>
      </c>
      <c r="B2575" s="2" t="s">
        <v>153</v>
      </c>
      <c r="C2575" s="2" t="s">
        <v>41</v>
      </c>
      <c r="D2575" s="16" t="s">
        <v>433</v>
      </c>
      <c r="E2575" s="10">
        <v>-22.87791026157011</v>
      </c>
      <c r="F2575" s="26">
        <v>994.4498866079819</v>
      </c>
      <c r="G2575" s="10">
        <v>1183.6425456389425</v>
      </c>
    </row>
    <row r="2576">
      <c r="A2576" s="2">
        <v>2575.0</v>
      </c>
      <c r="B2576" s="2" t="s">
        <v>39</v>
      </c>
      <c r="C2576" s="2" t="s">
        <v>41</v>
      </c>
      <c r="D2576" s="16" t="s">
        <v>433</v>
      </c>
      <c r="E2576" s="10">
        <v>-38.99679089949927</v>
      </c>
      <c r="F2576" s="26">
        <v>1131.936933831078</v>
      </c>
      <c r="G2576" s="10">
        <v>1206.5204559005126</v>
      </c>
    </row>
    <row r="2577">
      <c r="A2577" s="2">
        <v>2576.0</v>
      </c>
      <c r="B2577" s="2" t="s">
        <v>179</v>
      </c>
      <c r="C2577" s="2" t="s">
        <v>41</v>
      </c>
      <c r="D2577" s="16" t="s">
        <v>433</v>
      </c>
      <c r="E2577" s="10">
        <v>-19.205222549502036</v>
      </c>
      <c r="F2577" s="26">
        <v>993.4028330089154</v>
      </c>
      <c r="G2577" s="10">
        <v>1245.517246800012</v>
      </c>
    </row>
    <row r="2578">
      <c r="A2578" s="2">
        <v>2577.0</v>
      </c>
      <c r="B2578" s="2" t="s">
        <v>157</v>
      </c>
      <c r="C2578" s="2" t="s">
        <v>41</v>
      </c>
      <c r="D2578" s="16" t="s">
        <v>443</v>
      </c>
      <c r="E2578" s="10">
        <v>43.103630227106066</v>
      </c>
      <c r="F2578" s="26">
        <v>1021.3460186228381</v>
      </c>
      <c r="G2578" s="10">
        <v>1264.7224693495139</v>
      </c>
    </row>
    <row r="2579">
      <c r="A2579" s="2">
        <v>2578.0</v>
      </c>
      <c r="B2579" s="2" t="s">
        <v>27</v>
      </c>
      <c r="C2579" s="2" t="s">
        <v>157</v>
      </c>
      <c r="D2579" s="16" t="s">
        <v>470</v>
      </c>
      <c r="E2579" s="10">
        <v>13.453477821125107</v>
      </c>
      <c r="F2579" s="26">
        <v>1086.3715002517636</v>
      </c>
      <c r="G2579" s="10">
        <v>1064.4496488499442</v>
      </c>
    </row>
    <row r="2580">
      <c r="A2580" s="2">
        <v>2579.0</v>
      </c>
      <c r="B2580" s="2" t="s">
        <v>153</v>
      </c>
      <c r="C2580" s="2" t="s">
        <v>27</v>
      </c>
      <c r="D2580" s="16" t="s">
        <v>506</v>
      </c>
      <c r="E2580" s="10">
        <v>31.654295820987624</v>
      </c>
      <c r="F2580" s="26">
        <v>971.5719763464117</v>
      </c>
      <c r="G2580" s="10">
        <v>1099.8249780728888</v>
      </c>
    </row>
    <row r="2581">
      <c r="A2581" s="2">
        <v>2580.0</v>
      </c>
      <c r="B2581" s="2" t="s">
        <v>116</v>
      </c>
      <c r="C2581" s="2" t="s">
        <v>153</v>
      </c>
      <c r="D2581" s="16" t="s">
        <v>450</v>
      </c>
      <c r="E2581" s="10">
        <v>11.508785704809219</v>
      </c>
      <c r="F2581" s="26">
        <v>1036.6147504797177</v>
      </c>
      <c r="G2581" s="10">
        <v>1003.2262721673993</v>
      </c>
    </row>
    <row r="2582">
      <c r="A2582" s="2">
        <v>2581.0</v>
      </c>
      <c r="B2582" s="2" t="s">
        <v>39</v>
      </c>
      <c r="C2582" s="2" t="s">
        <v>116</v>
      </c>
      <c r="D2582" s="16" t="s">
        <v>433</v>
      </c>
      <c r="E2582" s="10">
        <v>-52.499530958049526</v>
      </c>
      <c r="F2582" s="26">
        <v>1092.9401429315787</v>
      </c>
      <c r="G2582" s="10">
        <v>1048.123536184527</v>
      </c>
    </row>
    <row r="2583">
      <c r="A2583" s="2">
        <v>2582.0</v>
      </c>
      <c r="B2583" s="2" t="s">
        <v>234</v>
      </c>
      <c r="C2583" s="2" t="s">
        <v>116</v>
      </c>
      <c r="D2583" s="16" t="s">
        <v>556</v>
      </c>
      <c r="E2583" s="10">
        <v>33.527925620251985</v>
      </c>
      <c r="F2583" s="26">
        <v>945.6352425275986</v>
      </c>
      <c r="G2583" s="10">
        <v>1100.6230671425765</v>
      </c>
    </row>
    <row r="2584">
      <c r="A2584" s="2">
        <v>2583.0</v>
      </c>
      <c r="B2584" s="2" t="s">
        <v>388</v>
      </c>
      <c r="C2584" s="2" t="s">
        <v>234</v>
      </c>
      <c r="D2584" s="16" t="s">
        <v>563</v>
      </c>
      <c r="E2584" s="10">
        <v>22.30499590502828</v>
      </c>
      <c r="F2584" s="26">
        <v>918.8748480830124</v>
      </c>
      <c r="G2584" s="10">
        <v>979.1631681478507</v>
      </c>
    </row>
    <row r="2585">
      <c r="A2585" s="2">
        <v>2584.0</v>
      </c>
      <c r="B2585" s="2" t="s">
        <v>149</v>
      </c>
      <c r="C2585" s="2" t="s">
        <v>388</v>
      </c>
      <c r="D2585" s="16" t="s">
        <v>552</v>
      </c>
      <c r="E2585" s="10">
        <v>11.557990635478099</v>
      </c>
      <c r="F2585" s="26">
        <v>978.4360090366991</v>
      </c>
      <c r="G2585" s="10">
        <v>941.1798439880406</v>
      </c>
    </row>
    <row r="2586">
      <c r="A2586" s="2">
        <v>2585.0</v>
      </c>
      <c r="B2586" s="2" t="s">
        <v>106</v>
      </c>
      <c r="C2586" s="2" t="s">
        <v>149</v>
      </c>
      <c r="D2586" s="16" t="s">
        <v>433</v>
      </c>
      <c r="E2586" s="10">
        <v>-56.90854739323448</v>
      </c>
      <c r="F2586" s="26">
        <v>1097.531227313567</v>
      </c>
      <c r="G2586" s="10">
        <v>989.9939996721773</v>
      </c>
    </row>
    <row r="2587">
      <c r="A2587" s="2">
        <v>2586.0</v>
      </c>
      <c r="B2587" s="2" t="s">
        <v>76</v>
      </c>
      <c r="C2587" s="2" t="s">
        <v>149</v>
      </c>
      <c r="D2587" s="16" t="s">
        <v>573</v>
      </c>
      <c r="E2587" s="10">
        <v>15.684036053424535</v>
      </c>
      <c r="F2587" s="26">
        <v>1009.6314872974082</v>
      </c>
      <c r="G2587" s="10">
        <v>1046.902547065412</v>
      </c>
    </row>
    <row r="2588">
      <c r="A2588" s="2">
        <v>2587.0</v>
      </c>
      <c r="B2588" s="2" t="s">
        <v>421</v>
      </c>
      <c r="C2588" s="2" t="s">
        <v>305</v>
      </c>
      <c r="D2588" s="16" t="s">
        <v>433</v>
      </c>
      <c r="E2588" s="10">
        <v>-34.72206057334245</v>
      </c>
      <c r="F2588" s="26">
        <v>870.02827636742</v>
      </c>
      <c r="G2588" s="10">
        <v>975.0676408607357</v>
      </c>
    </row>
    <row r="2589">
      <c r="A2589" s="2">
        <v>2588.0</v>
      </c>
      <c r="B2589" s="2" t="s">
        <v>86</v>
      </c>
      <c r="C2589" s="2" t="s">
        <v>305</v>
      </c>
      <c r="D2589" s="16" t="s">
        <v>575</v>
      </c>
      <c r="E2589" s="10">
        <v>8.123965903779792</v>
      </c>
      <c r="F2589" s="26">
        <v>1036.2618291880754</v>
      </c>
      <c r="G2589" s="10">
        <v>1009.7897014340781</v>
      </c>
    </row>
    <row r="2590">
      <c r="A2590" s="2">
        <v>2589.0</v>
      </c>
      <c r="B2590" s="2" t="s">
        <v>200</v>
      </c>
      <c r="C2590" s="2" t="s">
        <v>86</v>
      </c>
      <c r="D2590" s="16" t="s">
        <v>486</v>
      </c>
      <c r="E2590" s="10">
        <v>15.714948150097975</v>
      </c>
      <c r="F2590" s="26">
        <v>1043.1139741301192</v>
      </c>
      <c r="G2590" s="10">
        <v>1044.385795091855</v>
      </c>
    </row>
    <row r="2591">
      <c r="A2591" s="2">
        <v>2590.0</v>
      </c>
      <c r="B2591" s="2" t="s">
        <v>141</v>
      </c>
      <c r="C2591" s="2" t="s">
        <v>200</v>
      </c>
      <c r="D2591" s="16" t="s">
        <v>501</v>
      </c>
      <c r="E2591" s="10">
        <v>19.18116859276953</v>
      </c>
      <c r="F2591" s="26">
        <v>1030.4866387532381</v>
      </c>
      <c r="G2591" s="10">
        <v>1058.8289222802173</v>
      </c>
    </row>
    <row r="2592">
      <c r="A2592" s="2">
        <v>2591.0</v>
      </c>
      <c r="B2592" s="2" t="s">
        <v>308</v>
      </c>
      <c r="C2592" s="2" t="s">
        <v>141</v>
      </c>
      <c r="D2592" s="16" t="s">
        <v>450</v>
      </c>
      <c r="E2592" s="10">
        <v>22.66178437819995</v>
      </c>
      <c r="F2592" s="26">
        <v>985.0236156838081</v>
      </c>
      <c r="G2592" s="10">
        <v>1049.6678073460077</v>
      </c>
    </row>
    <row r="2593">
      <c r="A2593" s="2">
        <v>2592.0</v>
      </c>
      <c r="B2593" s="2" t="s">
        <v>315</v>
      </c>
      <c r="C2593" s="2" t="s">
        <v>308</v>
      </c>
      <c r="D2593" s="16" t="s">
        <v>596</v>
      </c>
      <c r="E2593" s="10">
        <v>22.292720800233695</v>
      </c>
      <c r="F2593" s="26">
        <v>946.6397476390575</v>
      </c>
      <c r="G2593" s="10">
        <v>1007.685400062008</v>
      </c>
    </row>
    <row r="2594">
      <c r="A2594" s="2">
        <v>2593.0</v>
      </c>
      <c r="B2594" s="2" t="s">
        <v>338</v>
      </c>
      <c r="C2594" s="2" t="s">
        <v>315</v>
      </c>
      <c r="D2594" s="16" t="s">
        <v>536</v>
      </c>
      <c r="E2594" s="10">
        <v>14.497437853860951</v>
      </c>
      <c r="F2594" s="26">
        <v>974.5367301300249</v>
      </c>
      <c r="G2594" s="10">
        <v>968.9324684392913</v>
      </c>
    </row>
    <row r="2595">
      <c r="A2595" s="2">
        <v>2594.0</v>
      </c>
      <c r="B2595" s="2" t="s">
        <v>10</v>
      </c>
      <c r="C2595" s="2" t="s">
        <v>338</v>
      </c>
      <c r="D2595" s="16" t="s">
        <v>493</v>
      </c>
      <c r="E2595" s="10">
        <v>6.002019402069258</v>
      </c>
      <c r="F2595" s="26">
        <v>1110.5428240031438</v>
      </c>
      <c r="G2595" s="10">
        <v>989.0341679838858</v>
      </c>
    </row>
    <row r="2596">
      <c r="A2596" s="2">
        <v>2595.0</v>
      </c>
      <c r="B2596" s="2" t="s">
        <v>200</v>
      </c>
      <c r="C2596" s="2" t="s">
        <v>10</v>
      </c>
      <c r="D2596" s="16" t="s">
        <v>433</v>
      </c>
      <c r="E2596" s="10">
        <v>-38.67904789134408</v>
      </c>
      <c r="F2596" s="26">
        <v>1039.647753687448</v>
      </c>
      <c r="G2596" s="10">
        <v>1116.544843405213</v>
      </c>
    </row>
    <row r="2597">
      <c r="A2597" s="2">
        <v>2596.0</v>
      </c>
      <c r="B2597" s="2" t="s">
        <v>305</v>
      </c>
      <c r="C2597" s="2" t="s">
        <v>10</v>
      </c>
      <c r="D2597" s="16" t="s">
        <v>433</v>
      </c>
      <c r="E2597" s="10">
        <v>-27.771118812742035</v>
      </c>
      <c r="F2597" s="26">
        <v>1001.6657355302983</v>
      </c>
      <c r="G2597" s="10">
        <v>1155.223891296557</v>
      </c>
    </row>
    <row r="2598">
      <c r="A2598" s="2">
        <v>2597.0</v>
      </c>
      <c r="B2598" s="2" t="s">
        <v>338</v>
      </c>
      <c r="C2598" s="2" t="s">
        <v>10</v>
      </c>
      <c r="D2598" s="16" t="s">
        <v>433</v>
      </c>
      <c r="E2598" s="10">
        <v>-26.84297879317195</v>
      </c>
      <c r="F2598" s="26">
        <v>983.0321485818165</v>
      </c>
      <c r="G2598" s="10">
        <v>1182.995010109299</v>
      </c>
    </row>
    <row r="2599">
      <c r="A2599" s="2">
        <v>2598.0</v>
      </c>
      <c r="B2599" s="2" t="s">
        <v>308</v>
      </c>
      <c r="C2599" s="2" t="s">
        <v>10</v>
      </c>
      <c r="D2599" s="16" t="s">
        <v>433</v>
      </c>
      <c r="E2599" s="10">
        <v>-27.68078385141787</v>
      </c>
      <c r="F2599" s="26">
        <v>985.3926792617742</v>
      </c>
      <c r="G2599" s="10">
        <v>1209.8379889024711</v>
      </c>
    </row>
    <row r="2600">
      <c r="A2600" s="2">
        <v>2599.0</v>
      </c>
      <c r="B2600" s="2" t="s">
        <v>391</v>
      </c>
      <c r="C2600" s="2" t="s">
        <v>10</v>
      </c>
      <c r="D2600" s="16" t="s">
        <v>433</v>
      </c>
      <c r="E2600" s="10">
        <v>-18.75870581297705</v>
      </c>
      <c r="F2600" s="26">
        <v>935.2389851465737</v>
      </c>
      <c r="G2600" s="10">
        <v>1237.518772753889</v>
      </c>
    </row>
    <row r="2601">
      <c r="A2601" s="2">
        <v>2600.0</v>
      </c>
      <c r="B2601" s="2" t="s">
        <v>152</v>
      </c>
      <c r="C2601" s="2" t="s">
        <v>58</v>
      </c>
      <c r="D2601" s="16" t="s">
        <v>570</v>
      </c>
      <c r="E2601" s="10">
        <v>15.51809550758604</v>
      </c>
      <c r="F2601" s="26">
        <v>1065.5487078539177</v>
      </c>
      <c r="G2601" s="10">
        <v>1070.7692292900324</v>
      </c>
    </row>
    <row r="2602">
      <c r="A2602" s="2">
        <v>2601.0</v>
      </c>
      <c r="B2602" s="2" t="s">
        <v>245</v>
      </c>
      <c r="C2602" s="2" t="s">
        <v>152</v>
      </c>
      <c r="D2602" s="16" t="s">
        <v>440</v>
      </c>
      <c r="E2602" s="10">
        <v>26.65582287335372</v>
      </c>
      <c r="F2602" s="26">
        <v>989.1668403163414</v>
      </c>
      <c r="G2602" s="10">
        <v>1081.0668033615038</v>
      </c>
    </row>
    <row r="2603">
      <c r="A2603" s="2">
        <v>2602.0</v>
      </c>
      <c r="B2603" s="2" t="s">
        <v>158</v>
      </c>
      <c r="C2603" s="2" t="s">
        <v>245</v>
      </c>
      <c r="D2603" s="16" t="s">
        <v>449</v>
      </c>
      <c r="E2603" s="10">
        <v>11.431032909928486</v>
      </c>
      <c r="F2603" s="26">
        <v>1064.7404416803565</v>
      </c>
      <c r="G2603" s="10">
        <v>1015.8226631896952</v>
      </c>
    </row>
    <row r="2604">
      <c r="A2604" s="2">
        <v>2603.0</v>
      </c>
      <c r="B2604" s="2" t="s">
        <v>73</v>
      </c>
      <c r="C2604" s="2" t="s">
        <v>158</v>
      </c>
      <c r="D2604" s="16" t="s">
        <v>492</v>
      </c>
      <c r="E2604" s="10">
        <v>16.475403731919755</v>
      </c>
      <c r="F2604" s="26">
        <v>1067.375611927064</v>
      </c>
      <c r="G2604" s="10">
        <v>1076.171474590285</v>
      </c>
    </row>
    <row r="2605">
      <c r="A2605" s="2">
        <v>2604.0</v>
      </c>
      <c r="B2605" s="2" t="s">
        <v>69</v>
      </c>
      <c r="C2605" s="2" t="s">
        <v>73</v>
      </c>
      <c r="D2605" s="16" t="s">
        <v>435</v>
      </c>
      <c r="E2605" s="10">
        <v>13.741859526475054</v>
      </c>
      <c r="F2605" s="26">
        <v>1108.2699622579005</v>
      </c>
      <c r="G2605" s="10">
        <v>1083.851015658984</v>
      </c>
    </row>
    <row r="2606">
      <c r="A2606" s="2">
        <v>2605.0</v>
      </c>
      <c r="B2606" s="2" t="s">
        <v>67</v>
      </c>
      <c r="C2606" s="2" t="s">
        <v>69</v>
      </c>
      <c r="D2606" s="16" t="s">
        <v>537</v>
      </c>
      <c r="E2606" s="10">
        <v>15.05240541574724</v>
      </c>
      <c r="F2606" s="26">
        <v>1122.0528307232767</v>
      </c>
      <c r="G2606" s="10">
        <v>1122.0118217843756</v>
      </c>
    </row>
    <row r="2607">
      <c r="A2607" s="2">
        <v>2606.0</v>
      </c>
      <c r="B2607" s="2" t="s">
        <v>151</v>
      </c>
      <c r="C2607" s="2" t="s">
        <v>67</v>
      </c>
      <c r="D2607" s="16" t="s">
        <v>450</v>
      </c>
      <c r="E2607" s="10">
        <v>20.930546386772004</v>
      </c>
      <c r="F2607" s="26">
        <v>1085.5822668901626</v>
      </c>
      <c r="G2607" s="10">
        <v>1137.1052361390239</v>
      </c>
    </row>
    <row r="2608">
      <c r="A2608" s="2">
        <v>2607.0</v>
      </c>
      <c r="B2608" s="2" t="s">
        <v>322</v>
      </c>
      <c r="C2608" s="2" t="s">
        <v>151</v>
      </c>
      <c r="D2608" s="16" t="s">
        <v>433</v>
      </c>
      <c r="E2608" s="10">
        <v>-30.684687920357668</v>
      </c>
      <c r="F2608" s="26">
        <v>973.3679364204215</v>
      </c>
      <c r="G2608" s="10">
        <v>1106.5128132769346</v>
      </c>
    </row>
    <row r="2609">
      <c r="A2609" s="2">
        <v>2608.0</v>
      </c>
      <c r="B2609" s="2" t="s">
        <v>54</v>
      </c>
      <c r="C2609" s="2" t="s">
        <v>151</v>
      </c>
      <c r="D2609" s="16" t="s">
        <v>433</v>
      </c>
      <c r="E2609" s="10">
        <v>-25.933987112216588</v>
      </c>
      <c r="F2609" s="26">
        <v>970.5304676961372</v>
      </c>
      <c r="G2609" s="10">
        <v>1137.1975011972922</v>
      </c>
    </row>
    <row r="2610">
      <c r="A2610" s="2">
        <v>2609.0</v>
      </c>
      <c r="B2610" s="2" t="s">
        <v>58</v>
      </c>
      <c r="C2610" s="2" t="s">
        <v>151</v>
      </c>
      <c r="D2610" s="16" t="s">
        <v>573</v>
      </c>
      <c r="E2610" s="10">
        <v>23.273185950832207</v>
      </c>
      <c r="F2610" s="26">
        <v>1055.2511337824462</v>
      </c>
      <c r="G2610" s="10">
        <v>1163.1314883095088</v>
      </c>
    </row>
    <row r="2611">
      <c r="A2611" s="2">
        <v>2610.0</v>
      </c>
      <c r="B2611" s="2" t="s">
        <v>69</v>
      </c>
      <c r="C2611" s="2" t="s">
        <v>58</v>
      </c>
      <c r="D2611" s="16" t="s">
        <v>512</v>
      </c>
      <c r="E2611" s="10">
        <v>12.460594081315122</v>
      </c>
      <c r="F2611" s="26">
        <v>1106.9594163686284</v>
      </c>
      <c r="G2611" s="10">
        <v>1078.5243197332784</v>
      </c>
    </row>
    <row r="2612">
      <c r="A2612" s="2">
        <v>2611.0</v>
      </c>
      <c r="B2612" s="2" t="s">
        <v>67</v>
      </c>
      <c r="C2612" s="2" t="s">
        <v>69</v>
      </c>
      <c r="D2612" s="16" t="s">
        <v>433</v>
      </c>
      <c r="E2612" s="10">
        <v>-47.849681670748865</v>
      </c>
      <c r="F2612" s="26">
        <v>1116.1746897522519</v>
      </c>
      <c r="G2612" s="10">
        <v>1119.4200104499434</v>
      </c>
    </row>
    <row r="2613">
      <c r="A2613" s="2">
        <v>2612.0</v>
      </c>
      <c r="B2613" s="2" t="s">
        <v>58</v>
      </c>
      <c r="C2613" s="2" t="s">
        <v>69</v>
      </c>
      <c r="D2613" s="16" t="s">
        <v>450</v>
      </c>
      <c r="E2613" s="10">
        <v>24.916111252004864</v>
      </c>
      <c r="F2613" s="26">
        <v>1066.0637256519633</v>
      </c>
      <c r="G2613" s="10">
        <v>1167.2696921206923</v>
      </c>
    </row>
    <row r="2614">
      <c r="A2614" s="2">
        <v>2613.0</v>
      </c>
      <c r="B2614" s="2" t="s">
        <v>123</v>
      </c>
      <c r="C2614" s="2" t="s">
        <v>58</v>
      </c>
      <c r="D2614" s="16" t="s">
        <v>433</v>
      </c>
      <c r="E2614" s="10">
        <v>-39.600286326084095</v>
      </c>
      <c r="F2614" s="26">
        <v>1020.8201174947178</v>
      </c>
      <c r="G2614" s="10">
        <v>1090.9798369039681</v>
      </c>
    </row>
    <row r="2615">
      <c r="A2615" s="2">
        <v>2614.0</v>
      </c>
      <c r="B2615" s="2" t="s">
        <v>152</v>
      </c>
      <c r="C2615" s="2" t="s">
        <v>58</v>
      </c>
      <c r="D2615" s="16" t="s">
        <v>553</v>
      </c>
      <c r="E2615" s="10">
        <v>21.75486122125394</v>
      </c>
      <c r="F2615" s="26">
        <v>1054.41098048815</v>
      </c>
      <c r="G2615" s="10">
        <v>1130.5801232300523</v>
      </c>
    </row>
    <row r="2616">
      <c r="A2616" s="2">
        <v>2615.0</v>
      </c>
      <c r="B2616" s="2" t="s">
        <v>186</v>
      </c>
      <c r="C2616" s="2" t="s">
        <v>39</v>
      </c>
      <c r="D2616" s="16" t="s">
        <v>433</v>
      </c>
      <c r="E2616" s="10">
        <v>-43.53096226156775</v>
      </c>
      <c r="F2616" s="26">
        <v>1000.3320272022751</v>
      </c>
      <c r="G2616" s="10">
        <v>1040.4406119735293</v>
      </c>
    </row>
    <row r="2617">
      <c r="A2617" s="2">
        <v>2616.0</v>
      </c>
      <c r="B2617" s="2" t="s">
        <v>214</v>
      </c>
      <c r="C2617" s="2" t="s">
        <v>39</v>
      </c>
      <c r="D2617" s="16" t="s">
        <v>433</v>
      </c>
      <c r="E2617" s="10">
        <v>-42.34600487829702</v>
      </c>
      <c r="F2617" s="26">
        <v>1034.5378228385657</v>
      </c>
      <c r="G2617" s="10">
        <v>1083.971574235097</v>
      </c>
    </row>
    <row r="2618">
      <c r="A2618" s="2">
        <v>2617.0</v>
      </c>
      <c r="B2618" s="2" t="s">
        <v>314</v>
      </c>
      <c r="C2618" s="2" t="s">
        <v>39</v>
      </c>
      <c r="D2618" s="16" t="s">
        <v>433</v>
      </c>
      <c r="E2618" s="10">
        <v>-33.50464897358923</v>
      </c>
      <c r="F2618" s="26">
        <v>965.8876377011264</v>
      </c>
      <c r="G2618" s="10">
        <v>1126.317579113394</v>
      </c>
    </row>
    <row r="2619">
      <c r="A2619" s="2">
        <v>2618.0</v>
      </c>
      <c r="B2619" s="2" t="s">
        <v>349</v>
      </c>
      <c r="C2619" s="2" t="s">
        <v>39</v>
      </c>
      <c r="D2619" s="16" t="s">
        <v>433</v>
      </c>
      <c r="E2619" s="10">
        <v>-47.37777715917225</v>
      </c>
      <c r="F2619" s="26">
        <v>1032.9396351902715</v>
      </c>
      <c r="G2619" s="10">
        <v>1159.8222280869832</v>
      </c>
    </row>
    <row r="2620">
      <c r="A2620" s="2">
        <v>2619.0</v>
      </c>
      <c r="B2620" s="2" t="s">
        <v>314</v>
      </c>
      <c r="C2620" s="2" t="s">
        <v>39</v>
      </c>
      <c r="D2620" s="16" t="s">
        <v>471</v>
      </c>
      <c r="E2620" s="10">
        <v>46.13794050874437</v>
      </c>
      <c r="F2620" s="26">
        <v>932.3829887275372</v>
      </c>
      <c r="G2620" s="10">
        <v>1207.2000052461553</v>
      </c>
    </row>
    <row r="2621">
      <c r="A2621" s="2">
        <v>2620.0</v>
      </c>
      <c r="B2621" s="2" t="s">
        <v>234</v>
      </c>
      <c r="C2621" s="2" t="s">
        <v>314</v>
      </c>
      <c r="D2621" s="16" t="s">
        <v>493</v>
      </c>
      <c r="E2621" s="10">
        <v>17.896263121153638</v>
      </c>
      <c r="F2621" s="26">
        <v>956.8581722428224</v>
      </c>
      <c r="G2621" s="10">
        <v>978.5209292362815</v>
      </c>
    </row>
    <row r="2622">
      <c r="A2622" s="2">
        <v>2621.0</v>
      </c>
      <c r="B2622" s="2" t="s">
        <v>214</v>
      </c>
      <c r="C2622" s="2" t="s">
        <v>234</v>
      </c>
      <c r="D2622" s="16" t="s">
        <v>461</v>
      </c>
      <c r="E2622" s="10">
        <v>14.119026761789325</v>
      </c>
      <c r="F2622" s="26">
        <v>992.1918179602687</v>
      </c>
      <c r="G2622" s="10">
        <v>974.7544353639761</v>
      </c>
    </row>
    <row r="2623">
      <c r="A2623" s="2">
        <v>2622.0</v>
      </c>
      <c r="B2623" s="2" t="s">
        <v>153</v>
      </c>
      <c r="C2623" s="2" t="s">
        <v>214</v>
      </c>
      <c r="D2623" s="16" t="s">
        <v>564</v>
      </c>
      <c r="E2623" s="10">
        <v>16.750591096432014</v>
      </c>
      <c r="F2623" s="26">
        <v>991.7174864625902</v>
      </c>
      <c r="G2623" s="10">
        <v>1006.310844722058</v>
      </c>
    </row>
    <row r="2624">
      <c r="A2624" s="2">
        <v>2623.0</v>
      </c>
      <c r="B2624" s="2" t="s">
        <v>349</v>
      </c>
      <c r="C2624" s="2" t="s">
        <v>153</v>
      </c>
      <c r="D2624" s="16" t="s">
        <v>433</v>
      </c>
      <c r="E2624" s="10">
        <v>-45.62264875870534</v>
      </c>
      <c r="F2624" s="26">
        <v>985.5618580310992</v>
      </c>
      <c r="G2624" s="10">
        <v>1008.4680775590222</v>
      </c>
    </row>
    <row r="2625">
      <c r="A2625" s="2">
        <v>2624.0</v>
      </c>
      <c r="B2625" s="2" t="s">
        <v>186</v>
      </c>
      <c r="C2625" s="2" t="s">
        <v>153</v>
      </c>
      <c r="D2625" s="16" t="s">
        <v>534</v>
      </c>
      <c r="E2625" s="10">
        <v>25.013102071901713</v>
      </c>
      <c r="F2625" s="26">
        <v>956.8010649407073</v>
      </c>
      <c r="G2625" s="10">
        <v>1054.0907263177276</v>
      </c>
    </row>
    <row r="2626">
      <c r="A2626" s="2">
        <v>2625.0</v>
      </c>
      <c r="B2626" s="2" t="s">
        <v>157</v>
      </c>
      <c r="C2626" s="2" t="s">
        <v>186</v>
      </c>
      <c r="D2626" s="16" t="s">
        <v>433</v>
      </c>
      <c r="E2626" s="10">
        <v>-54.4242040518455</v>
      </c>
      <c r="F2626" s="26">
        <v>1050.996171028819</v>
      </c>
      <c r="G2626" s="10">
        <v>981.814167012609</v>
      </c>
    </row>
    <row r="2627">
      <c r="A2627" s="2">
        <v>2626.0</v>
      </c>
      <c r="B2627" s="2" t="s">
        <v>179</v>
      </c>
      <c r="C2627" s="2" t="s">
        <v>186</v>
      </c>
      <c r="D2627" s="16" t="s">
        <v>492</v>
      </c>
      <c r="E2627" s="10">
        <v>19.76658842045606</v>
      </c>
      <c r="F2627" s="26">
        <v>974.1976104594133</v>
      </c>
      <c r="G2627" s="10">
        <v>1036.2383710644544</v>
      </c>
    </row>
    <row r="2628">
      <c r="A2628" s="2">
        <v>2627.0</v>
      </c>
      <c r="B2628" s="2" t="s">
        <v>42</v>
      </c>
      <c r="C2628" s="2" t="s">
        <v>220</v>
      </c>
      <c r="D2628" s="16" t="s">
        <v>470</v>
      </c>
      <c r="E2628" s="10">
        <v>5.524645342673908</v>
      </c>
      <c r="F2628" s="26">
        <v>1123.8730858951121</v>
      </c>
      <c r="G2628" s="10">
        <v>988.1544734127863</v>
      </c>
    </row>
    <row r="2629">
      <c r="A2629" s="2">
        <v>2628.0</v>
      </c>
      <c r="B2629" s="2" t="s">
        <v>85</v>
      </c>
      <c r="C2629" s="2" t="s">
        <v>42</v>
      </c>
      <c r="D2629" s="16" t="s">
        <v>433</v>
      </c>
      <c r="E2629" s="10">
        <v>-31.182102655151684</v>
      </c>
      <c r="F2629" s="26">
        <v>999.7131602967132</v>
      </c>
      <c r="G2629" s="10">
        <v>1129.397731237786</v>
      </c>
    </row>
    <row r="2630">
      <c r="A2630" s="2">
        <v>2629.0</v>
      </c>
      <c r="B2630" s="2" t="s">
        <v>318</v>
      </c>
      <c r="C2630" s="2" t="s">
        <v>42</v>
      </c>
      <c r="D2630" s="16" t="s">
        <v>492</v>
      </c>
      <c r="E2630" s="10">
        <v>41.52389266611927</v>
      </c>
      <c r="F2630" s="26">
        <v>953.3117682211218</v>
      </c>
      <c r="G2630" s="10">
        <v>1160.5798338929378</v>
      </c>
    </row>
    <row r="2631">
      <c r="A2631" s="2">
        <v>2630.0</v>
      </c>
      <c r="B2631" s="2" t="s">
        <v>66</v>
      </c>
      <c r="C2631" s="2" t="s">
        <v>318</v>
      </c>
      <c r="D2631" s="16" t="s">
        <v>481</v>
      </c>
      <c r="E2631" s="10">
        <v>7.62162669026662</v>
      </c>
      <c r="F2631" s="26">
        <v>1093.7000141519559</v>
      </c>
      <c r="G2631" s="10">
        <v>994.8356608872411</v>
      </c>
    </row>
    <row r="2632">
      <c r="A2632" s="2">
        <v>2631.0</v>
      </c>
      <c r="B2632" s="2" t="s">
        <v>122</v>
      </c>
      <c r="C2632" s="2" t="s">
        <v>66</v>
      </c>
      <c r="D2632" s="16" t="s">
        <v>577</v>
      </c>
      <c r="E2632" s="10">
        <v>24.607635031008794</v>
      </c>
      <c r="F2632" s="26">
        <v>1025.7689680952174</v>
      </c>
      <c r="G2632" s="10">
        <v>1101.3216408422225</v>
      </c>
    </row>
    <row r="2633">
      <c r="A2633" s="2">
        <v>2632.0</v>
      </c>
      <c r="B2633" s="2" t="s">
        <v>143</v>
      </c>
      <c r="C2633" s="2" t="s">
        <v>122</v>
      </c>
      <c r="D2633" s="16" t="s">
        <v>566</v>
      </c>
      <c r="E2633" s="10">
        <v>25.71645230969638</v>
      </c>
      <c r="F2633" s="26">
        <v>966.1485467028085</v>
      </c>
      <c r="G2633" s="10">
        <v>1050.376603126226</v>
      </c>
    </row>
    <row r="2634">
      <c r="A2634" s="2">
        <v>2633.0</v>
      </c>
      <c r="B2634" s="2" t="s">
        <v>321</v>
      </c>
      <c r="C2634" s="2" t="s">
        <v>143</v>
      </c>
      <c r="D2634" s="16" t="s">
        <v>433</v>
      </c>
      <c r="E2634" s="10">
        <v>-47.39175972790859</v>
      </c>
      <c r="F2634" s="26">
        <v>984.442078267974</v>
      </c>
      <c r="G2634" s="10">
        <v>991.8649990125049</v>
      </c>
    </row>
    <row r="2635">
      <c r="A2635" s="2">
        <v>2634.0</v>
      </c>
      <c r="B2635" s="2" t="s">
        <v>356</v>
      </c>
      <c r="C2635" s="2" t="s">
        <v>143</v>
      </c>
      <c r="D2635" s="16" t="s">
        <v>433</v>
      </c>
      <c r="E2635" s="10">
        <v>-38.95659914833027</v>
      </c>
      <c r="F2635" s="26">
        <v>964.3800180333609</v>
      </c>
      <c r="G2635" s="10">
        <v>1039.2567587404135</v>
      </c>
    </row>
    <row r="2636">
      <c r="A2636" s="2">
        <v>2635.0</v>
      </c>
      <c r="B2636" s="2" t="s">
        <v>220</v>
      </c>
      <c r="C2636" s="2" t="s">
        <v>143</v>
      </c>
      <c r="D2636" s="16" t="s">
        <v>553</v>
      </c>
      <c r="E2636" s="10">
        <v>21.798255424407635</v>
      </c>
      <c r="F2636" s="26">
        <v>982.6298280701124</v>
      </c>
      <c r="G2636" s="10">
        <v>1078.2133578887438</v>
      </c>
    </row>
    <row r="2637">
      <c r="A2637" s="2">
        <v>2636.0</v>
      </c>
      <c r="B2637" s="2" t="s">
        <v>42</v>
      </c>
      <c r="C2637" s="2" t="s">
        <v>220</v>
      </c>
      <c r="D2637" s="16" t="s">
        <v>461</v>
      </c>
      <c r="E2637" s="10">
        <v>6.80932278451746</v>
      </c>
      <c r="F2637" s="26">
        <v>1119.0559412268185</v>
      </c>
      <c r="G2637" s="10">
        <v>1004.4280834945199</v>
      </c>
    </row>
    <row r="2638">
      <c r="A2638" s="2">
        <v>2637.0</v>
      </c>
      <c r="B2638" s="2" t="s">
        <v>318</v>
      </c>
      <c r="C2638" s="2" t="s">
        <v>42</v>
      </c>
      <c r="D2638" s="16" t="s">
        <v>433</v>
      </c>
      <c r="E2638" s="10">
        <v>-29.894564572845173</v>
      </c>
      <c r="F2638" s="26">
        <v>987.2140341969746</v>
      </c>
      <c r="G2638" s="10">
        <v>1125.865264011336</v>
      </c>
    </row>
    <row r="2639">
      <c r="A2639" s="2">
        <v>2638.0</v>
      </c>
      <c r="B2639" s="2" t="s">
        <v>85</v>
      </c>
      <c r="C2639" s="2" t="s">
        <v>42</v>
      </c>
      <c r="D2639" s="16" t="s">
        <v>450</v>
      </c>
      <c r="E2639" s="10">
        <v>38.01722913149544</v>
      </c>
      <c r="F2639" s="26">
        <v>968.5310576415616</v>
      </c>
      <c r="G2639" s="10">
        <v>1155.7598285841812</v>
      </c>
    </row>
    <row r="2640">
      <c r="A2640" s="2">
        <v>2639.0</v>
      </c>
      <c r="B2640" s="2" t="s">
        <v>358</v>
      </c>
      <c r="C2640" s="2" t="s">
        <v>85</v>
      </c>
      <c r="D2640" s="16" t="s">
        <v>433</v>
      </c>
      <c r="E2640" s="10">
        <v>-44.12973464299843</v>
      </c>
      <c r="F2640" s="26">
        <v>971.2593649349315</v>
      </c>
      <c r="G2640" s="10">
        <v>1006.5482867730569</v>
      </c>
    </row>
    <row r="2641">
      <c r="A2641" s="2">
        <v>2640.0</v>
      </c>
      <c r="B2641" s="2" t="s">
        <v>409</v>
      </c>
      <c r="C2641" s="2" t="s">
        <v>85</v>
      </c>
      <c r="D2641" s="16" t="s">
        <v>433</v>
      </c>
      <c r="E2641" s="10">
        <v>-36.13939066403613</v>
      </c>
      <c r="F2641" s="26">
        <v>955.6035165016527</v>
      </c>
      <c r="G2641" s="10">
        <v>1050.6780214160553</v>
      </c>
    </row>
    <row r="2642">
      <c r="A2642" s="2">
        <v>2641.0</v>
      </c>
      <c r="B2642" s="2" t="s">
        <v>66</v>
      </c>
      <c r="C2642" s="2" t="s">
        <v>85</v>
      </c>
      <c r="D2642" s="16" t="s">
        <v>442</v>
      </c>
      <c r="E2642" s="10">
        <v>8.93510770646962</v>
      </c>
      <c r="F2642" s="26">
        <v>1076.7140058112138</v>
      </c>
      <c r="G2642" s="10">
        <v>1086.8174120800916</v>
      </c>
    </row>
    <row r="2643">
      <c r="A2643" s="2">
        <v>2642.0</v>
      </c>
      <c r="B2643" s="2" t="s">
        <v>141</v>
      </c>
      <c r="C2643" s="2" t="s">
        <v>41</v>
      </c>
      <c r="D2643" s="16" t="s">
        <v>433</v>
      </c>
      <c r="E2643" s="10">
        <v>-22.166358645397807</v>
      </c>
      <c r="F2643" s="26">
        <v>1027.0060229678077</v>
      </c>
      <c r="G2643" s="10">
        <v>1221.6188391224077</v>
      </c>
    </row>
    <row r="2644">
      <c r="A2644" s="2">
        <v>2643.0</v>
      </c>
      <c r="B2644" s="2" t="s">
        <v>10</v>
      </c>
      <c r="C2644" s="2" t="s">
        <v>41</v>
      </c>
      <c r="D2644" s="16" t="s">
        <v>433</v>
      </c>
      <c r="E2644" s="10">
        <v>-49.49834144674182</v>
      </c>
      <c r="F2644" s="26">
        <v>1256.277478566866</v>
      </c>
      <c r="G2644" s="10">
        <v>1243.7851977678056</v>
      </c>
    </row>
    <row r="2645">
      <c r="A2645" s="2">
        <v>2644.0</v>
      </c>
      <c r="B2645" s="2" t="s">
        <v>86</v>
      </c>
      <c r="C2645" s="2" t="s">
        <v>41</v>
      </c>
      <c r="D2645" s="16" t="s">
        <v>521</v>
      </c>
      <c r="E2645" s="10">
        <v>46.702894183757856</v>
      </c>
      <c r="F2645" s="26">
        <v>1028.670846941757</v>
      </c>
      <c r="G2645" s="10">
        <v>1293.2835392145473</v>
      </c>
    </row>
    <row r="2646">
      <c r="A2646" s="2">
        <v>2645.0</v>
      </c>
      <c r="B2646" s="2" t="s">
        <v>27</v>
      </c>
      <c r="C2646" s="2" t="s">
        <v>86</v>
      </c>
      <c r="D2646" s="16" t="s">
        <v>559</v>
      </c>
      <c r="E2646" s="10">
        <v>16.329864140928308</v>
      </c>
      <c r="F2646" s="26">
        <v>1068.170682251901</v>
      </c>
      <c r="G2646" s="10">
        <v>1075.373741125515</v>
      </c>
    </row>
    <row r="2647">
      <c r="A2647" s="2">
        <v>2646.0</v>
      </c>
      <c r="B2647" s="2" t="s">
        <v>10</v>
      </c>
      <c r="C2647" s="2" t="s">
        <v>27</v>
      </c>
      <c r="D2647" s="16" t="s">
        <v>596</v>
      </c>
      <c r="E2647" s="10">
        <v>5.415535382343477</v>
      </c>
      <c r="F2647" s="26">
        <v>1206.7791371201242</v>
      </c>
      <c r="G2647" s="10">
        <v>1084.5005463928294</v>
      </c>
    </row>
    <row r="2648">
      <c r="A2648" s="2">
        <v>2647.0</v>
      </c>
      <c r="B2648" s="2" t="s">
        <v>116</v>
      </c>
      <c r="C2648" s="2" t="s">
        <v>10</v>
      </c>
      <c r="D2648" s="16" t="s">
        <v>433</v>
      </c>
      <c r="E2648" s="10">
        <v>-28.972614183347453</v>
      </c>
      <c r="F2648" s="26">
        <v>1067.0951415223244</v>
      </c>
      <c r="G2648" s="10">
        <v>1212.1946725024677</v>
      </c>
    </row>
    <row r="2649">
      <c r="A2649" s="2">
        <v>2648.0</v>
      </c>
      <c r="B2649" s="2" t="s">
        <v>41</v>
      </c>
      <c r="C2649" s="2" t="s">
        <v>10</v>
      </c>
      <c r="D2649" s="16" t="s">
        <v>508</v>
      </c>
      <c r="E2649" s="10">
        <v>11.269536099278413</v>
      </c>
      <c r="F2649" s="26">
        <v>1246.5806450307894</v>
      </c>
      <c r="G2649" s="10">
        <v>1241.1672866858153</v>
      </c>
    </row>
    <row r="2650">
      <c r="A2650" s="2">
        <v>2649.0</v>
      </c>
      <c r="B2650" s="2" t="s">
        <v>104</v>
      </c>
      <c r="C2650" s="2" t="s">
        <v>41</v>
      </c>
      <c r="D2650" s="16" t="s">
        <v>433</v>
      </c>
      <c r="E2650" s="10">
        <v>-22.696550374291856</v>
      </c>
      <c r="F2650" s="26">
        <v>1067.283404602154</v>
      </c>
      <c r="G2650" s="10">
        <v>1257.8501811300678</v>
      </c>
    </row>
    <row r="2651">
      <c r="A2651" s="2">
        <v>2650.0</v>
      </c>
      <c r="B2651" s="2" t="s">
        <v>86</v>
      </c>
      <c r="C2651" s="2" t="s">
        <v>41</v>
      </c>
      <c r="D2651" s="16" t="s">
        <v>564</v>
      </c>
      <c r="E2651" s="10">
        <v>43.029330844656826</v>
      </c>
      <c r="F2651" s="26">
        <v>1059.0438769845866</v>
      </c>
      <c r="G2651" s="10">
        <v>1280.5467315043597</v>
      </c>
    </row>
    <row r="2652">
      <c r="A2652" s="2">
        <v>2651.0</v>
      </c>
      <c r="B2652" s="2" t="s">
        <v>76</v>
      </c>
      <c r="C2652" s="2" t="s">
        <v>86</v>
      </c>
      <c r="D2652" s="16" t="s">
        <v>547</v>
      </c>
      <c r="E2652" s="10">
        <v>24.425426517780167</v>
      </c>
      <c r="F2652" s="26">
        <v>1025.3155233508328</v>
      </c>
      <c r="G2652" s="10">
        <v>1102.0732078292433</v>
      </c>
    </row>
    <row r="2653">
      <c r="A2653" s="2">
        <v>2652.0</v>
      </c>
      <c r="B2653" s="2" t="s">
        <v>10</v>
      </c>
      <c r="C2653" s="2" t="s">
        <v>76</v>
      </c>
      <c r="D2653" s="16" t="s">
        <v>494</v>
      </c>
      <c r="E2653" s="10">
        <v>3.8278104967019715</v>
      </c>
      <c r="F2653" s="26">
        <v>1229.8977505865369</v>
      </c>
      <c r="G2653" s="10">
        <v>1049.740949868613</v>
      </c>
    </row>
    <row r="2654">
      <c r="A2654" s="2">
        <v>2653.0</v>
      </c>
      <c r="B2654" s="2" t="s">
        <v>27</v>
      </c>
      <c r="C2654" s="2" t="s">
        <v>10</v>
      </c>
      <c r="D2654" s="16" t="s">
        <v>434</v>
      </c>
      <c r="E2654" s="10">
        <v>36.23898866807904</v>
      </c>
      <c r="F2654" s="26">
        <v>1079.085011010486</v>
      </c>
      <c r="G2654" s="10">
        <v>1233.725561083239</v>
      </c>
    </row>
    <row r="2655">
      <c r="A2655" s="2">
        <v>2654.0</v>
      </c>
      <c r="B2655" s="2" t="s">
        <v>315</v>
      </c>
      <c r="C2655" s="2" t="s">
        <v>27</v>
      </c>
      <c r="D2655" s="16" t="s">
        <v>540</v>
      </c>
      <c r="E2655" s="10">
        <v>36.52343375154283</v>
      </c>
      <c r="F2655" s="26">
        <v>954.4350305854304</v>
      </c>
      <c r="G2655" s="10">
        <v>1115.3239996785649</v>
      </c>
    </row>
    <row r="2656">
      <c r="A2656" s="2">
        <v>2655.0</v>
      </c>
      <c r="B2656" s="2" t="s">
        <v>116</v>
      </c>
      <c r="C2656" s="2" t="s">
        <v>315</v>
      </c>
      <c r="D2656" s="16" t="s">
        <v>543</v>
      </c>
      <c r="E2656" s="10">
        <v>11.1716187821656</v>
      </c>
      <c r="F2656" s="26">
        <v>1038.1225273389769</v>
      </c>
      <c r="G2656" s="10">
        <v>990.9584643369733</v>
      </c>
    </row>
    <row r="2657">
      <c r="A2657" s="2">
        <v>2656.0</v>
      </c>
      <c r="B2657" s="2" t="s">
        <v>153</v>
      </c>
      <c r="C2657" s="2" t="s">
        <v>71</v>
      </c>
      <c r="D2657" s="16" t="s">
        <v>433</v>
      </c>
      <c r="E2657" s="10">
        <v>-45.38961797095912</v>
      </c>
      <c r="F2657" s="26">
        <v>1029.077624245826</v>
      </c>
      <c r="G2657" s="10">
        <v>1053.954107025169</v>
      </c>
    </row>
    <row r="2658">
      <c r="A2658" s="2">
        <v>2657.0</v>
      </c>
      <c r="B2658" s="2" t="s">
        <v>39</v>
      </c>
      <c r="C2658" s="2" t="s">
        <v>71</v>
      </c>
      <c r="D2658" s="16" t="s">
        <v>551</v>
      </c>
      <c r="E2658" s="10">
        <v>5.095609718761133</v>
      </c>
      <c r="F2658" s="26">
        <v>1161.062064737411</v>
      </c>
      <c r="G2658" s="10">
        <v>1099.343724996128</v>
      </c>
    </row>
    <row r="2659">
      <c r="A2659" s="2">
        <v>2658.0</v>
      </c>
      <c r="B2659" s="2" t="s">
        <v>79</v>
      </c>
      <c r="C2659" s="2" t="s">
        <v>39</v>
      </c>
      <c r="D2659" s="16" t="s">
        <v>517</v>
      </c>
      <c r="E2659" s="10">
        <v>24.107228041841584</v>
      </c>
      <c r="F2659" s="26">
        <v>1093.644628879509</v>
      </c>
      <c r="G2659" s="10">
        <v>1166.1576744561721</v>
      </c>
    </row>
    <row r="2660">
      <c r="A2660" s="2">
        <v>2659.0</v>
      </c>
      <c r="B2660" s="2" t="s">
        <v>234</v>
      </c>
      <c r="C2660" s="2" t="s">
        <v>79</v>
      </c>
      <c r="D2660" s="16" t="s">
        <v>559</v>
      </c>
      <c r="E2660" s="10">
        <v>36.47684578817149</v>
      </c>
      <c r="F2660" s="26">
        <v>960.6354086021868</v>
      </c>
      <c r="G2660" s="10">
        <v>1117.7518569213505</v>
      </c>
    </row>
    <row r="2661">
      <c r="A2661" s="2">
        <v>2660.0</v>
      </c>
      <c r="B2661" s="2" t="s">
        <v>171</v>
      </c>
      <c r="C2661" s="2" t="s">
        <v>234</v>
      </c>
      <c r="D2661" s="16" t="s">
        <v>486</v>
      </c>
      <c r="E2661" s="10">
        <v>11.165101827186383</v>
      </c>
      <c r="F2661" s="26">
        <v>1043.270334344582</v>
      </c>
      <c r="G2661" s="10">
        <v>997.1122543903583</v>
      </c>
    </row>
    <row r="2662">
      <c r="A2662" s="2">
        <v>2661.0</v>
      </c>
      <c r="B2662" s="2" t="s">
        <v>179</v>
      </c>
      <c r="C2662" s="2" t="s">
        <v>171</v>
      </c>
      <c r="D2662" s="16" t="s">
        <v>475</v>
      </c>
      <c r="E2662" s="10">
        <v>22.59416041395741</v>
      </c>
      <c r="F2662" s="26">
        <v>993.9641988798694</v>
      </c>
      <c r="G2662" s="10">
        <v>1054.4354361717683</v>
      </c>
    </row>
    <row r="2663">
      <c r="A2663" s="2">
        <v>2662.0</v>
      </c>
      <c r="B2663" s="2" t="s">
        <v>17</v>
      </c>
      <c r="C2663" s="2" t="s">
        <v>179</v>
      </c>
      <c r="D2663" s="16" t="s">
        <v>460</v>
      </c>
      <c r="E2663" s="10">
        <v>1.7446529068570735</v>
      </c>
      <c r="F2663" s="26">
        <v>1248.8833131787565</v>
      </c>
      <c r="G2663" s="10">
        <v>1016.5583592938268</v>
      </c>
    </row>
    <row r="2664">
      <c r="A2664" s="2">
        <v>2663.0</v>
      </c>
      <c r="B2664" s="2" t="s">
        <v>39</v>
      </c>
      <c r="C2664" s="2" t="s">
        <v>17</v>
      </c>
      <c r="D2664" s="16" t="s">
        <v>433</v>
      </c>
      <c r="E2664" s="10">
        <v>-34.215921161584326</v>
      </c>
      <c r="F2664" s="26">
        <v>1142.0504464143305</v>
      </c>
      <c r="G2664" s="10">
        <v>1250.6279660856135</v>
      </c>
    </row>
    <row r="2665">
      <c r="A2665" s="2">
        <v>2664.0</v>
      </c>
      <c r="B2665" s="2" t="s">
        <v>153</v>
      </c>
      <c r="C2665" s="2" t="s">
        <v>17</v>
      </c>
      <c r="D2665" s="16" t="s">
        <v>454</v>
      </c>
      <c r="E2665" s="10">
        <v>51.84612888771487</v>
      </c>
      <c r="F2665" s="26">
        <v>983.6880062748669</v>
      </c>
      <c r="G2665" s="10">
        <v>1284.8438872471977</v>
      </c>
    </row>
    <row r="2666">
      <c r="A2666" s="2">
        <v>2665.0</v>
      </c>
      <c r="B2666" s="2" t="s">
        <v>30</v>
      </c>
      <c r="C2666" s="2" t="s">
        <v>153</v>
      </c>
      <c r="D2666" s="16" t="s">
        <v>501</v>
      </c>
      <c r="E2666" s="10">
        <v>12.035905377254466</v>
      </c>
      <c r="F2666" s="26">
        <v>1075.9430983925633</v>
      </c>
      <c r="G2666" s="10">
        <v>1035.5341351625818</v>
      </c>
    </row>
    <row r="2667">
      <c r="A2667" s="2">
        <v>2666.0</v>
      </c>
      <c r="B2667" s="2" t="s">
        <v>157</v>
      </c>
      <c r="C2667" s="2" t="s">
        <v>30</v>
      </c>
      <c r="D2667" s="16" t="s">
        <v>482</v>
      </c>
      <c r="E2667" s="10">
        <v>27.929039070784352</v>
      </c>
      <c r="F2667" s="26">
        <v>996.5719669769734</v>
      </c>
      <c r="G2667" s="10">
        <v>1087.9790037698178</v>
      </c>
    </row>
    <row r="2668">
      <c r="A2668" s="2">
        <v>2667.0</v>
      </c>
      <c r="B2668" s="2" t="s">
        <v>159</v>
      </c>
      <c r="C2668" s="2" t="s">
        <v>157</v>
      </c>
      <c r="D2668" s="16" t="s">
        <v>558</v>
      </c>
      <c r="E2668" s="10">
        <v>9.855015882305318</v>
      </c>
      <c r="F2668" s="26">
        <v>1096.9440510154077</v>
      </c>
      <c r="G2668" s="10">
        <v>1024.5010060477578</v>
      </c>
    </row>
    <row r="2669">
      <c r="A2669" s="2">
        <v>2668.0</v>
      </c>
      <c r="B2669" s="2" t="s">
        <v>39</v>
      </c>
      <c r="C2669" s="2" t="s">
        <v>159</v>
      </c>
      <c r="D2669" s="16" t="s">
        <v>498</v>
      </c>
      <c r="E2669" s="10">
        <v>15.44636039209344</v>
      </c>
      <c r="F2669" s="26">
        <v>1107.8345252527463</v>
      </c>
      <c r="G2669" s="10">
        <v>1106.799066897713</v>
      </c>
    </row>
    <row r="2670">
      <c r="A2670" s="2">
        <v>2669.0</v>
      </c>
      <c r="B2670" s="2" t="s">
        <v>79</v>
      </c>
      <c r="C2670" s="2" t="s">
        <v>39</v>
      </c>
      <c r="D2670" s="16" t="s">
        <v>491</v>
      </c>
      <c r="E2670" s="10">
        <v>20.051335630866152</v>
      </c>
      <c r="F2670" s="26">
        <v>1081.275011133179</v>
      </c>
      <c r="G2670" s="10">
        <v>1123.2808856448398</v>
      </c>
    </row>
    <row r="2671">
      <c r="A2671" s="2">
        <v>2670.0</v>
      </c>
      <c r="B2671" s="2" t="s">
        <v>158</v>
      </c>
      <c r="C2671" s="2" t="s">
        <v>125</v>
      </c>
      <c r="D2671" s="16" t="s">
        <v>433</v>
      </c>
      <c r="E2671" s="10">
        <v>-54.07675768065689</v>
      </c>
      <c r="F2671" s="26">
        <v>1059.6960708583651</v>
      </c>
      <c r="G2671" s="10">
        <v>995.1886666415628</v>
      </c>
    </row>
    <row r="2672">
      <c r="A2672" s="2">
        <v>2671.0</v>
      </c>
      <c r="B2672" s="2" t="s">
        <v>373</v>
      </c>
      <c r="C2672" s="2" t="s">
        <v>125</v>
      </c>
      <c r="D2672" s="16" t="s">
        <v>433</v>
      </c>
      <c r="E2672" s="10">
        <v>-38.27164317895511</v>
      </c>
      <c r="F2672" s="26">
        <v>969.4164793371706</v>
      </c>
      <c r="G2672" s="10">
        <v>1049.2654243222196</v>
      </c>
    </row>
    <row r="2673">
      <c r="A2673" s="2">
        <v>2672.0</v>
      </c>
      <c r="B2673" s="2" t="s">
        <v>123</v>
      </c>
      <c r="C2673" s="2" t="s">
        <v>125</v>
      </c>
      <c r="D2673" s="16" t="s">
        <v>540</v>
      </c>
      <c r="E2673" s="10">
        <v>23.19714907056632</v>
      </c>
      <c r="F2673" s="26">
        <v>981.2198311686337</v>
      </c>
      <c r="G2673" s="10">
        <v>1087.5370675011748</v>
      </c>
    </row>
    <row r="2674">
      <c r="A2674" s="2">
        <v>2673.0</v>
      </c>
      <c r="B2674" s="2" t="s">
        <v>92</v>
      </c>
      <c r="C2674" s="2" t="s">
        <v>123</v>
      </c>
      <c r="D2674" s="16" t="s">
        <v>579</v>
      </c>
      <c r="E2674" s="10">
        <v>18.227868998439252</v>
      </c>
      <c r="F2674" s="26">
        <v>978.7972193269702</v>
      </c>
      <c r="G2674" s="10">
        <v>1004.4169802392001</v>
      </c>
    </row>
    <row r="2675">
      <c r="A2675" s="2">
        <v>2674.0</v>
      </c>
      <c r="B2675" s="2" t="s">
        <v>69</v>
      </c>
      <c r="C2675" s="2" t="s">
        <v>92</v>
      </c>
      <c r="D2675" s="16" t="s">
        <v>519</v>
      </c>
      <c r="E2675" s="10">
        <v>4.889260988256337</v>
      </c>
      <c r="F2675" s="26">
        <v>1142.3535808686875</v>
      </c>
      <c r="G2675" s="10">
        <v>997.0250883254095</v>
      </c>
    </row>
    <row r="2676">
      <c r="A2676" s="2">
        <v>2675.0</v>
      </c>
      <c r="B2676" s="2" t="s">
        <v>22</v>
      </c>
      <c r="C2676" s="2" t="s">
        <v>69</v>
      </c>
      <c r="D2676" s="16" t="s">
        <v>528</v>
      </c>
      <c r="E2676" s="10">
        <v>22.113188387988234</v>
      </c>
      <c r="F2676" s="26">
        <v>1086.8619440830582</v>
      </c>
      <c r="G2676" s="10">
        <v>1147.2428418569439</v>
      </c>
    </row>
    <row r="2677">
      <c r="A2677" s="2">
        <v>2676.0</v>
      </c>
      <c r="B2677" s="2" t="s">
        <v>152</v>
      </c>
      <c r="C2677" s="2" t="s">
        <v>22</v>
      </c>
      <c r="D2677" s="16" t="s">
        <v>507</v>
      </c>
      <c r="E2677" s="10">
        <v>20.059136343619542</v>
      </c>
      <c r="F2677" s="26">
        <v>1076.165841709404</v>
      </c>
      <c r="G2677" s="10">
        <v>1108.9751324710464</v>
      </c>
    </row>
    <row r="2678">
      <c r="A2678" s="2">
        <v>2677.0</v>
      </c>
      <c r="B2678" s="2" t="s">
        <v>324</v>
      </c>
      <c r="C2678" s="2" t="s">
        <v>152</v>
      </c>
      <c r="D2678" s="16" t="s">
        <v>464</v>
      </c>
      <c r="E2678" s="10">
        <v>34.505049544205654</v>
      </c>
      <c r="F2678" s="26">
        <v>948.4835839627403</v>
      </c>
      <c r="G2678" s="10">
        <v>1096.2249780530235</v>
      </c>
    </row>
    <row r="2679">
      <c r="A2679" s="2">
        <v>2678.0</v>
      </c>
      <c r="B2679" s="2" t="s">
        <v>151</v>
      </c>
      <c r="C2679" s="2" t="s">
        <v>324</v>
      </c>
      <c r="D2679" s="16" t="s">
        <v>439</v>
      </c>
      <c r="E2679" s="10">
        <v>4.747694757200226</v>
      </c>
      <c r="F2679" s="26">
        <v>1139.8583023586766</v>
      </c>
      <c r="G2679" s="10">
        <v>982.9886335069459</v>
      </c>
    </row>
    <row r="2680">
      <c r="A2680" s="2">
        <v>2679.0</v>
      </c>
      <c r="B2680" s="2" t="s">
        <v>311</v>
      </c>
      <c r="C2680" s="2" t="s">
        <v>151</v>
      </c>
      <c r="D2680" s="16" t="s">
        <v>478</v>
      </c>
      <c r="E2680" s="10">
        <v>43.88474026458361</v>
      </c>
      <c r="F2680" s="26">
        <v>928.0353376236666</v>
      </c>
      <c r="G2680" s="10">
        <v>1144.6059971158768</v>
      </c>
    </row>
    <row r="2681">
      <c r="A2681" s="2">
        <v>2680.0</v>
      </c>
      <c r="B2681" s="2" t="s">
        <v>69</v>
      </c>
      <c r="C2681" s="2" t="s">
        <v>311</v>
      </c>
      <c r="D2681" s="16" t="s">
        <v>559</v>
      </c>
      <c r="E2681" s="10">
        <v>4.630758457468936</v>
      </c>
      <c r="F2681" s="26">
        <v>1125.1296534689557</v>
      </c>
      <c r="G2681" s="10">
        <v>971.9200778882503</v>
      </c>
    </row>
    <row r="2682">
      <c r="A2682" s="2">
        <v>2681.0</v>
      </c>
      <c r="B2682" s="2" t="s">
        <v>92</v>
      </c>
      <c r="C2682" s="2" t="s">
        <v>69</v>
      </c>
      <c r="D2682" s="16" t="s">
        <v>599</v>
      </c>
      <c r="E2682" s="10">
        <v>32.97489117628531</v>
      </c>
      <c r="F2682" s="26">
        <v>992.1358273371532</v>
      </c>
      <c r="G2682" s="10">
        <v>1129.7604119264245</v>
      </c>
    </row>
    <row r="2683">
      <c r="A2683" s="2">
        <v>2682.0</v>
      </c>
      <c r="B2683" s="2" t="s">
        <v>152</v>
      </c>
      <c r="C2683" s="2" t="s">
        <v>92</v>
      </c>
      <c r="D2683" s="16" t="s">
        <v>478</v>
      </c>
      <c r="E2683" s="10">
        <v>11.495954667830716</v>
      </c>
      <c r="F2683" s="26">
        <v>1061.719928508818</v>
      </c>
      <c r="G2683" s="10">
        <v>1025.1107185134385</v>
      </c>
    </row>
    <row r="2684">
      <c r="A2684" s="2">
        <v>2683.0</v>
      </c>
      <c r="B2684" s="2" t="s">
        <v>22</v>
      </c>
      <c r="C2684" s="2" t="s">
        <v>152</v>
      </c>
      <c r="D2684" s="16" t="s">
        <v>454</v>
      </c>
      <c r="E2684" s="10">
        <v>13.701294305163323</v>
      </c>
      <c r="F2684" s="26">
        <v>1088.915996127427</v>
      </c>
      <c r="G2684" s="10">
        <v>1073.2158831766487</v>
      </c>
    </row>
    <row r="2685">
      <c r="A2685" s="2">
        <v>2684.0</v>
      </c>
      <c r="B2685" s="2" t="s">
        <v>42</v>
      </c>
      <c r="C2685" s="2" t="s">
        <v>195</v>
      </c>
      <c r="D2685" s="16" t="s">
        <v>471</v>
      </c>
      <c r="E2685" s="10">
        <v>6.47382810949486</v>
      </c>
      <c r="F2685" s="26">
        <v>1117.7425994526857</v>
      </c>
      <c r="G2685" s="10">
        <v>1009.1857750379886</v>
      </c>
    </row>
    <row r="2686">
      <c r="A2686" s="2">
        <v>2685.0</v>
      </c>
      <c r="B2686" s="2" t="s">
        <v>20</v>
      </c>
      <c r="C2686" s="2" t="s">
        <v>42</v>
      </c>
      <c r="D2686" s="16" t="s">
        <v>438</v>
      </c>
      <c r="E2686" s="10">
        <v>18.55019715409344</v>
      </c>
      <c r="F2686" s="26">
        <v>1099.8114851089292</v>
      </c>
      <c r="G2686" s="10">
        <v>1124.2164275621803</v>
      </c>
    </row>
    <row r="2687">
      <c r="A2687" s="2">
        <v>2686.0</v>
      </c>
      <c r="B2687" s="2" t="s">
        <v>66</v>
      </c>
      <c r="C2687" s="2" t="s">
        <v>20</v>
      </c>
      <c r="D2687" s="16" t="s">
        <v>506</v>
      </c>
      <c r="E2687" s="10">
        <v>18.596487610753723</v>
      </c>
      <c r="F2687" s="26">
        <v>1085.6491135176834</v>
      </c>
      <c r="G2687" s="10">
        <v>1118.3616822630227</v>
      </c>
    </row>
    <row r="2688">
      <c r="A2688" s="2">
        <v>2687.0</v>
      </c>
      <c r="B2688" s="2" t="s">
        <v>43</v>
      </c>
      <c r="C2688" s="2" t="s">
        <v>66</v>
      </c>
      <c r="D2688" s="16" t="s">
        <v>457</v>
      </c>
      <c r="E2688" s="10">
        <v>16.476243968191593</v>
      </c>
      <c r="F2688" s="26">
        <v>1091.1885026660536</v>
      </c>
      <c r="G2688" s="10">
        <v>1104.245601128437</v>
      </c>
    </row>
    <row r="2689">
      <c r="A2689" s="2">
        <v>2688.0</v>
      </c>
      <c r="B2689" s="2" t="s">
        <v>143</v>
      </c>
      <c r="C2689" s="2" t="s">
        <v>43</v>
      </c>
      <c r="D2689" s="16" t="s">
        <v>536</v>
      </c>
      <c r="E2689" s="10">
        <v>21.177794854604137</v>
      </c>
      <c r="F2689" s="26">
        <v>1056.415102464336</v>
      </c>
      <c r="G2689" s="10">
        <v>1107.6647466342454</v>
      </c>
    </row>
    <row r="2690">
      <c r="A2690" s="2">
        <v>2689.0</v>
      </c>
      <c r="B2690" s="2" t="s">
        <v>45</v>
      </c>
      <c r="C2690" s="2" t="s">
        <v>143</v>
      </c>
      <c r="D2690" s="16" t="s">
        <v>476</v>
      </c>
      <c r="E2690" s="10">
        <v>17.61884215203206</v>
      </c>
      <c r="F2690" s="26">
        <v>1062.714285744136</v>
      </c>
      <c r="G2690" s="10">
        <v>1077.5928973189402</v>
      </c>
    </row>
    <row r="2691">
      <c r="A2691" s="2">
        <v>2690.0</v>
      </c>
      <c r="B2691" s="2" t="s">
        <v>42</v>
      </c>
      <c r="C2691" s="2" t="s">
        <v>45</v>
      </c>
      <c r="D2691" s="16" t="s">
        <v>450</v>
      </c>
      <c r="E2691" s="10">
        <v>12.253789076508438</v>
      </c>
      <c r="F2691" s="26">
        <v>1105.666230408087</v>
      </c>
      <c r="G2691" s="10">
        <v>1080.333127896168</v>
      </c>
    </row>
    <row r="2692">
      <c r="A2692" s="2">
        <v>2691.0</v>
      </c>
      <c r="B2692" s="2" t="s">
        <v>20</v>
      </c>
      <c r="C2692" s="2" t="s">
        <v>42</v>
      </c>
      <c r="D2692" s="16" t="s">
        <v>494</v>
      </c>
      <c r="E2692" s="10">
        <v>17.75298256962303</v>
      </c>
      <c r="F2692" s="26">
        <v>1099.765194652269</v>
      </c>
      <c r="G2692" s="10">
        <v>1117.9200194845953</v>
      </c>
    </row>
    <row r="2693">
      <c r="A2693" s="2">
        <v>2692.0</v>
      </c>
      <c r="B2693" s="2" t="s">
        <v>66</v>
      </c>
      <c r="C2693" s="2" t="s">
        <v>20</v>
      </c>
      <c r="D2693" s="16" t="s">
        <v>528</v>
      </c>
      <c r="E2693" s="10">
        <v>18.22087237920083</v>
      </c>
      <c r="F2693" s="26">
        <v>1087.7693571602454</v>
      </c>
      <c r="G2693" s="10">
        <v>1117.518177221892</v>
      </c>
    </row>
    <row r="2694">
      <c r="A2694" s="2">
        <v>2693.0</v>
      </c>
      <c r="B2694" s="2" t="s">
        <v>34</v>
      </c>
      <c r="C2694" s="2" t="s">
        <v>66</v>
      </c>
      <c r="D2694" s="16" t="s">
        <v>575</v>
      </c>
      <c r="E2694" s="10">
        <v>19.106971489373333</v>
      </c>
      <c r="F2694" s="26">
        <v>1069.2126239122958</v>
      </c>
      <c r="G2694" s="10">
        <v>1105.990229539446</v>
      </c>
    </row>
    <row r="2695">
      <c r="A2695" s="2">
        <v>2694.0</v>
      </c>
      <c r="B2695" s="2" t="s">
        <v>409</v>
      </c>
      <c r="C2695" s="2" t="s">
        <v>34</v>
      </c>
      <c r="D2695" s="16" t="s">
        <v>433</v>
      </c>
      <c r="E2695" s="10">
        <v>-25.630938146955575</v>
      </c>
      <c r="F2695" s="26">
        <v>919.4641258376166</v>
      </c>
      <c r="G2695" s="10">
        <v>1088.3195954016692</v>
      </c>
    </row>
    <row r="2696">
      <c r="A2696" s="2">
        <v>2695.0</v>
      </c>
      <c r="B2696" s="2" t="s">
        <v>143</v>
      </c>
      <c r="C2696" s="2" t="s">
        <v>34</v>
      </c>
      <c r="D2696" s="16" t="s">
        <v>433</v>
      </c>
      <c r="E2696" s="10">
        <v>-41.756781243432826</v>
      </c>
      <c r="F2696" s="26">
        <v>1059.9740551669083</v>
      </c>
      <c r="G2696" s="10">
        <v>1113.9505335486247</v>
      </c>
    </row>
    <row r="2697">
      <c r="A2697" s="2">
        <v>2696.0</v>
      </c>
      <c r="B2697" s="2" t="s">
        <v>42</v>
      </c>
      <c r="C2697" s="2" t="s">
        <v>34</v>
      </c>
      <c r="D2697" s="16" t="s">
        <v>545</v>
      </c>
      <c r="E2697" s="10">
        <v>15.988362348086524</v>
      </c>
      <c r="F2697" s="26">
        <v>1100.1670369149722</v>
      </c>
      <c r="G2697" s="10">
        <v>1155.7073147920576</v>
      </c>
    </row>
    <row r="2698">
      <c r="A2698" s="2">
        <v>2697.0</v>
      </c>
      <c r="B2698" s="2" t="s">
        <v>20</v>
      </c>
      <c r="C2698" s="2" t="s">
        <v>42</v>
      </c>
      <c r="D2698" s="16" t="s">
        <v>509</v>
      </c>
      <c r="E2698" s="10">
        <v>16.897660343913216</v>
      </c>
      <c r="F2698" s="26">
        <v>1099.2973048426913</v>
      </c>
      <c r="G2698" s="10">
        <v>1116.1553992630586</v>
      </c>
    </row>
    <row r="2699">
      <c r="A2699" s="2">
        <v>2698.0</v>
      </c>
      <c r="B2699" s="2" t="s">
        <v>79</v>
      </c>
      <c r="C2699" s="2" t="s">
        <v>116</v>
      </c>
      <c r="D2699" s="16" t="s">
        <v>542</v>
      </c>
      <c r="E2699" s="10">
        <v>10.041633977128104</v>
      </c>
      <c r="F2699" s="26">
        <v>1101.3263467640452</v>
      </c>
      <c r="G2699" s="10">
        <v>1049.2941461211424</v>
      </c>
    </row>
    <row r="2700">
      <c r="A2700" s="2">
        <v>2699.0</v>
      </c>
      <c r="B2700" s="2" t="s">
        <v>41</v>
      </c>
      <c r="C2700" s="2" t="s">
        <v>79</v>
      </c>
      <c r="D2700" s="16" t="s">
        <v>437</v>
      </c>
      <c r="E2700" s="10">
        <v>6.341941045900887</v>
      </c>
      <c r="F2700" s="26">
        <v>1237.517400659703</v>
      </c>
      <c r="G2700" s="10">
        <v>1111.3679807411731</v>
      </c>
    </row>
    <row r="2701">
      <c r="A2701" s="2">
        <v>2700.0</v>
      </c>
      <c r="B2701" s="2" t="s">
        <v>30</v>
      </c>
      <c r="C2701" s="2" t="s">
        <v>41</v>
      </c>
      <c r="D2701" s="16" t="s">
        <v>464</v>
      </c>
      <c r="E2701" s="10">
        <v>39.50683569082184</v>
      </c>
      <c r="F2701" s="26">
        <v>1060.0499646990336</v>
      </c>
      <c r="G2701" s="10">
        <v>1243.859341705604</v>
      </c>
    </row>
    <row r="2702">
      <c r="A2702" s="2">
        <v>2701.0</v>
      </c>
      <c r="B2702" s="2" t="s">
        <v>27</v>
      </c>
      <c r="C2702" s="2" t="s">
        <v>30</v>
      </c>
      <c r="D2702" s="16" t="s">
        <v>463</v>
      </c>
      <c r="E2702" s="10">
        <v>17.44813883597289</v>
      </c>
      <c r="F2702" s="26">
        <v>1078.800565927022</v>
      </c>
      <c r="G2702" s="10">
        <v>1099.5568003898554</v>
      </c>
    </row>
    <row r="2703">
      <c r="A2703" s="2">
        <v>2702.0</v>
      </c>
      <c r="B2703" s="2" t="s">
        <v>71</v>
      </c>
      <c r="C2703" s="2" t="s">
        <v>27</v>
      </c>
      <c r="D2703" s="16" t="s">
        <v>433</v>
      </c>
      <c r="E2703" s="10">
        <v>-47.98449240485094</v>
      </c>
      <c r="F2703" s="26">
        <v>1094.2481152773669</v>
      </c>
      <c r="G2703" s="10">
        <v>1096.248704762995</v>
      </c>
    </row>
    <row r="2704">
      <c r="A2704" s="2">
        <v>2703.0</v>
      </c>
      <c r="B2704" s="2" t="s">
        <v>171</v>
      </c>
      <c r="C2704" s="2" t="s">
        <v>27</v>
      </c>
      <c r="D2704" s="16" t="s">
        <v>470</v>
      </c>
      <c r="E2704" s="10">
        <v>27.518426508050503</v>
      </c>
      <c r="F2704" s="26">
        <v>1031.8412757578108</v>
      </c>
      <c r="G2704" s="10">
        <v>1144.233197167846</v>
      </c>
    </row>
    <row r="2705">
      <c r="A2705" s="2">
        <v>2704.0</v>
      </c>
      <c r="B2705" s="2" t="s">
        <v>76</v>
      </c>
      <c r="C2705" s="2" t="s">
        <v>171</v>
      </c>
      <c r="D2705" s="16" t="s">
        <v>457</v>
      </c>
      <c r="E2705" s="10">
        <v>16.520402076223224</v>
      </c>
      <c r="F2705" s="26">
        <v>1045.9131393719108</v>
      </c>
      <c r="G2705" s="10">
        <v>1059.3597022658614</v>
      </c>
    </row>
    <row r="2706">
      <c r="A2706" s="2">
        <v>2705.0</v>
      </c>
      <c r="B2706" s="2" t="s">
        <v>17</v>
      </c>
      <c r="C2706" s="2" t="s">
        <v>76</v>
      </c>
      <c r="D2706" s="16" t="s">
        <v>520</v>
      </c>
      <c r="E2706" s="10">
        <v>4.554984803805693</v>
      </c>
      <c r="F2706" s="26">
        <v>1232.9977583594828</v>
      </c>
      <c r="G2706" s="10">
        <v>1062.433541448134</v>
      </c>
    </row>
    <row r="2707">
      <c r="A2707" s="2">
        <v>2706.0</v>
      </c>
      <c r="B2707" s="2" t="s">
        <v>41</v>
      </c>
      <c r="C2707" s="2" t="s">
        <v>17</v>
      </c>
      <c r="D2707" s="16" t="s">
        <v>565</v>
      </c>
      <c r="E2707" s="10">
        <v>19.81925413129798</v>
      </c>
      <c r="F2707" s="26">
        <v>1204.3525060147822</v>
      </c>
      <c r="G2707" s="10">
        <v>1237.5527431632884</v>
      </c>
    </row>
    <row r="2708">
      <c r="A2708" s="2">
        <v>2707.0</v>
      </c>
      <c r="B2708" s="2" t="s">
        <v>79</v>
      </c>
      <c r="C2708" s="2" t="s">
        <v>41</v>
      </c>
      <c r="D2708" s="16" t="s">
        <v>501</v>
      </c>
      <c r="E2708" s="10">
        <v>31.458198918695793</v>
      </c>
      <c r="F2708" s="26">
        <v>1105.0260396952722</v>
      </c>
      <c r="G2708" s="10">
        <v>1224.1717601460803</v>
      </c>
    </row>
    <row r="2709">
      <c r="A2709" s="2">
        <v>2708.0</v>
      </c>
      <c r="B2709" s="2" t="s">
        <v>116</v>
      </c>
      <c r="C2709" s="2" t="s">
        <v>79</v>
      </c>
      <c r="D2709" s="16" t="s">
        <v>498</v>
      </c>
      <c r="E2709" s="10">
        <v>27.922752587314047</v>
      </c>
      <c r="F2709" s="26">
        <v>1039.2525121440144</v>
      </c>
      <c r="G2709" s="10">
        <v>1136.4842386139678</v>
      </c>
    </row>
    <row r="2710">
      <c r="A2710" s="2">
        <v>2709.0</v>
      </c>
      <c r="B2710" s="2" t="s">
        <v>30</v>
      </c>
      <c r="C2710" s="2" t="s">
        <v>116</v>
      </c>
      <c r="D2710" s="16" t="s">
        <v>596</v>
      </c>
      <c r="E2710" s="10">
        <v>13.374904747513632</v>
      </c>
      <c r="F2710" s="26">
        <v>1082.1086615538825</v>
      </c>
      <c r="G2710" s="10">
        <v>1067.1752647313285</v>
      </c>
    </row>
    <row r="2711">
      <c r="A2711" s="2">
        <v>2710.0</v>
      </c>
      <c r="B2711" s="2" t="s">
        <v>41</v>
      </c>
      <c r="C2711" s="2" t="s">
        <v>30</v>
      </c>
      <c r="D2711" s="16" t="s">
        <v>579</v>
      </c>
      <c r="E2711" s="10">
        <v>7.226598757159469</v>
      </c>
      <c r="F2711" s="26">
        <v>1192.7135612273844</v>
      </c>
      <c r="G2711" s="10">
        <v>1095.4835663013962</v>
      </c>
    </row>
    <row r="2712">
      <c r="A2712" s="2">
        <v>2711.0</v>
      </c>
      <c r="B2712" s="2" t="s">
        <v>17</v>
      </c>
      <c r="C2712" s="2" t="s">
        <v>41</v>
      </c>
      <c r="D2712" s="16" t="s">
        <v>491</v>
      </c>
      <c r="E2712" s="10">
        <v>13.317853042662438</v>
      </c>
      <c r="F2712" s="26">
        <v>1217.7334890319903</v>
      </c>
      <c r="G2712" s="10">
        <v>1199.940159984544</v>
      </c>
    </row>
    <row r="2713">
      <c r="A2713" s="2">
        <v>2712.0</v>
      </c>
      <c r="B2713" s="2" t="s">
        <v>27</v>
      </c>
      <c r="C2713" s="2" t="s">
        <v>17</v>
      </c>
      <c r="D2713" s="16" t="s">
        <v>542</v>
      </c>
      <c r="E2713" s="10">
        <v>29.75095005426353</v>
      </c>
      <c r="F2713" s="26">
        <v>1116.7147706597952</v>
      </c>
      <c r="G2713" s="10">
        <v>1231.0513420746527</v>
      </c>
    </row>
    <row r="2714">
      <c r="A2714" s="2">
        <v>2713.0</v>
      </c>
      <c r="B2714" s="2" t="s">
        <v>43</v>
      </c>
      <c r="C2714" s="2" t="s">
        <v>125</v>
      </c>
      <c r="D2714" s="16" t="s">
        <v>442</v>
      </c>
      <c r="E2714" s="10">
        <v>13.114472693748883</v>
      </c>
      <c r="F2714" s="26">
        <v>1086.4869517796412</v>
      </c>
      <c r="G2714" s="10">
        <v>1064.3399184306083</v>
      </c>
    </row>
    <row r="2715">
      <c r="A2715" s="2">
        <v>2714.0</v>
      </c>
      <c r="B2715" s="2" t="s">
        <v>311</v>
      </c>
      <c r="C2715" s="2" t="s">
        <v>43</v>
      </c>
      <c r="D2715" s="16" t="s">
        <v>499</v>
      </c>
      <c r="E2715" s="10">
        <v>32.643430605895716</v>
      </c>
      <c r="F2715" s="26">
        <v>967.2893194307813</v>
      </c>
      <c r="G2715" s="10">
        <v>1099.6014244733901</v>
      </c>
    </row>
    <row r="2716">
      <c r="A2716" s="2">
        <v>2715.0</v>
      </c>
      <c r="B2716" s="2" t="s">
        <v>195</v>
      </c>
      <c r="C2716" s="2" t="s">
        <v>311</v>
      </c>
      <c r="D2716" s="16" t="s">
        <v>544</v>
      </c>
      <c r="E2716" s="10">
        <v>14.899371367592904</v>
      </c>
      <c r="F2716" s="26">
        <v>1002.7119469284937</v>
      </c>
      <c r="G2716" s="10">
        <v>999.932750036677</v>
      </c>
    </row>
    <row r="2717">
      <c r="A2717" s="2">
        <v>2716.0</v>
      </c>
      <c r="B2717" s="2" t="s">
        <v>324</v>
      </c>
      <c r="C2717" s="2" t="s">
        <v>195</v>
      </c>
      <c r="D2717" s="16" t="s">
        <v>450</v>
      </c>
      <c r="E2717" s="10">
        <v>19.383211543335836</v>
      </c>
      <c r="F2717" s="26">
        <v>978.2409387497456</v>
      </c>
      <c r="G2717" s="10">
        <v>1017.6113182960866</v>
      </c>
    </row>
    <row r="2718">
      <c r="A2718" s="2">
        <v>2717.0</v>
      </c>
      <c r="B2718" s="2" t="s">
        <v>40</v>
      </c>
      <c r="C2718" s="2" t="s">
        <v>324</v>
      </c>
      <c r="D2718" s="16" t="s">
        <v>579</v>
      </c>
      <c r="E2718" s="10">
        <v>5.7749182093494555</v>
      </c>
      <c r="F2718" s="26">
        <v>1120.9191329231894</v>
      </c>
      <c r="G2718" s="10">
        <v>997.6241502930814</v>
      </c>
    </row>
    <row r="2719">
      <c r="A2719" s="2">
        <v>2718.0</v>
      </c>
      <c r="B2719" s="2" t="s">
        <v>92</v>
      </c>
      <c r="C2719" s="2" t="s">
        <v>40</v>
      </c>
      <c r="D2719" s="16" t="s">
        <v>512</v>
      </c>
      <c r="E2719" s="10">
        <v>29.93366463998165</v>
      </c>
      <c r="F2719" s="26">
        <v>1013.6147638456079</v>
      </c>
      <c r="G2719" s="10">
        <v>1126.694051132539</v>
      </c>
    </row>
    <row r="2720">
      <c r="A2720" s="2">
        <v>2719.0</v>
      </c>
      <c r="B2720" s="2" t="s">
        <v>45</v>
      </c>
      <c r="C2720" s="2" t="s">
        <v>92</v>
      </c>
      <c r="D2720" s="16" t="s">
        <v>569</v>
      </c>
      <c r="E2720" s="10">
        <v>12.481389052176823</v>
      </c>
      <c r="F2720" s="26">
        <v>1068.0793388196594</v>
      </c>
      <c r="G2720" s="10">
        <v>1043.5484284855895</v>
      </c>
    </row>
    <row r="2721">
      <c r="A2721" s="2">
        <v>2720.0</v>
      </c>
      <c r="B2721" s="2" t="s">
        <v>22</v>
      </c>
      <c r="C2721" s="2" t="s">
        <v>45</v>
      </c>
      <c r="D2721" s="16" t="s">
        <v>578</v>
      </c>
      <c r="E2721" s="10">
        <v>12.617618267423067</v>
      </c>
      <c r="F2721" s="26">
        <v>1102.6172904325904</v>
      </c>
      <c r="G2721" s="10">
        <v>1080.5607278718362</v>
      </c>
    </row>
    <row r="2722">
      <c r="A2722" s="2">
        <v>2721.0</v>
      </c>
      <c r="B2722" s="2" t="s">
        <v>20</v>
      </c>
      <c r="C2722" s="2" t="s">
        <v>22</v>
      </c>
      <c r="D2722" s="16" t="s">
        <v>433</v>
      </c>
      <c r="E2722" s="10">
        <v>-48.302120899694444</v>
      </c>
      <c r="F2722" s="26">
        <v>1116.1949651866046</v>
      </c>
      <c r="G2722" s="10">
        <v>1115.2349087000134</v>
      </c>
    </row>
    <row r="2723">
      <c r="A2723" s="2">
        <v>2722.0</v>
      </c>
      <c r="B2723" s="2" t="s">
        <v>34</v>
      </c>
      <c r="C2723" s="2" t="s">
        <v>22</v>
      </c>
      <c r="D2723" s="16" t="s">
        <v>465</v>
      </c>
      <c r="E2723" s="10">
        <v>14.260789965187705</v>
      </c>
      <c r="F2723" s="26">
        <v>1139.7189524439711</v>
      </c>
      <c r="G2723" s="10">
        <v>1163.537029599708</v>
      </c>
    </row>
    <row r="2724">
      <c r="A2724" s="2">
        <v>2723.0</v>
      </c>
      <c r="B2724" s="2" t="s">
        <v>125</v>
      </c>
      <c r="C2724" s="2" t="s">
        <v>34</v>
      </c>
      <c r="D2724" s="16" t="s">
        <v>528</v>
      </c>
      <c r="E2724" s="10">
        <v>27.97857797946563</v>
      </c>
      <c r="F2724" s="26">
        <v>1051.2254457368595</v>
      </c>
      <c r="G2724" s="10">
        <v>1153.9797424091587</v>
      </c>
    </row>
    <row r="2725">
      <c r="A2725" s="2">
        <v>2724.0</v>
      </c>
      <c r="B2725" s="2" t="s">
        <v>43</v>
      </c>
      <c r="C2725" s="2" t="s">
        <v>125</v>
      </c>
      <c r="D2725" s="16" t="s">
        <v>523</v>
      </c>
      <c r="E2725" s="10">
        <v>17.12961956834961</v>
      </c>
      <c r="F2725" s="26">
        <v>1066.9579938674942</v>
      </c>
      <c r="G2725" s="10">
        <v>1079.204023716325</v>
      </c>
    </row>
    <row r="2726">
      <c r="A2726" s="2">
        <v>2725.0</v>
      </c>
      <c r="B2726" s="2" t="s">
        <v>311</v>
      </c>
      <c r="C2726" s="2" t="s">
        <v>43</v>
      </c>
      <c r="D2726" s="16" t="s">
        <v>433</v>
      </c>
      <c r="E2726" s="10">
        <v>-35.57499854640444</v>
      </c>
      <c r="F2726" s="26">
        <v>985.0333786690842</v>
      </c>
      <c r="G2726" s="10">
        <v>1084.0876134358439</v>
      </c>
    </row>
    <row r="2727">
      <c r="A2727" s="2">
        <v>2726.0</v>
      </c>
      <c r="B2727" s="2" t="s">
        <v>92</v>
      </c>
      <c r="C2727" s="2" t="s">
        <v>43</v>
      </c>
      <c r="D2727" s="16" t="s">
        <v>432</v>
      </c>
      <c r="E2727" s="10">
        <v>23.901102070130946</v>
      </c>
      <c r="F2727" s="26">
        <v>1031.0670394334127</v>
      </c>
      <c r="G2727" s="10">
        <v>1119.6626119822483</v>
      </c>
    </row>
    <row r="2728">
      <c r="A2728" s="2">
        <v>2727.0</v>
      </c>
      <c r="B2728" s="2" t="s">
        <v>20</v>
      </c>
      <c r="C2728" s="2" t="s">
        <v>92</v>
      </c>
      <c r="D2728" s="16" t="s">
        <v>508</v>
      </c>
      <c r="E2728" s="10">
        <v>14.401183162039262</v>
      </c>
      <c r="F2728" s="26">
        <v>1067.89284428691</v>
      </c>
      <c r="G2728" s="10">
        <v>1054.9681415035436</v>
      </c>
    </row>
    <row r="2729">
      <c r="A2729" s="2">
        <v>2728.0</v>
      </c>
      <c r="B2729" s="2" t="s">
        <v>125</v>
      </c>
      <c r="C2729" s="2" t="s">
        <v>20</v>
      </c>
      <c r="D2729" s="16" t="s">
        <v>433</v>
      </c>
      <c r="E2729" s="10">
        <v>-45.93757762100404</v>
      </c>
      <c r="F2729" s="26">
        <v>1062.0744041479754</v>
      </c>
      <c r="G2729" s="10">
        <v>1082.2940274489492</v>
      </c>
    </row>
    <row r="2730">
      <c r="A2730" s="2">
        <v>2729.0</v>
      </c>
      <c r="B2730" s="2" t="s">
        <v>171</v>
      </c>
      <c r="C2730" s="2" t="s">
        <v>311</v>
      </c>
      <c r="D2730" s="16" t="s">
        <v>460</v>
      </c>
      <c r="E2730" s="10">
        <v>7.18496448911397</v>
      </c>
      <c r="F2730" s="26">
        <v>1042.8393001896382</v>
      </c>
      <c r="G2730" s="10">
        <v>949.4583801226797</v>
      </c>
    </row>
    <row r="2731">
      <c r="A2731" s="2">
        <v>2730.0</v>
      </c>
      <c r="B2731" s="2" t="s">
        <v>22</v>
      </c>
      <c r="C2731" s="2" t="s">
        <v>171</v>
      </c>
      <c r="D2731" s="16" t="s">
        <v>517</v>
      </c>
      <c r="E2731" s="10">
        <v>6.96232245491854</v>
      </c>
      <c r="F2731" s="26">
        <v>1149.2762396345204</v>
      </c>
      <c r="G2731" s="10">
        <v>1050.0242646787522</v>
      </c>
    </row>
    <row r="2732">
      <c r="A2732" s="2">
        <v>2731.0</v>
      </c>
      <c r="B2732" s="2" t="s">
        <v>30</v>
      </c>
      <c r="C2732" s="2" t="s">
        <v>22</v>
      </c>
      <c r="D2732" s="16" t="s">
        <v>443</v>
      </c>
      <c r="E2732" s="10">
        <v>23.42083759212167</v>
      </c>
      <c r="F2732" s="26">
        <v>1088.2569675442367</v>
      </c>
      <c r="G2732" s="10">
        <v>1156.238562089439</v>
      </c>
    </row>
    <row r="2733">
      <c r="A2733" s="2">
        <v>2732.0</v>
      </c>
      <c r="B2733" s="2" t="s">
        <v>92</v>
      </c>
      <c r="C2733" s="2" t="s">
        <v>30</v>
      </c>
      <c r="D2733" s="16" t="s">
        <v>450</v>
      </c>
      <c r="E2733" s="10">
        <v>23.535505942264248</v>
      </c>
      <c r="F2733" s="26">
        <v>1040.5669583415045</v>
      </c>
      <c r="G2733" s="10">
        <v>1111.6778051363583</v>
      </c>
    </row>
    <row r="2734">
      <c r="A2734" s="2">
        <v>2733.0</v>
      </c>
      <c r="B2734" s="2" t="s">
        <v>71</v>
      </c>
      <c r="C2734" s="2" t="s">
        <v>92</v>
      </c>
      <c r="D2734" s="16" t="s">
        <v>543</v>
      </c>
      <c r="E2734" s="10">
        <v>17.655088872499377</v>
      </c>
      <c r="F2734" s="26">
        <v>1046.263622872516</v>
      </c>
      <c r="G2734" s="10">
        <v>1064.1024642837688</v>
      </c>
    </row>
    <row r="2735">
      <c r="A2735" s="2">
        <v>2734.0</v>
      </c>
      <c r="B2735" s="2" t="s">
        <v>324</v>
      </c>
      <c r="C2735" s="2" t="s">
        <v>71</v>
      </c>
      <c r="D2735" s="16" t="s">
        <v>533</v>
      </c>
      <c r="E2735" s="10">
        <v>23.72827133749857</v>
      </c>
      <c r="F2735" s="26">
        <v>991.8492320837319</v>
      </c>
      <c r="G2735" s="10">
        <v>1063.9187117450153</v>
      </c>
    </row>
    <row r="2736">
      <c r="A2736" s="2">
        <v>2735.0</v>
      </c>
      <c r="B2736" s="2" t="s">
        <v>159</v>
      </c>
      <c r="C2736" s="2" t="s">
        <v>324</v>
      </c>
      <c r="D2736" s="16" t="s">
        <v>572</v>
      </c>
      <c r="E2736" s="10">
        <v>8.787548594987522</v>
      </c>
      <c r="F2736" s="26">
        <v>1091.3527065056194</v>
      </c>
      <c r="G2736" s="10">
        <v>1015.5775034212304</v>
      </c>
    </row>
    <row r="2737">
      <c r="A2737" s="2">
        <v>2736.0</v>
      </c>
      <c r="B2737" s="2" t="s">
        <v>125</v>
      </c>
      <c r="C2737" s="2" t="s">
        <v>159</v>
      </c>
      <c r="D2737" s="16" t="s">
        <v>493</v>
      </c>
      <c r="E2737" s="10">
        <v>25.970395844698743</v>
      </c>
      <c r="F2737" s="26">
        <v>1016.1368265269714</v>
      </c>
      <c r="G2737" s="10">
        <v>1100.140255100607</v>
      </c>
    </row>
    <row r="2738">
      <c r="A2738" s="2">
        <v>2737.0</v>
      </c>
      <c r="B2738" s="2" t="s">
        <v>17</v>
      </c>
      <c r="C2738" s="2" t="s">
        <v>125</v>
      </c>
      <c r="D2738" s="16" t="s">
        <v>497</v>
      </c>
      <c r="E2738" s="10">
        <v>3.6590059134702972</v>
      </c>
      <c r="F2738" s="26">
        <v>1201.3003920203892</v>
      </c>
      <c r="G2738" s="10">
        <v>1042.10722237167</v>
      </c>
    </row>
    <row r="2739">
      <c r="A2739" s="2">
        <v>2738.0</v>
      </c>
      <c r="B2739" s="2" t="s">
        <v>92</v>
      </c>
      <c r="C2739" s="2" t="s">
        <v>17</v>
      </c>
      <c r="D2739" s="16" t="s">
        <v>584</v>
      </c>
      <c r="E2739" s="10">
        <v>36.10899371358309</v>
      </c>
      <c r="F2739" s="26">
        <v>1046.4473754112694</v>
      </c>
      <c r="G2739" s="10">
        <v>1204.9593979338595</v>
      </c>
    </row>
    <row r="2740">
      <c r="A2740" s="2">
        <v>2739.0</v>
      </c>
      <c r="B2740" s="2" t="s">
        <v>71</v>
      </c>
      <c r="C2740" s="2" t="s">
        <v>92</v>
      </c>
      <c r="D2740" s="16" t="s">
        <v>438</v>
      </c>
      <c r="E2740" s="10">
        <v>20.748486554337397</v>
      </c>
      <c r="F2740" s="26">
        <v>1040.1904404075167</v>
      </c>
      <c r="G2740" s="10">
        <v>1082.5563691248524</v>
      </c>
    </row>
    <row r="2741">
      <c r="A2741" s="2">
        <v>2740.0</v>
      </c>
      <c r="B2741" s="2" t="s">
        <v>311</v>
      </c>
      <c r="C2741" s="2" t="s">
        <v>71</v>
      </c>
      <c r="D2741" s="16" t="s">
        <v>457</v>
      </c>
      <c r="E2741" s="10">
        <v>30.469667252692847</v>
      </c>
      <c r="F2741" s="26">
        <v>942.2734156335657</v>
      </c>
      <c r="G2741" s="10">
        <v>1060.9389269618541</v>
      </c>
    </row>
    <row r="2742">
      <c r="A2742" s="2">
        <v>2741.0</v>
      </c>
      <c r="B2742" s="2" t="s">
        <v>79</v>
      </c>
      <c r="C2742" s="2" t="s">
        <v>311</v>
      </c>
      <c r="D2742" s="16" t="s">
        <v>497</v>
      </c>
      <c r="E2742" s="10">
        <v>4.650601757628133</v>
      </c>
      <c r="F2742" s="26">
        <v>1108.5614860266537</v>
      </c>
      <c r="G2742" s="10">
        <v>972.7430828862585</v>
      </c>
    </row>
    <row r="2743">
      <c r="A2743" s="2">
        <v>2742.0</v>
      </c>
      <c r="B2743" s="2" t="s">
        <v>324</v>
      </c>
      <c r="C2743" s="2" t="s">
        <v>79</v>
      </c>
      <c r="D2743" s="16" t="s">
        <v>433</v>
      </c>
      <c r="E2743" s="10">
        <v>-34.52440211263419</v>
      </c>
      <c r="F2743" s="26">
        <v>1006.7899548262429</v>
      </c>
      <c r="G2743" s="10">
        <v>1113.212087784282</v>
      </c>
    </row>
    <row r="2744">
      <c r="A2744" s="2">
        <v>2743.0</v>
      </c>
      <c r="B2744" s="2" t="s">
        <v>92</v>
      </c>
      <c r="C2744" s="2" t="s">
        <v>79</v>
      </c>
      <c r="D2744" s="16" t="s">
        <v>555</v>
      </c>
      <c r="E2744" s="10">
        <v>22.68677687540826</v>
      </c>
      <c r="F2744" s="26">
        <v>1061.807882570515</v>
      </c>
      <c r="G2744" s="10">
        <v>1147.736489896916</v>
      </c>
    </row>
    <row r="2745">
      <c r="A2745" s="2">
        <v>2744.0</v>
      </c>
      <c r="B2745" s="2" t="s">
        <v>171</v>
      </c>
      <c r="C2745" s="2" t="s">
        <v>92</v>
      </c>
      <c r="D2745" s="16" t="s">
        <v>487</v>
      </c>
      <c r="E2745" s="10">
        <v>20.446380283765574</v>
      </c>
      <c r="F2745" s="26">
        <v>1043.0619422238335</v>
      </c>
      <c r="G2745" s="10">
        <v>1084.4946594459232</v>
      </c>
    </row>
    <row r="2746">
      <c r="A2746" s="2">
        <v>2745.0</v>
      </c>
      <c r="B2746" s="2" t="s">
        <v>20</v>
      </c>
      <c r="C2746" s="2" t="s">
        <v>41</v>
      </c>
      <c r="D2746" s="16" t="s">
        <v>490</v>
      </c>
      <c r="E2746" s="10">
        <v>22.478271736290424</v>
      </c>
      <c r="F2746" s="26">
        <v>1128.2316050699533</v>
      </c>
      <c r="G2746" s="10">
        <v>1186.6223069418816</v>
      </c>
    </row>
    <row r="2747">
      <c r="A2747" s="2">
        <v>2746.0</v>
      </c>
      <c r="B2747" s="2" t="s">
        <v>116</v>
      </c>
      <c r="C2747" s="2" t="s">
        <v>20</v>
      </c>
      <c r="D2747" s="16" t="s">
        <v>433</v>
      </c>
      <c r="E2747" s="10">
        <v>-35.879458475350816</v>
      </c>
      <c r="F2747" s="26">
        <v>1053.8003599838148</v>
      </c>
      <c r="G2747" s="10">
        <v>1150.7098768062435</v>
      </c>
    </row>
    <row r="2748">
      <c r="A2748" s="2">
        <v>2747.0</v>
      </c>
      <c r="B2748" s="2" t="s">
        <v>27</v>
      </c>
      <c r="C2748" s="2" t="s">
        <v>20</v>
      </c>
      <c r="D2748" s="16" t="s">
        <v>477</v>
      </c>
      <c r="E2748" s="10">
        <v>16.346760731360266</v>
      </c>
      <c r="F2748" s="26">
        <v>1146.4657207140588</v>
      </c>
      <c r="G2748" s="10">
        <v>1186.5893352815942</v>
      </c>
    </row>
    <row r="2749">
      <c r="A2749" s="2">
        <v>2748.0</v>
      </c>
      <c r="B2749" s="2" t="s">
        <v>43</v>
      </c>
      <c r="C2749" s="2" t="s">
        <v>27</v>
      </c>
      <c r="D2749" s="16" t="s">
        <v>485</v>
      </c>
      <c r="E2749" s="10">
        <v>23.587452326520168</v>
      </c>
      <c r="F2749" s="26">
        <v>1095.7615099121174</v>
      </c>
      <c r="G2749" s="10">
        <v>1162.812481445419</v>
      </c>
    </row>
    <row r="2750">
      <c r="A2750" s="2">
        <v>2749.0</v>
      </c>
      <c r="B2750" s="2" t="s">
        <v>41</v>
      </c>
      <c r="C2750" s="2" t="s">
        <v>43</v>
      </c>
      <c r="D2750" s="16" t="s">
        <v>501</v>
      </c>
      <c r="E2750" s="10">
        <v>11.65897130308911</v>
      </c>
      <c r="F2750" s="26">
        <v>1164.1440352055913</v>
      </c>
      <c r="G2750" s="10">
        <v>1119.3489622386376</v>
      </c>
    </row>
    <row r="2751">
      <c r="A2751" s="2">
        <v>2750.0</v>
      </c>
      <c r="B2751" s="2" t="s">
        <v>45</v>
      </c>
      <c r="C2751" s="2" t="s">
        <v>41</v>
      </c>
      <c r="D2751" s="16" t="s">
        <v>467</v>
      </c>
      <c r="E2751" s="10">
        <v>29.253745015896733</v>
      </c>
      <c r="F2751" s="26">
        <v>1067.9431096044132</v>
      </c>
      <c r="G2751" s="10">
        <v>1175.8030065086805</v>
      </c>
    </row>
    <row r="2752">
      <c r="A2752" s="2">
        <v>2751.0</v>
      </c>
      <c r="B2752" s="2" t="s">
        <v>76</v>
      </c>
      <c r="C2752" s="2" t="s">
        <v>45</v>
      </c>
      <c r="D2752" s="16" t="s">
        <v>499</v>
      </c>
      <c r="E2752" s="10">
        <v>19.817980385023027</v>
      </c>
      <c r="F2752" s="26">
        <v>1057.8785566443285</v>
      </c>
      <c r="G2752" s="10">
        <v>1097.19685462031</v>
      </c>
    </row>
    <row r="2753">
      <c r="A2753" s="2">
        <v>2752.0</v>
      </c>
      <c r="B2753" s="2" t="s">
        <v>40</v>
      </c>
      <c r="C2753" s="2" t="s">
        <v>76</v>
      </c>
      <c r="D2753" s="16" t="s">
        <v>450</v>
      </c>
      <c r="E2753" s="10">
        <v>12.855955135683947</v>
      </c>
      <c r="F2753" s="26">
        <v>1096.7603864925572</v>
      </c>
      <c r="G2753" s="10">
        <v>1077.6965370293515</v>
      </c>
    </row>
    <row r="2754">
      <c r="A2754" s="2">
        <v>2753.0</v>
      </c>
      <c r="B2754" s="2" t="s">
        <v>41</v>
      </c>
      <c r="C2754" s="2" t="s">
        <v>40</v>
      </c>
      <c r="D2754" s="16" t="s">
        <v>450</v>
      </c>
      <c r="E2754" s="10">
        <v>11.191181174165882</v>
      </c>
      <c r="F2754" s="26">
        <v>1146.5492614927837</v>
      </c>
      <c r="G2754" s="10">
        <v>1109.6163416282413</v>
      </c>
    </row>
    <row r="2755">
      <c r="A2755" s="2">
        <v>2754.0</v>
      </c>
      <c r="B2755" s="2" t="s">
        <v>20</v>
      </c>
      <c r="C2755" s="2" t="s">
        <v>41</v>
      </c>
      <c r="D2755" s="16" t="s">
        <v>488</v>
      </c>
      <c r="E2755" s="10">
        <v>14.323137658100851</v>
      </c>
      <c r="F2755" s="26">
        <v>1170.242574550234</v>
      </c>
      <c r="G2755" s="10">
        <v>1157.7404426669495</v>
      </c>
    </row>
    <row r="2756">
      <c r="A2756" s="2">
        <v>2755.0</v>
      </c>
      <c r="B2756" s="2" t="s">
        <v>116</v>
      </c>
      <c r="C2756" s="2" t="s">
        <v>20</v>
      </c>
      <c r="D2756" s="16" t="s">
        <v>549</v>
      </c>
      <c r="E2756" s="10">
        <v>37.43548561784872</v>
      </c>
      <c r="F2756" s="26">
        <v>1017.920901508464</v>
      </c>
      <c r="G2756" s="10">
        <v>1184.5657122083348</v>
      </c>
    </row>
    <row r="2757">
      <c r="A2757" s="2">
        <v>2756.0</v>
      </c>
      <c r="B2757" s="2" t="s">
        <v>34</v>
      </c>
      <c r="C2757" s="2" t="s">
        <v>116</v>
      </c>
      <c r="D2757" s="16" t="s">
        <v>497</v>
      </c>
      <c r="E2757" s="10">
        <v>8.480694678302138</v>
      </c>
      <c r="F2757" s="26">
        <v>1126.001164429693</v>
      </c>
      <c r="G2757" s="10">
        <v>1055.3563871263127</v>
      </c>
    </row>
    <row r="2758">
      <c r="A2758" s="2">
        <v>2757.0</v>
      </c>
      <c r="B2758" s="2" t="s">
        <v>41</v>
      </c>
      <c r="C2758" s="2" t="s">
        <v>34</v>
      </c>
      <c r="D2758" s="16" t="s">
        <v>515</v>
      </c>
      <c r="E2758" s="10">
        <v>14.989028697275662</v>
      </c>
      <c r="F2758" s="26">
        <v>1143.4173050088486</v>
      </c>
      <c r="G2758" s="10">
        <v>1134.4818591079952</v>
      </c>
    </row>
    <row r="2759">
      <c r="A2759" s="2">
        <v>2758.0</v>
      </c>
      <c r="B2759" s="2" t="s">
        <v>20</v>
      </c>
      <c r="C2759" s="2" t="s">
        <v>41</v>
      </c>
      <c r="D2759" s="16" t="s">
        <v>450</v>
      </c>
      <c r="E2759" s="10">
        <v>16.044512437269024</v>
      </c>
      <c r="F2759" s="26">
        <v>1147.1302265904862</v>
      </c>
      <c r="G2759" s="10">
        <v>1158.4063337061243</v>
      </c>
    </row>
    <row r="2760">
      <c r="A2760" s="2">
        <v>2759.0</v>
      </c>
      <c r="B2760" s="2" t="s">
        <v>76</v>
      </c>
      <c r="C2760" s="2" t="s">
        <v>20</v>
      </c>
      <c r="D2760" s="16" t="s">
        <v>543</v>
      </c>
      <c r="E2760" s="10">
        <v>28.19169757270619</v>
      </c>
      <c r="F2760" s="26">
        <v>1064.8405818936674</v>
      </c>
      <c r="G2760" s="10">
        <v>1163.1747390277553</v>
      </c>
    </row>
    <row r="2761">
      <c r="A2761" s="2">
        <v>2760.0</v>
      </c>
      <c r="B2761" s="2" t="s">
        <v>45</v>
      </c>
      <c r="C2761" s="2" t="s">
        <v>76</v>
      </c>
      <c r="D2761" s="16" t="s">
        <v>596</v>
      </c>
      <c r="E2761" s="10">
        <v>16.652770667452344</v>
      </c>
      <c r="F2761" s="26">
        <v>1077.378874235287</v>
      </c>
      <c r="G2761" s="10">
        <v>1093.0322794663734</v>
      </c>
    </row>
    <row r="2762">
      <c r="A2762" s="2">
        <v>2761.0</v>
      </c>
      <c r="B2762" s="2" t="s">
        <v>120</v>
      </c>
      <c r="C2762" s="2" t="s">
        <v>49</v>
      </c>
      <c r="D2762" s="16" t="s">
        <v>480</v>
      </c>
      <c r="E2762" s="10">
        <v>19.13728819624786</v>
      </c>
      <c r="F2762" s="26">
        <v>1000.0</v>
      </c>
      <c r="G2762" s="10">
        <v>1030.1633191554415</v>
      </c>
      <c r="H2762" s="2" t="s">
        <v>673</v>
      </c>
    </row>
    <row r="2763">
      <c r="A2763" s="2">
        <v>2762.0</v>
      </c>
      <c r="B2763" s="2" t="s">
        <v>37</v>
      </c>
      <c r="C2763" s="2" t="s">
        <v>120</v>
      </c>
      <c r="D2763" s="16" t="s">
        <v>526</v>
      </c>
      <c r="E2763" s="10">
        <v>17.130229069847804</v>
      </c>
      <c r="F2763" s="26">
        <v>1003.5174627461818</v>
      </c>
      <c r="G2763" s="10">
        <v>1019.1372881962479</v>
      </c>
    </row>
    <row r="2764">
      <c r="A2764" s="2">
        <v>2763.0</v>
      </c>
      <c r="B2764" s="2" t="s">
        <v>386</v>
      </c>
      <c r="C2764" s="2" t="s">
        <v>37</v>
      </c>
      <c r="D2764" s="16" t="s">
        <v>433</v>
      </c>
      <c r="E2764" s="10">
        <v>-45.88761825877241</v>
      </c>
      <c r="F2764" s="26">
        <v>1000.0</v>
      </c>
      <c r="G2764" s="10">
        <v>1020.6476918160296</v>
      </c>
    </row>
    <row r="2765">
      <c r="A2765" s="2">
        <v>2764.0</v>
      </c>
      <c r="B2765" s="2" t="s">
        <v>380</v>
      </c>
      <c r="C2765" s="2" t="s">
        <v>37</v>
      </c>
      <c r="D2765" s="16" t="s">
        <v>433</v>
      </c>
      <c r="E2765" s="10">
        <v>-40.09051608692375</v>
      </c>
      <c r="F2765" s="26">
        <v>1000.0</v>
      </c>
      <c r="G2765" s="10">
        <v>1066.535310074802</v>
      </c>
    </row>
    <row r="2766">
      <c r="A2766" s="2">
        <v>2765.0</v>
      </c>
      <c r="B2766" s="2" t="s">
        <v>408</v>
      </c>
      <c r="C2766" s="2" t="s">
        <v>37</v>
      </c>
      <c r="D2766" s="16" t="s">
        <v>433</v>
      </c>
      <c r="E2766" s="10">
        <v>-43.11908579267929</v>
      </c>
      <c r="F2766" s="26">
        <v>1000.0</v>
      </c>
      <c r="G2766" s="10">
        <v>1106.6258261617259</v>
      </c>
    </row>
    <row r="2767">
      <c r="A2767" s="2">
        <v>2766.0</v>
      </c>
      <c r="B2767" s="2" t="s">
        <v>120</v>
      </c>
      <c r="C2767" s="2" t="s">
        <v>37</v>
      </c>
      <c r="D2767" s="16" t="s">
        <v>489</v>
      </c>
      <c r="E2767" s="10">
        <v>29.011177245378374</v>
      </c>
      <c r="F2767" s="26">
        <v>1002.0070591264001</v>
      </c>
      <c r="G2767" s="10">
        <v>1149.744911954405</v>
      </c>
    </row>
    <row r="2768">
      <c r="A2768" s="2">
        <v>2767.0</v>
      </c>
      <c r="B2768" s="2" t="s">
        <v>33</v>
      </c>
      <c r="C2768" s="2" t="s">
        <v>120</v>
      </c>
      <c r="D2768" s="16" t="s">
        <v>447</v>
      </c>
      <c r="E2768" s="10">
        <v>16.826945981097218</v>
      </c>
      <c r="F2768" s="26">
        <v>1016.5911944078232</v>
      </c>
      <c r="G2768" s="10">
        <v>1031.0182363717786</v>
      </c>
    </row>
    <row r="2769">
      <c r="A2769" s="2">
        <v>2768.0</v>
      </c>
      <c r="B2769" s="2" t="s">
        <v>408</v>
      </c>
      <c r="C2769" s="2" t="s">
        <v>33</v>
      </c>
      <c r="D2769" s="16" t="s">
        <v>433</v>
      </c>
      <c r="E2769" s="10">
        <v>-38.72856352538237</v>
      </c>
      <c r="F2769" s="26">
        <v>956.8809142073208</v>
      </c>
      <c r="G2769" s="10">
        <v>1033.4181403889206</v>
      </c>
    </row>
    <row r="2770">
      <c r="A2770" s="2">
        <v>2769.0</v>
      </c>
      <c r="B2770" s="2" t="s">
        <v>386</v>
      </c>
      <c r="C2770" s="2" t="s">
        <v>33</v>
      </c>
      <c r="D2770" s="16" t="s">
        <v>433</v>
      </c>
      <c r="E2770" s="10">
        <v>-32.85832412180874</v>
      </c>
      <c r="F2770" s="26">
        <v>954.1123817412276</v>
      </c>
      <c r="G2770" s="10">
        <v>1072.146703914303</v>
      </c>
    </row>
    <row r="2771">
      <c r="A2771" s="2">
        <v>2770.0</v>
      </c>
      <c r="B2771" s="2" t="s">
        <v>120</v>
      </c>
      <c r="C2771" s="2" t="s">
        <v>33</v>
      </c>
      <c r="D2771" s="16" t="s">
        <v>593</v>
      </c>
      <c r="E2771" s="10">
        <v>22.422454729663993</v>
      </c>
      <c r="F2771" s="26">
        <v>1014.1912903906814</v>
      </c>
      <c r="G2771" s="10">
        <v>1105.0050280361118</v>
      </c>
    </row>
    <row r="2772">
      <c r="A2772" s="2">
        <v>2771.0</v>
      </c>
      <c r="B2772" s="2" t="s">
        <v>49</v>
      </c>
      <c r="C2772" s="2" t="s">
        <v>120</v>
      </c>
      <c r="D2772" s="16" t="s">
        <v>433</v>
      </c>
      <c r="E2772" s="10">
        <v>-45.30507088819737</v>
      </c>
      <c r="F2772" s="26">
        <v>1011.0260309591936</v>
      </c>
      <c r="G2772" s="10">
        <v>1036.6137451203454</v>
      </c>
    </row>
    <row r="2773">
      <c r="A2773" s="2">
        <v>2772.0</v>
      </c>
      <c r="B2773" s="2" t="s">
        <v>57</v>
      </c>
      <c r="C2773" s="2" t="s">
        <v>120</v>
      </c>
      <c r="D2773" s="16" t="s">
        <v>548</v>
      </c>
      <c r="E2773" s="10">
        <v>22.456061218690362</v>
      </c>
      <c r="F2773" s="26">
        <v>1000.0</v>
      </c>
      <c r="G2773" s="10">
        <v>1081.9188160085428</v>
      </c>
    </row>
    <row r="2774">
      <c r="A2774" s="2">
        <v>2773.0</v>
      </c>
      <c r="B2774" s="2" t="s">
        <v>129</v>
      </c>
      <c r="C2774" s="2" t="s">
        <v>15</v>
      </c>
      <c r="D2774" s="16" t="s">
        <v>433</v>
      </c>
      <c r="E2774" s="10">
        <v>-48.19959034135156</v>
      </c>
      <c r="F2774" s="26">
        <v>1000.0</v>
      </c>
      <c r="G2774" s="10">
        <v>1000.0</v>
      </c>
    </row>
    <row r="2775">
      <c r="A2775" s="2">
        <v>2774.0</v>
      </c>
      <c r="B2775" s="2" t="s">
        <v>142</v>
      </c>
      <c r="C2775" s="2" t="s">
        <v>15</v>
      </c>
      <c r="D2775" s="16" t="s">
        <v>447</v>
      </c>
      <c r="E2775" s="10">
        <v>17.527131565157035</v>
      </c>
      <c r="F2775" s="26">
        <v>1000.0</v>
      </c>
      <c r="G2775" s="10">
        <v>1048.1995903413515</v>
      </c>
    </row>
    <row r="2776">
      <c r="A2776" s="2">
        <v>2775.0</v>
      </c>
      <c r="B2776" s="2" t="s">
        <v>14</v>
      </c>
      <c r="C2776" s="2" t="s">
        <v>142</v>
      </c>
      <c r="D2776" s="16" t="s">
        <v>480</v>
      </c>
      <c r="E2776" s="10">
        <v>7.50621619395067</v>
      </c>
      <c r="F2776" s="26">
        <v>1116.1485756355976</v>
      </c>
      <c r="G2776" s="10">
        <v>1017.527131565157</v>
      </c>
    </row>
    <row r="2777">
      <c r="A2777" s="2">
        <v>2776.0</v>
      </c>
      <c r="B2777" s="2" t="s">
        <v>198</v>
      </c>
      <c r="C2777" s="2" t="s">
        <v>14</v>
      </c>
      <c r="D2777" s="16" t="s">
        <v>433</v>
      </c>
      <c r="E2777" s="10">
        <v>-32.04967940929139</v>
      </c>
      <c r="F2777" s="26">
        <v>1000.0</v>
      </c>
      <c r="G2777" s="10">
        <v>1123.6547918295482</v>
      </c>
    </row>
    <row r="2778">
      <c r="A2778" s="2">
        <v>2777.0</v>
      </c>
      <c r="B2778" s="2" t="s">
        <v>359</v>
      </c>
      <c r="C2778" s="2" t="s">
        <v>14</v>
      </c>
      <c r="D2778" s="16" t="s">
        <v>433</v>
      </c>
      <c r="E2778" s="10">
        <v>-27.468029585098655</v>
      </c>
      <c r="F2778" s="26">
        <v>1000.0</v>
      </c>
      <c r="G2778" s="10">
        <v>1155.7044712388397</v>
      </c>
    </row>
    <row r="2779">
      <c r="A2779" s="2">
        <v>2778.0</v>
      </c>
      <c r="B2779" s="2" t="s">
        <v>223</v>
      </c>
      <c r="C2779" s="2" t="s">
        <v>14</v>
      </c>
      <c r="D2779" s="16" t="s">
        <v>433</v>
      </c>
      <c r="E2779" s="10">
        <v>-29.599838724623805</v>
      </c>
      <c r="F2779" s="26">
        <v>1000.0</v>
      </c>
      <c r="G2779" s="10">
        <v>1183.1725008239384</v>
      </c>
    </row>
    <row r="2780">
      <c r="A2780" s="2">
        <v>2779.0</v>
      </c>
      <c r="B2780" s="2" t="s">
        <v>198</v>
      </c>
      <c r="C2780" s="2" t="s">
        <v>14</v>
      </c>
      <c r="D2780" s="16" t="s">
        <v>518</v>
      </c>
      <c r="E2780" s="10">
        <v>44.03398711124811</v>
      </c>
      <c r="F2780" s="26">
        <v>967.9503205907087</v>
      </c>
      <c r="G2780" s="10">
        <v>1212.7723395485623</v>
      </c>
    </row>
    <row r="2781">
      <c r="A2781" s="2">
        <v>2780.0</v>
      </c>
      <c r="B2781" s="2" t="s">
        <v>46</v>
      </c>
      <c r="C2781" s="2" t="s">
        <v>198</v>
      </c>
      <c r="D2781" s="16" t="s">
        <v>559</v>
      </c>
      <c r="E2781" s="10">
        <v>13.256241839450333</v>
      </c>
      <c r="F2781" s="26">
        <v>1034.5538893344517</v>
      </c>
      <c r="G2781" s="10">
        <v>1011.9843077019567</v>
      </c>
    </row>
    <row r="2782">
      <c r="A2782" s="2">
        <v>2781.0</v>
      </c>
      <c r="B2782" s="2" t="s">
        <v>142</v>
      </c>
      <c r="C2782" s="2" t="s">
        <v>46</v>
      </c>
      <c r="D2782" s="16" t="s">
        <v>433</v>
      </c>
      <c r="E2782" s="10">
        <v>-43.820307471219465</v>
      </c>
      <c r="F2782" s="26">
        <v>1010.0209153712063</v>
      </c>
      <c r="G2782" s="10">
        <v>1047.810131173902</v>
      </c>
    </row>
    <row r="2783">
      <c r="A2783" s="2">
        <v>2782.0</v>
      </c>
      <c r="B2783" s="2" t="s">
        <v>198</v>
      </c>
      <c r="C2783" s="2" t="s">
        <v>57</v>
      </c>
      <c r="D2783" s="16" t="s">
        <v>433</v>
      </c>
      <c r="E2783" s="10">
        <v>-45.52566603968193</v>
      </c>
      <c r="F2783" s="26">
        <v>998.7280658625064</v>
      </c>
      <c r="G2783" s="10">
        <v>1022.4560612186904</v>
      </c>
    </row>
    <row r="2784">
      <c r="A2784" s="2">
        <v>2783.0</v>
      </c>
      <c r="B2784" s="2" t="s">
        <v>142</v>
      </c>
      <c r="C2784" s="2" t="s">
        <v>57</v>
      </c>
      <c r="D2784" s="16" t="s">
        <v>523</v>
      </c>
      <c r="E2784" s="10">
        <v>25.980411164342172</v>
      </c>
      <c r="F2784" s="26">
        <v>966.2006078999868</v>
      </c>
      <c r="G2784" s="10">
        <v>1067.9817272583723</v>
      </c>
    </row>
    <row r="2785">
      <c r="A2785" s="2">
        <v>2784.0</v>
      </c>
      <c r="B2785" s="2" t="s">
        <v>299</v>
      </c>
      <c r="C2785" s="2" t="s">
        <v>142</v>
      </c>
      <c r="D2785" s="16" t="s">
        <v>543</v>
      </c>
      <c r="E2785" s="10">
        <v>14.847502856830564</v>
      </c>
      <c r="F2785" s="26">
        <v>1000.0</v>
      </c>
      <c r="G2785" s="10">
        <v>992.181019064329</v>
      </c>
    </row>
    <row r="2786">
      <c r="A2786" s="2">
        <v>2785.0</v>
      </c>
      <c r="B2786" s="2" t="s">
        <v>359</v>
      </c>
      <c r="C2786" s="2" t="s">
        <v>299</v>
      </c>
      <c r="D2786" s="16" t="s">
        <v>433</v>
      </c>
      <c r="E2786" s="10">
        <v>-43.25361416567855</v>
      </c>
      <c r="F2786" s="26">
        <v>972.5319704149014</v>
      </c>
      <c r="G2786" s="10">
        <v>1014.8475028568306</v>
      </c>
    </row>
    <row r="2787">
      <c r="A2787" s="2">
        <v>2786.0</v>
      </c>
      <c r="B2787" s="2" t="s">
        <v>198</v>
      </c>
      <c r="C2787" s="2" t="s">
        <v>299</v>
      </c>
      <c r="D2787" s="16" t="s">
        <v>522</v>
      </c>
      <c r="E2787" s="10">
        <v>25.515593376444023</v>
      </c>
      <c r="F2787" s="26">
        <v>953.2023998228244</v>
      </c>
      <c r="G2787" s="10">
        <v>1058.1011170225092</v>
      </c>
    </row>
    <row r="2788">
      <c r="A2788" s="2">
        <v>2787.0</v>
      </c>
      <c r="B2788" s="2" t="s">
        <v>49</v>
      </c>
      <c r="C2788" s="2" t="s">
        <v>198</v>
      </c>
      <c r="D2788" s="16" t="s">
        <v>481</v>
      </c>
      <c r="E2788" s="10">
        <v>17.25536892065526</v>
      </c>
      <c r="F2788" s="26">
        <v>965.7209600709962</v>
      </c>
      <c r="G2788" s="10">
        <v>978.7179931992684</v>
      </c>
    </row>
    <row r="2789">
      <c r="A2789" s="2">
        <v>2788.0</v>
      </c>
      <c r="B2789" s="2" t="s">
        <v>142</v>
      </c>
      <c r="C2789" s="2" t="s">
        <v>49</v>
      </c>
      <c r="D2789" s="16" t="s">
        <v>549</v>
      </c>
      <c r="E2789" s="10">
        <v>15.784645398731323</v>
      </c>
      <c r="F2789" s="26">
        <v>977.3335162074984</v>
      </c>
      <c r="G2789" s="10">
        <v>982.9763289916514</v>
      </c>
    </row>
    <row r="2790">
      <c r="A2790" s="2">
        <v>2789.0</v>
      </c>
      <c r="B2790" s="2" t="s">
        <v>33</v>
      </c>
      <c r="C2790" s="2" t="s">
        <v>142</v>
      </c>
      <c r="D2790" s="16" t="s">
        <v>433</v>
      </c>
      <c r="E2790" s="10">
        <v>-55.81685898239415</v>
      </c>
      <c r="F2790" s="26">
        <v>1082.5825733064478</v>
      </c>
      <c r="G2790" s="10">
        <v>993.1181616062298</v>
      </c>
    </row>
    <row r="2791">
      <c r="A2791" s="2">
        <v>2790.0</v>
      </c>
      <c r="B2791" s="2" t="s">
        <v>57</v>
      </c>
      <c r="C2791" s="2" t="s">
        <v>142</v>
      </c>
      <c r="D2791" s="16" t="s">
        <v>486</v>
      </c>
      <c r="E2791" s="10">
        <v>12.536537536002598</v>
      </c>
      <c r="F2791" s="26">
        <v>1042.00131609403</v>
      </c>
      <c r="G2791" s="10">
        <v>1048.935020588624</v>
      </c>
    </row>
    <row r="2792">
      <c r="A2792" s="2">
        <v>2791.0</v>
      </c>
      <c r="B2792" s="2" t="s">
        <v>129</v>
      </c>
      <c r="C2792" s="2" t="s">
        <v>57</v>
      </c>
      <c r="D2792" s="16" t="s">
        <v>465</v>
      </c>
      <c r="E2792" s="10">
        <v>28.36637234120431</v>
      </c>
      <c r="F2792" s="26">
        <v>951.8004096586484</v>
      </c>
      <c r="G2792" s="10">
        <v>1054.5378536300327</v>
      </c>
    </row>
    <row r="2793">
      <c r="A2793" s="2">
        <v>2792.0</v>
      </c>
      <c r="B2793" s="2" t="s">
        <v>299</v>
      </c>
      <c r="C2793" s="2" t="s">
        <v>129</v>
      </c>
      <c r="D2793" s="16" t="s">
        <v>433</v>
      </c>
      <c r="E2793" s="10">
        <v>-53.13052853659803</v>
      </c>
      <c r="F2793" s="26">
        <v>1032.5855236460652</v>
      </c>
      <c r="G2793" s="10">
        <v>980.1667819998528</v>
      </c>
    </row>
    <row r="2794">
      <c r="A2794" s="2">
        <v>2793.0</v>
      </c>
      <c r="B2794" s="2" t="s">
        <v>49</v>
      </c>
      <c r="C2794" s="2" t="s">
        <v>129</v>
      </c>
      <c r="D2794" s="16" t="s">
        <v>432</v>
      </c>
      <c r="E2794" s="10">
        <v>20.55754192567366</v>
      </c>
      <c r="F2794" s="26">
        <v>967.19168359292</v>
      </c>
      <c r="G2794" s="10">
        <v>1033.2973105364508</v>
      </c>
    </row>
    <row r="2795">
      <c r="A2795" s="2">
        <v>2794.0</v>
      </c>
      <c r="B2795" s="2" t="s">
        <v>142</v>
      </c>
      <c r="C2795" s="2" t="s">
        <v>49</v>
      </c>
      <c r="D2795" s="16" t="s">
        <v>596</v>
      </c>
      <c r="E2795" s="10">
        <v>10.296866799483915</v>
      </c>
      <c r="F2795" s="26">
        <v>1036.3984830526213</v>
      </c>
      <c r="G2795" s="10">
        <v>987.7492255185937</v>
      </c>
    </row>
    <row r="2796">
      <c r="A2796" s="2">
        <v>2795.0</v>
      </c>
      <c r="B2796" s="2" t="s">
        <v>37</v>
      </c>
      <c r="C2796" s="2" t="s">
        <v>142</v>
      </c>
      <c r="D2796" s="16" t="s">
        <v>500</v>
      </c>
      <c r="E2796" s="10">
        <v>8.815798882608705</v>
      </c>
      <c r="F2796" s="26">
        <v>1120.7337347090267</v>
      </c>
      <c r="G2796" s="10">
        <v>1046.6953498521052</v>
      </c>
    </row>
    <row r="2797">
      <c r="A2797" s="2">
        <v>2796.0</v>
      </c>
      <c r="B2797" s="2" t="s">
        <v>198</v>
      </c>
      <c r="C2797" s="2" t="s">
        <v>37</v>
      </c>
      <c r="D2797" s="16" t="s">
        <v>511</v>
      </c>
      <c r="E2797" s="10">
        <v>37.628101695531115</v>
      </c>
      <c r="F2797" s="26">
        <v>961.4626242786132</v>
      </c>
      <c r="G2797" s="10">
        <v>1129.5495335916355</v>
      </c>
    </row>
    <row r="2798">
      <c r="A2798" s="2">
        <v>2797.0</v>
      </c>
      <c r="B2798" s="2" t="s">
        <v>299</v>
      </c>
      <c r="C2798" s="2" t="s">
        <v>198</v>
      </c>
      <c r="D2798" s="16" t="s">
        <v>569</v>
      </c>
      <c r="E2798" s="10">
        <v>17.152558103219285</v>
      </c>
      <c r="F2798" s="26">
        <v>979.4549951094672</v>
      </c>
      <c r="G2798" s="10">
        <v>999.0907259741443</v>
      </c>
    </row>
    <row r="2799">
      <c r="A2799" s="2">
        <v>2798.0</v>
      </c>
      <c r="B2799" s="2" t="s">
        <v>408</v>
      </c>
      <c r="C2799" s="2" t="s">
        <v>78</v>
      </c>
      <c r="D2799" s="16" t="s">
        <v>433</v>
      </c>
      <c r="E2799" s="10">
        <v>-30.238246009789727</v>
      </c>
      <c r="F2799" s="26">
        <v>918.1523506819384</v>
      </c>
      <c r="G2799" s="10">
        <v>1054.406662359572</v>
      </c>
    </row>
    <row r="2800">
      <c r="A2800" s="2">
        <v>2799.0</v>
      </c>
      <c r="B2800" s="2" t="s">
        <v>380</v>
      </c>
      <c r="C2800" s="2" t="s">
        <v>78</v>
      </c>
      <c r="D2800" s="16" t="s">
        <v>433</v>
      </c>
      <c r="E2800" s="10">
        <v>-31.894164299023913</v>
      </c>
      <c r="F2800" s="26">
        <v>959.9094839130762</v>
      </c>
      <c r="G2800" s="10">
        <v>1084.6449083693617</v>
      </c>
    </row>
    <row r="2801">
      <c r="A2801" s="2">
        <v>2800.0</v>
      </c>
      <c r="B2801" s="2" t="s">
        <v>120</v>
      </c>
      <c r="C2801" s="2" t="s">
        <v>78</v>
      </c>
      <c r="D2801" s="16" t="s">
        <v>592</v>
      </c>
      <c r="E2801" s="10">
        <v>17.037451937078426</v>
      </c>
      <c r="F2801" s="26">
        <v>1059.4627547898524</v>
      </c>
      <c r="G2801" s="10">
        <v>1116.5390726683856</v>
      </c>
    </row>
    <row r="2802">
      <c r="A2802" s="2">
        <v>2801.0</v>
      </c>
      <c r="B2802" s="2" t="s">
        <v>46</v>
      </c>
      <c r="C2802" s="2" t="s">
        <v>120</v>
      </c>
      <c r="D2802" s="16" t="s">
        <v>449</v>
      </c>
      <c r="E2802" s="10">
        <v>14.51172818951358</v>
      </c>
      <c r="F2802" s="26">
        <v>1091.6304386451213</v>
      </c>
      <c r="G2802" s="10">
        <v>1076.5002067269309</v>
      </c>
    </row>
    <row r="2803">
      <c r="A2803" s="2">
        <v>2802.0</v>
      </c>
      <c r="B2803" s="2" t="s">
        <v>343</v>
      </c>
      <c r="C2803" s="2" t="s">
        <v>46</v>
      </c>
      <c r="D2803" s="16" t="s">
        <v>433</v>
      </c>
      <c r="E2803" s="10">
        <v>-29.77428543499106</v>
      </c>
      <c r="F2803" s="26">
        <v>966.651305616031</v>
      </c>
      <c r="G2803" s="10">
        <v>1106.142166834635</v>
      </c>
    </row>
    <row r="2804">
      <c r="A2804" s="2">
        <v>2803.0</v>
      </c>
      <c r="B2804" s="2" t="s">
        <v>120</v>
      </c>
      <c r="C2804" s="2" t="s">
        <v>46</v>
      </c>
      <c r="D2804" s="16" t="s">
        <v>527</v>
      </c>
      <c r="E2804" s="10">
        <v>22.215120042122642</v>
      </c>
      <c r="F2804" s="26">
        <v>1061.9884785374172</v>
      </c>
      <c r="G2804" s="10">
        <v>1135.916452269626</v>
      </c>
    </row>
    <row r="2805">
      <c r="A2805" s="2">
        <v>2804.0</v>
      </c>
      <c r="B2805" s="2" t="s">
        <v>23</v>
      </c>
      <c r="C2805" s="2" t="s">
        <v>120</v>
      </c>
      <c r="D2805" s="16" t="s">
        <v>557</v>
      </c>
      <c r="E2805" s="10">
        <v>9.087057991210154</v>
      </c>
      <c r="F2805" s="26">
        <v>1160.7343200423825</v>
      </c>
      <c r="G2805" s="10">
        <v>1084.20359857954</v>
      </c>
    </row>
    <row r="2806">
      <c r="A2806" s="2">
        <v>2805.0</v>
      </c>
      <c r="B2806" s="2" t="s">
        <v>386</v>
      </c>
      <c r="C2806" s="2" t="s">
        <v>23</v>
      </c>
      <c r="D2806" s="16" t="s">
        <v>433</v>
      </c>
      <c r="E2806" s="10">
        <v>-15.739767543501086</v>
      </c>
      <c r="F2806" s="26">
        <v>921.2540576194189</v>
      </c>
      <c r="G2806" s="10">
        <v>1169.8213780335925</v>
      </c>
    </row>
    <row r="2807">
      <c r="A2807" s="2">
        <v>2806.0</v>
      </c>
      <c r="B2807" s="2" t="s">
        <v>408</v>
      </c>
      <c r="C2807" s="2" t="s">
        <v>23</v>
      </c>
      <c r="D2807" s="16" t="s">
        <v>433</v>
      </c>
      <c r="E2807" s="10">
        <v>-11.096281067697731</v>
      </c>
      <c r="F2807" s="26">
        <v>887.9141046721487</v>
      </c>
      <c r="G2807" s="10">
        <v>1185.5611455770936</v>
      </c>
    </row>
    <row r="2808">
      <c r="A2808" s="2">
        <v>2807.0</v>
      </c>
      <c r="B2808" s="2" t="s">
        <v>380</v>
      </c>
      <c r="C2808" s="2" t="s">
        <v>23</v>
      </c>
      <c r="D2808" s="16" t="s">
        <v>491</v>
      </c>
      <c r="E2808" s="10">
        <v>47.45660702543779</v>
      </c>
      <c r="F2808" s="26">
        <v>928.0153196140523</v>
      </c>
      <c r="G2808" s="10">
        <v>1196.6574266447913</v>
      </c>
    </row>
    <row r="2809">
      <c r="A2809" s="2">
        <v>2808.0</v>
      </c>
      <c r="B2809" s="2" t="s">
        <v>15</v>
      </c>
      <c r="C2809" s="2" t="s">
        <v>380</v>
      </c>
      <c r="D2809" s="16" t="s">
        <v>461</v>
      </c>
      <c r="E2809" s="10">
        <v>10.755714423086143</v>
      </c>
      <c r="F2809" s="26">
        <v>1030.6724587761944</v>
      </c>
      <c r="G2809" s="10">
        <v>975.47192663949</v>
      </c>
    </row>
    <row r="2810">
      <c r="A2810" s="2">
        <v>2809.0</v>
      </c>
      <c r="B2810" s="2" t="s">
        <v>223</v>
      </c>
      <c r="C2810" s="2" t="s">
        <v>216</v>
      </c>
      <c r="D2810" s="16" t="s">
        <v>545</v>
      </c>
      <c r="E2810" s="10">
        <v>19.364996370591136</v>
      </c>
      <c r="F2810" s="26">
        <v>970.4001612753761</v>
      </c>
      <c r="G2810" s="10">
        <v>1000.0</v>
      </c>
    </row>
    <row r="2811">
      <c r="A2811" s="2">
        <v>2810.0</v>
      </c>
      <c r="B2811" s="2" t="s">
        <v>120</v>
      </c>
      <c r="C2811" s="2" t="s">
        <v>223</v>
      </c>
      <c r="D2811" s="16" t="s">
        <v>458</v>
      </c>
      <c r="E2811" s="10">
        <v>8.239769510620842</v>
      </c>
      <c r="F2811" s="26">
        <v>1075.11654058833</v>
      </c>
      <c r="G2811" s="10">
        <v>989.7651576459673</v>
      </c>
    </row>
    <row r="2812">
      <c r="A2812" s="2">
        <v>2811.0</v>
      </c>
      <c r="B2812" s="2" t="s">
        <v>198</v>
      </c>
      <c r="C2812" s="2" t="s">
        <v>120</v>
      </c>
      <c r="D2812" s="16" t="s">
        <v>503</v>
      </c>
      <c r="E2812" s="10">
        <v>29.109901844748336</v>
      </c>
      <c r="F2812" s="26">
        <v>981.9381678709251</v>
      </c>
      <c r="G2812" s="10">
        <v>1083.356310098951</v>
      </c>
    </row>
    <row r="2813">
      <c r="A2813" s="2">
        <v>2812.0</v>
      </c>
      <c r="B2813" s="2" t="s">
        <v>216</v>
      </c>
      <c r="C2813" s="2" t="s">
        <v>198</v>
      </c>
      <c r="D2813" s="16" t="s">
        <v>565</v>
      </c>
      <c r="E2813" s="10">
        <v>19.4799068909914</v>
      </c>
      <c r="F2813" s="26">
        <v>980.6350036294089</v>
      </c>
      <c r="G2813" s="10">
        <v>1011.0480697156734</v>
      </c>
    </row>
    <row r="2814">
      <c r="A2814" s="2">
        <v>2813.0</v>
      </c>
      <c r="B2814" s="2" t="s">
        <v>129</v>
      </c>
      <c r="C2814" s="2" t="s">
        <v>216</v>
      </c>
      <c r="D2814" s="16" t="s">
        <v>454</v>
      </c>
      <c r="E2814" s="10">
        <v>14.008974724826594</v>
      </c>
      <c r="F2814" s="26">
        <v>1012.7397686107772</v>
      </c>
      <c r="G2814" s="10">
        <v>1000.1149105204003</v>
      </c>
    </row>
    <row r="2815">
      <c r="A2815" s="2">
        <v>2814.0</v>
      </c>
      <c r="B2815" s="2" t="s">
        <v>380</v>
      </c>
      <c r="C2815" s="2" t="s">
        <v>129</v>
      </c>
      <c r="D2815" s="16" t="s">
        <v>433</v>
      </c>
      <c r="E2815" s="10">
        <v>-40.69392447731057</v>
      </c>
      <c r="F2815" s="26">
        <v>964.7162122164038</v>
      </c>
      <c r="G2815" s="10">
        <v>1026.7487433356039</v>
      </c>
    </row>
    <row r="2816">
      <c r="A2816" s="2">
        <v>2815.0</v>
      </c>
      <c r="B2816" s="2" t="s">
        <v>408</v>
      </c>
      <c r="C2816" s="2" t="s">
        <v>129</v>
      </c>
      <c r="D2816" s="16" t="s">
        <v>512</v>
      </c>
      <c r="E2816" s="10">
        <v>39.0000063779002</v>
      </c>
      <c r="F2816" s="26">
        <v>876.817823604451</v>
      </c>
      <c r="G2816" s="10">
        <v>1067.4426678129144</v>
      </c>
    </row>
    <row r="2817">
      <c r="A2817" s="2">
        <v>2816.0</v>
      </c>
      <c r="B2817" s="2" t="s">
        <v>359</v>
      </c>
      <c r="C2817" s="2" t="s">
        <v>408</v>
      </c>
      <c r="D2817" s="16" t="s">
        <v>587</v>
      </c>
      <c r="E2817" s="10">
        <v>13.568226048452924</v>
      </c>
      <c r="F2817" s="26">
        <v>929.2783562492228</v>
      </c>
      <c r="G2817" s="10">
        <v>915.8178299823512</v>
      </c>
    </row>
    <row r="2818">
      <c r="A2818" s="2">
        <v>2817.0</v>
      </c>
      <c r="B2818" s="2" t="s">
        <v>386</v>
      </c>
      <c r="C2818" s="2" t="s">
        <v>359</v>
      </c>
      <c r="D2818" s="16" t="s">
        <v>499</v>
      </c>
      <c r="E2818" s="10">
        <v>19.570730652247704</v>
      </c>
      <c r="F2818" s="26">
        <v>905.5142900759178</v>
      </c>
      <c r="G2818" s="10">
        <v>942.8465822976758</v>
      </c>
    </row>
    <row r="2819">
      <c r="A2819" s="2">
        <v>2818.0</v>
      </c>
      <c r="B2819" s="2" t="s">
        <v>142</v>
      </c>
      <c r="C2819" s="2" t="s">
        <v>386</v>
      </c>
      <c r="D2819" s="16" t="s">
        <v>476</v>
      </c>
      <c r="E2819" s="10">
        <v>6.971394696871592</v>
      </c>
      <c r="F2819" s="26">
        <v>1037.8795509694964</v>
      </c>
      <c r="G2819" s="10">
        <v>925.0850207281654</v>
      </c>
    </row>
    <row r="2820">
      <c r="A2820" s="2">
        <v>2819.0</v>
      </c>
      <c r="B2820" s="2" t="s">
        <v>120</v>
      </c>
      <c r="C2820" s="2" t="s">
        <v>142</v>
      </c>
      <c r="D2820" s="16" t="s">
        <v>565</v>
      </c>
      <c r="E2820" s="10">
        <v>15.021906896438267</v>
      </c>
      <c r="F2820" s="26">
        <v>1054.2464082542026</v>
      </c>
      <c r="G2820" s="10">
        <v>1044.850945666368</v>
      </c>
    </row>
    <row r="2821">
      <c r="A2821" s="2">
        <v>2820.0</v>
      </c>
      <c r="B2821" s="2" t="s">
        <v>223</v>
      </c>
      <c r="C2821" s="2" t="s">
        <v>120</v>
      </c>
      <c r="D2821" s="16" t="s">
        <v>522</v>
      </c>
      <c r="E2821" s="10">
        <v>25.865063490978095</v>
      </c>
      <c r="F2821" s="26">
        <v>981.5253881353465</v>
      </c>
      <c r="G2821" s="10">
        <v>1069.268315150641</v>
      </c>
    </row>
    <row r="2822">
      <c r="A2822" s="2">
        <v>2821.0</v>
      </c>
      <c r="B2822" s="2" t="s">
        <v>216</v>
      </c>
      <c r="C2822" s="2" t="s">
        <v>223</v>
      </c>
      <c r="D2822" s="16" t="s">
        <v>535</v>
      </c>
      <c r="E2822" s="10">
        <v>17.881498744625976</v>
      </c>
      <c r="F2822" s="26">
        <v>986.1059357955736</v>
      </c>
      <c r="G2822" s="10">
        <v>1007.3904516263246</v>
      </c>
    </row>
    <row r="2823">
      <c r="A2823" s="2">
        <v>2822.0</v>
      </c>
      <c r="B2823" s="2" t="s">
        <v>129</v>
      </c>
      <c r="C2823" s="2" t="s">
        <v>216</v>
      </c>
      <c r="D2823" s="16" t="s">
        <v>474</v>
      </c>
      <c r="E2823" s="10">
        <v>13.992649379008206</v>
      </c>
      <c r="F2823" s="26">
        <v>1028.442661435014</v>
      </c>
      <c r="G2823" s="10">
        <v>1003.9874345401995</v>
      </c>
    </row>
    <row r="2824">
      <c r="A2824" s="2">
        <v>2823.0</v>
      </c>
      <c r="B2824" s="2" t="s">
        <v>120</v>
      </c>
      <c r="C2824" s="2" t="s">
        <v>129</v>
      </c>
      <c r="D2824" s="16" t="s">
        <v>489</v>
      </c>
      <c r="E2824" s="10">
        <v>16.168207215157356</v>
      </c>
      <c r="F2824" s="26">
        <v>1043.4032516596628</v>
      </c>
      <c r="G2824" s="10">
        <v>1042.4353108140222</v>
      </c>
    </row>
    <row r="2825">
      <c r="A2825" s="2">
        <v>2824.0</v>
      </c>
      <c r="B2825" s="2" t="s">
        <v>198</v>
      </c>
      <c r="C2825" s="2" t="s">
        <v>120</v>
      </c>
      <c r="D2825" s="16" t="s">
        <v>555</v>
      </c>
      <c r="E2825" s="10">
        <v>23.21442041017473</v>
      </c>
      <c r="F2825" s="26">
        <v>991.568162824682</v>
      </c>
      <c r="G2825" s="10">
        <v>1059.57145887482</v>
      </c>
    </row>
    <row r="2826">
      <c r="A2826" s="2">
        <v>2825.0</v>
      </c>
      <c r="B2826" s="2" t="s">
        <v>33</v>
      </c>
      <c r="C2826" s="2" t="s">
        <v>15</v>
      </c>
      <c r="D2826" s="16" t="s">
        <v>433</v>
      </c>
      <c r="E2826" s="10">
        <v>-46.578494649763755</v>
      </c>
      <c r="F2826" s="26">
        <v>1026.7657143240535</v>
      </c>
      <c r="G2826" s="10">
        <v>1041.4281731992805</v>
      </c>
    </row>
    <row r="2827">
      <c r="A2827" s="2">
        <v>2826.0</v>
      </c>
      <c r="B2827" s="2" t="s">
        <v>49</v>
      </c>
      <c r="C2827" s="2" t="s">
        <v>15</v>
      </c>
      <c r="D2827" s="16" t="s">
        <v>433</v>
      </c>
      <c r="E2827" s="10">
        <v>-33.932635516278005</v>
      </c>
      <c r="F2827" s="26">
        <v>977.4523587191097</v>
      </c>
      <c r="G2827" s="10">
        <v>1088.0066678490443</v>
      </c>
    </row>
    <row r="2828">
      <c r="A2828" s="2">
        <v>2827.0</v>
      </c>
      <c r="B2828" s="2" t="s">
        <v>37</v>
      </c>
      <c r="C2828" s="2" t="s">
        <v>15</v>
      </c>
      <c r="D2828" s="16" t="s">
        <v>577</v>
      </c>
      <c r="E2828" s="10">
        <v>11.534348138434321</v>
      </c>
      <c r="F2828" s="26">
        <v>1091.9214318961044</v>
      </c>
      <c r="G2828" s="10">
        <v>1121.9393033653223</v>
      </c>
    </row>
    <row r="2829">
      <c r="A2829" s="2">
        <v>2828.0</v>
      </c>
      <c r="B2829" s="2" t="s">
        <v>46</v>
      </c>
      <c r="C2829" s="2" t="s">
        <v>37</v>
      </c>
      <c r="D2829" s="16" t="s">
        <v>457</v>
      </c>
      <c r="E2829" s="10">
        <v>13.966774078196886</v>
      </c>
      <c r="F2829" s="26">
        <v>1113.7013322275034</v>
      </c>
      <c r="G2829" s="10">
        <v>1103.4557800345387</v>
      </c>
    </row>
    <row r="2830">
      <c r="A2830" s="2">
        <v>2829.0</v>
      </c>
      <c r="B2830" s="2" t="s">
        <v>57</v>
      </c>
      <c r="C2830" s="2" t="s">
        <v>46</v>
      </c>
      <c r="D2830" s="16" t="s">
        <v>576</v>
      </c>
      <c r="E2830" s="10">
        <v>27.90184085675845</v>
      </c>
      <c r="F2830" s="26">
        <v>1026.1714812888285</v>
      </c>
      <c r="G2830" s="10">
        <v>1127.6681063057003</v>
      </c>
    </row>
    <row r="2831">
      <c r="A2831" s="2">
        <v>2830.0</v>
      </c>
      <c r="B2831" s="2" t="s">
        <v>23</v>
      </c>
      <c r="C2831" s="2" t="s">
        <v>57</v>
      </c>
      <c r="D2831" s="16" t="s">
        <v>545</v>
      </c>
      <c r="E2831" s="10">
        <v>8.015390057678493</v>
      </c>
      <c r="F2831" s="26">
        <v>1149.2008196193535</v>
      </c>
      <c r="G2831" s="10">
        <v>1054.073322145587</v>
      </c>
    </row>
    <row r="2832">
      <c r="A2832" s="2">
        <v>2831.0</v>
      </c>
      <c r="B2832" s="2" t="s">
        <v>299</v>
      </c>
      <c r="C2832" s="2" t="s">
        <v>23</v>
      </c>
      <c r="D2832" s="16" t="s">
        <v>449</v>
      </c>
      <c r="E2832" s="10">
        <v>37.49577651552397</v>
      </c>
      <c r="F2832" s="26">
        <v>996.6075532126864</v>
      </c>
      <c r="G2832" s="10">
        <v>1157.2162096770319</v>
      </c>
    </row>
    <row r="2833">
      <c r="A2833" s="2">
        <v>2832.0</v>
      </c>
      <c r="B2833" s="2" t="s">
        <v>14</v>
      </c>
      <c r="C2833" s="2" t="s">
        <v>299</v>
      </c>
      <c r="D2833" s="16" t="s">
        <v>470</v>
      </c>
      <c r="E2833" s="10">
        <v>5.575001647347017</v>
      </c>
      <c r="F2833" s="26">
        <v>1168.7383524373142</v>
      </c>
      <c r="G2833" s="10">
        <v>1034.1033297282104</v>
      </c>
    </row>
    <row r="2834">
      <c r="A2834" s="2">
        <v>2833.0</v>
      </c>
      <c r="B2834" s="2" t="s">
        <v>33</v>
      </c>
      <c r="C2834" s="2" t="s">
        <v>14</v>
      </c>
      <c r="D2834" s="16" t="s">
        <v>433</v>
      </c>
      <c r="E2834" s="10">
        <v>-22.22982628390306</v>
      </c>
      <c r="F2834" s="26">
        <v>980.1872196742897</v>
      </c>
      <c r="G2834" s="10">
        <v>1174.3133540846613</v>
      </c>
    </row>
    <row r="2835">
      <c r="A2835" s="2">
        <v>2834.0</v>
      </c>
      <c r="B2835" s="2" t="s">
        <v>37</v>
      </c>
      <c r="C2835" s="2" t="s">
        <v>14</v>
      </c>
      <c r="D2835" s="16" t="s">
        <v>433</v>
      </c>
      <c r="E2835" s="10">
        <v>-34.433990060514034</v>
      </c>
      <c r="F2835" s="26">
        <v>1089.4890059563418</v>
      </c>
      <c r="G2835" s="10">
        <v>1196.5431803685644</v>
      </c>
    </row>
    <row r="2836">
      <c r="A2836" s="2">
        <v>2835.0</v>
      </c>
      <c r="B2836" s="2" t="s">
        <v>49</v>
      </c>
      <c r="C2836" s="2" t="s">
        <v>14</v>
      </c>
      <c r="D2836" s="16" t="s">
        <v>550</v>
      </c>
      <c r="E2836" s="10">
        <v>49.6786679943539</v>
      </c>
      <c r="F2836" s="26">
        <v>943.5197232028318</v>
      </c>
      <c r="G2836" s="10">
        <v>1230.9771704290786</v>
      </c>
    </row>
    <row r="2837">
      <c r="A2837" s="2">
        <v>2836.0</v>
      </c>
      <c r="B2837" s="2" t="s">
        <v>23</v>
      </c>
      <c r="C2837" s="2" t="s">
        <v>49</v>
      </c>
      <c r="D2837" s="16" t="s">
        <v>469</v>
      </c>
      <c r="E2837" s="10">
        <v>6.6950269140074825</v>
      </c>
      <c r="F2837" s="26">
        <v>1119.7204331615078</v>
      </c>
      <c r="G2837" s="10">
        <v>993.1983911971856</v>
      </c>
    </row>
    <row r="2838">
      <c r="A2838" s="2">
        <v>2837.0</v>
      </c>
      <c r="B2838" s="2" t="s">
        <v>378</v>
      </c>
      <c r="C2838" s="2" t="s">
        <v>29</v>
      </c>
      <c r="D2838" s="16" t="s">
        <v>433</v>
      </c>
      <c r="E2838" s="10">
        <v>-48.21694811302276</v>
      </c>
      <c r="F2838" s="26">
        <v>1000.1622359084305</v>
      </c>
      <c r="G2838" s="10">
        <v>1000.0</v>
      </c>
    </row>
    <row r="2839">
      <c r="A2839" s="2">
        <v>2838.0</v>
      </c>
      <c r="B2839" s="2" t="s">
        <v>196</v>
      </c>
      <c r="C2839" s="2" t="s">
        <v>29</v>
      </c>
      <c r="D2839" s="16" t="s">
        <v>468</v>
      </c>
      <c r="E2839" s="10">
        <v>17.864473679614978</v>
      </c>
      <c r="F2839" s="26">
        <v>1000.0</v>
      </c>
      <c r="G2839" s="10">
        <v>1048.2169481130227</v>
      </c>
    </row>
    <row r="2840">
      <c r="A2840" s="2">
        <v>2839.0</v>
      </c>
      <c r="B2840" s="2" t="s">
        <v>12</v>
      </c>
      <c r="C2840" s="2" t="s">
        <v>196</v>
      </c>
      <c r="D2840" s="16" t="s">
        <v>432</v>
      </c>
      <c r="E2840" s="10">
        <v>12.71262541815379</v>
      </c>
      <c r="F2840" s="26">
        <v>1048.0478380439972</v>
      </c>
      <c r="G2840" s="10">
        <v>1017.864473679615</v>
      </c>
    </row>
    <row r="2841">
      <c r="A2841" s="2">
        <v>2840.0</v>
      </c>
      <c r="B2841" s="2" t="s">
        <v>251</v>
      </c>
      <c r="C2841" s="2" t="s">
        <v>12</v>
      </c>
      <c r="D2841" s="16" t="s">
        <v>475</v>
      </c>
      <c r="E2841" s="10">
        <v>22.632576421154795</v>
      </c>
      <c r="F2841" s="26">
        <v>1000.0</v>
      </c>
      <c r="G2841" s="10">
        <v>1060.760463462151</v>
      </c>
    </row>
    <row r="2842">
      <c r="A2842" s="2">
        <v>2841.0</v>
      </c>
      <c r="B2842" s="2" t="s">
        <v>80</v>
      </c>
      <c r="C2842" s="2" t="s">
        <v>251</v>
      </c>
      <c r="D2842" s="16" t="s">
        <v>437</v>
      </c>
      <c r="E2842" s="10">
        <v>22.006254500354885</v>
      </c>
      <c r="F2842" s="26">
        <v>972.32390348001</v>
      </c>
      <c r="G2842" s="10">
        <v>1022.6325764211548</v>
      </c>
    </row>
    <row r="2843">
      <c r="A2843" s="2">
        <v>2842.0</v>
      </c>
      <c r="B2843" s="2" t="s">
        <v>140</v>
      </c>
      <c r="C2843" s="2" t="s">
        <v>80</v>
      </c>
      <c r="D2843" s="16" t="s">
        <v>552</v>
      </c>
      <c r="E2843" s="10">
        <v>14.60339536490595</v>
      </c>
      <c r="F2843" s="26">
        <v>1000.0</v>
      </c>
      <c r="G2843" s="10">
        <v>994.3301579803649</v>
      </c>
    </row>
    <row r="2844">
      <c r="A2844" s="2">
        <v>2843.0</v>
      </c>
      <c r="B2844" s="2" t="s">
        <v>111</v>
      </c>
      <c r="C2844" s="2" t="s">
        <v>140</v>
      </c>
      <c r="D2844" s="16" t="s">
        <v>507</v>
      </c>
      <c r="E2844" s="10">
        <v>14.922619291728568</v>
      </c>
      <c r="F2844" s="26">
        <v>1027.812509148028</v>
      </c>
      <c r="G2844" s="10">
        <v>1014.603395364906</v>
      </c>
    </row>
    <row r="2845">
      <c r="A2845" s="2">
        <v>2844.0</v>
      </c>
      <c r="B2845" s="2" t="s">
        <v>291</v>
      </c>
      <c r="C2845" s="2" t="s">
        <v>111</v>
      </c>
      <c r="D2845" s="16" t="s">
        <v>433</v>
      </c>
      <c r="E2845" s="10">
        <v>-43.2006624879293</v>
      </c>
      <c r="F2845" s="26">
        <v>1000.0</v>
      </c>
      <c r="G2845" s="10">
        <v>1042.7351284397566</v>
      </c>
    </row>
    <row r="2846">
      <c r="A2846" s="2">
        <v>2845.0</v>
      </c>
      <c r="B2846" s="2" t="s">
        <v>348</v>
      </c>
      <c r="C2846" s="2" t="s">
        <v>111</v>
      </c>
      <c r="D2846" s="16" t="s">
        <v>433</v>
      </c>
      <c r="E2846" s="10">
        <v>-37.424992158941514</v>
      </c>
      <c r="F2846" s="26">
        <v>1000.0</v>
      </c>
      <c r="G2846" s="10">
        <v>1085.935790927686</v>
      </c>
    </row>
    <row r="2847">
      <c r="A2847" s="2">
        <v>2846.0</v>
      </c>
      <c r="B2847" s="2" t="s">
        <v>378</v>
      </c>
      <c r="C2847" s="2" t="s">
        <v>111</v>
      </c>
      <c r="D2847" s="16" t="s">
        <v>507</v>
      </c>
      <c r="E2847" s="10">
        <v>35.1707369268803</v>
      </c>
      <c r="F2847" s="26">
        <v>951.9452877954077</v>
      </c>
      <c r="G2847" s="10">
        <v>1123.3607830866274</v>
      </c>
    </row>
    <row r="2848">
      <c r="A2848" s="2">
        <v>2847.0</v>
      </c>
      <c r="B2848" s="2" t="s">
        <v>32</v>
      </c>
      <c r="C2848" s="2" t="s">
        <v>378</v>
      </c>
      <c r="D2848" s="16" t="s">
        <v>499</v>
      </c>
      <c r="E2848" s="10">
        <v>8.20564150631912</v>
      </c>
      <c r="F2848" s="26">
        <v>1067.883352745396</v>
      </c>
      <c r="G2848" s="10">
        <v>987.116024722288</v>
      </c>
    </row>
    <row r="2849">
      <c r="A2849" s="2">
        <v>2848.0</v>
      </c>
      <c r="B2849" s="2" t="s">
        <v>140</v>
      </c>
      <c r="C2849" s="2" t="s">
        <v>32</v>
      </c>
      <c r="D2849" s="16" t="s">
        <v>433</v>
      </c>
      <c r="E2849" s="10">
        <v>-38.74630626558534</v>
      </c>
      <c r="F2849" s="26">
        <v>999.6807760731774</v>
      </c>
      <c r="G2849" s="10">
        <v>1076.0889942517151</v>
      </c>
    </row>
    <row r="2850">
      <c r="A2850" s="2">
        <v>2849.0</v>
      </c>
      <c r="B2850" s="2" t="s">
        <v>124</v>
      </c>
      <c r="C2850" s="2" t="s">
        <v>83</v>
      </c>
      <c r="D2850" s="16" t="s">
        <v>565</v>
      </c>
      <c r="E2850" s="10">
        <v>26.492752611657764</v>
      </c>
      <c r="F2850" s="26">
        <v>1000.0</v>
      </c>
      <c r="G2850" s="10">
        <v>1083.8740492202612</v>
      </c>
    </row>
    <row r="2851">
      <c r="A2851" s="2">
        <v>2850.0</v>
      </c>
      <c r="B2851" s="2" t="s">
        <v>83</v>
      </c>
      <c r="C2851" s="2" t="s">
        <v>124</v>
      </c>
      <c r="D2851" s="16" t="s">
        <v>485</v>
      </c>
      <c r="E2851" s="10">
        <v>12.338497921573843</v>
      </c>
      <c r="F2851" s="26">
        <v>1057.3812966086034</v>
      </c>
      <c r="G2851" s="10">
        <v>1026.4927526116578</v>
      </c>
    </row>
    <row r="2852">
      <c r="A2852" s="2">
        <v>2851.0</v>
      </c>
      <c r="B2852" s="2" t="s">
        <v>293</v>
      </c>
      <c r="C2852" s="2" t="s">
        <v>83</v>
      </c>
      <c r="D2852" s="16" t="s">
        <v>433</v>
      </c>
      <c r="E2852" s="10">
        <v>-39.659997104922695</v>
      </c>
      <c r="F2852" s="26">
        <v>1000.0</v>
      </c>
      <c r="G2852" s="10">
        <v>1069.7197945301773</v>
      </c>
    </row>
    <row r="2853">
      <c r="A2853" s="2">
        <v>2852.0</v>
      </c>
      <c r="B2853" s="2" t="s">
        <v>127</v>
      </c>
      <c r="C2853" s="2" t="s">
        <v>83</v>
      </c>
      <c r="D2853" s="16" t="s">
        <v>489</v>
      </c>
      <c r="E2853" s="10">
        <v>27.64209867756112</v>
      </c>
      <c r="F2853" s="26">
        <v>1000.0</v>
      </c>
      <c r="G2853" s="10">
        <v>1109.3797916351</v>
      </c>
    </row>
    <row r="2854">
      <c r="A2854" s="2">
        <v>2853.0</v>
      </c>
      <c r="B2854" s="2" t="s">
        <v>201</v>
      </c>
      <c r="C2854" s="2" t="s">
        <v>127</v>
      </c>
      <c r="D2854" s="16" t="s">
        <v>494</v>
      </c>
      <c r="E2854" s="10">
        <v>14.196449729791738</v>
      </c>
      <c r="F2854" s="26">
        <v>1042.483116634818</v>
      </c>
      <c r="G2854" s="10">
        <v>1027.642098677561</v>
      </c>
    </row>
    <row r="2855">
      <c r="A2855" s="2">
        <v>2854.0</v>
      </c>
      <c r="B2855" s="2" t="s">
        <v>136</v>
      </c>
      <c r="C2855" s="2" t="s">
        <v>201</v>
      </c>
      <c r="D2855" s="16" t="s">
        <v>433</v>
      </c>
      <c r="E2855" s="10">
        <v>-41.40264383557866</v>
      </c>
      <c r="F2855" s="26">
        <v>1000.0</v>
      </c>
      <c r="G2855" s="10">
        <v>1056.6795663646099</v>
      </c>
    </row>
    <row r="2856">
      <c r="A2856" s="2">
        <v>2855.0</v>
      </c>
      <c r="B2856" s="2" t="s">
        <v>124</v>
      </c>
      <c r="C2856" s="2" t="s">
        <v>201</v>
      </c>
      <c r="D2856" s="16" t="s">
        <v>458</v>
      </c>
      <c r="E2856" s="10">
        <v>23.06733235643132</v>
      </c>
      <c r="F2856" s="26">
        <v>1014.154254690084</v>
      </c>
      <c r="G2856" s="10">
        <v>1098.0822102001885</v>
      </c>
    </row>
    <row r="2857">
      <c r="A2857" s="2">
        <v>2856.0</v>
      </c>
      <c r="B2857" s="2" t="s">
        <v>83</v>
      </c>
      <c r="C2857" s="2" t="s">
        <v>124</v>
      </c>
      <c r="D2857" s="16" t="s">
        <v>466</v>
      </c>
      <c r="E2857" s="10">
        <v>11.25108818172534</v>
      </c>
      <c r="F2857" s="26">
        <v>1081.737692957539</v>
      </c>
      <c r="G2857" s="10">
        <v>1037.2215870465154</v>
      </c>
    </row>
    <row r="2858">
      <c r="A2858" s="2">
        <v>2857.0</v>
      </c>
      <c r="B2858" s="2" t="s">
        <v>127</v>
      </c>
      <c r="C2858" s="2" t="s">
        <v>83</v>
      </c>
      <c r="D2858" s="16" t="s">
        <v>475</v>
      </c>
      <c r="E2858" s="10">
        <v>25.181837374300784</v>
      </c>
      <c r="F2858" s="26">
        <v>1013.4456489477693</v>
      </c>
      <c r="G2858" s="10">
        <v>1092.9887811392641</v>
      </c>
    </row>
    <row r="2859">
      <c r="A2859" s="2">
        <v>2858.0</v>
      </c>
      <c r="B2859" s="2" t="s">
        <v>201</v>
      </c>
      <c r="C2859" s="2" t="s">
        <v>127</v>
      </c>
      <c r="D2859" s="16" t="s">
        <v>529</v>
      </c>
      <c r="E2859" s="10">
        <v>11.779373807216665</v>
      </c>
      <c r="F2859" s="26">
        <v>1075.014877843757</v>
      </c>
      <c r="G2859" s="10">
        <v>1038.6274863220701</v>
      </c>
    </row>
    <row r="2860">
      <c r="A2860" s="2">
        <v>2859.0</v>
      </c>
      <c r="B2860" s="2" t="s">
        <v>136</v>
      </c>
      <c r="C2860" s="2" t="s">
        <v>201</v>
      </c>
      <c r="D2860" s="16" t="s">
        <v>545</v>
      </c>
      <c r="E2860" s="10">
        <v>32.79284590622137</v>
      </c>
      <c r="F2860" s="26">
        <v>958.5973561644214</v>
      </c>
      <c r="G2860" s="10">
        <v>1086.7942516509736</v>
      </c>
    </row>
    <row r="2861">
      <c r="A2861" s="2">
        <v>2860.0</v>
      </c>
      <c r="B2861" s="2" t="s">
        <v>238</v>
      </c>
      <c r="C2861" s="2" t="s">
        <v>136</v>
      </c>
      <c r="D2861" s="16" t="s">
        <v>433</v>
      </c>
      <c r="E2861" s="10">
        <v>-53.78768198466256</v>
      </c>
      <c r="F2861" s="26">
        <v>1052.1091775708642</v>
      </c>
      <c r="G2861" s="10">
        <v>991.3902020706428</v>
      </c>
    </row>
    <row r="2862">
      <c r="A2862" s="2">
        <v>2861.0</v>
      </c>
      <c r="B2862" s="2" t="s">
        <v>83</v>
      </c>
      <c r="C2862" s="2" t="s">
        <v>136</v>
      </c>
      <c r="D2862" s="16" t="s">
        <v>488</v>
      </c>
      <c r="E2862" s="10">
        <v>9.287449526026325</v>
      </c>
      <c r="F2862" s="26">
        <v>1067.8069437649633</v>
      </c>
      <c r="G2862" s="10">
        <v>1045.1778840553054</v>
      </c>
    </row>
    <row r="2863">
      <c r="A2863" s="2">
        <v>2862.0</v>
      </c>
      <c r="B2863" s="2" t="s">
        <v>124</v>
      </c>
      <c r="C2863" s="2" t="s">
        <v>83</v>
      </c>
      <c r="D2863" s="16" t="s">
        <v>476</v>
      </c>
      <c r="E2863" s="10">
        <v>22.045008689561847</v>
      </c>
      <c r="F2863" s="26">
        <v>1025.9704988647902</v>
      </c>
      <c r="G2863" s="10">
        <v>1077.0943932909897</v>
      </c>
    </row>
    <row r="2864">
      <c r="A2864" s="2">
        <v>2863.0</v>
      </c>
      <c r="B2864" s="2" t="s">
        <v>201</v>
      </c>
      <c r="C2864" s="2" t="s">
        <v>124</v>
      </c>
      <c r="D2864" s="16" t="s">
        <v>511</v>
      </c>
      <c r="E2864" s="10">
        <v>14.533836120601308</v>
      </c>
      <c r="F2864" s="26">
        <v>1054.0014057447522</v>
      </c>
      <c r="G2864" s="10">
        <v>1048.015507554352</v>
      </c>
    </row>
    <row r="2865">
      <c r="A2865" s="2">
        <v>2864.0</v>
      </c>
      <c r="B2865" s="2" t="s">
        <v>80</v>
      </c>
      <c r="C2865" s="2" t="s">
        <v>127</v>
      </c>
      <c r="D2865" s="16" t="s">
        <v>439</v>
      </c>
      <c r="E2865" s="10">
        <v>21.366359264722174</v>
      </c>
      <c r="F2865" s="26">
        <v>979.7267626154589</v>
      </c>
      <c r="G2865" s="10">
        <v>1026.8481125148535</v>
      </c>
    </row>
    <row r="2866">
      <c r="A2866" s="2">
        <v>2865.0</v>
      </c>
      <c r="B2866" s="2" t="s">
        <v>293</v>
      </c>
      <c r="C2866" s="2" t="s">
        <v>80</v>
      </c>
      <c r="D2866" s="16" t="s">
        <v>488</v>
      </c>
      <c r="E2866" s="10">
        <v>20.372306631094037</v>
      </c>
      <c r="F2866" s="26">
        <v>960.3400028950773</v>
      </c>
      <c r="G2866" s="10">
        <v>1001.0931218801811</v>
      </c>
    </row>
    <row r="2867">
      <c r="A2867" s="2">
        <v>2866.0</v>
      </c>
      <c r="B2867" s="2" t="s">
        <v>29</v>
      </c>
      <c r="C2867" s="2" t="s">
        <v>293</v>
      </c>
      <c r="D2867" s="16" t="s">
        <v>488</v>
      </c>
      <c r="E2867" s="10">
        <v>10.919321211941348</v>
      </c>
      <c r="F2867" s="26">
        <v>1030.3524744334077</v>
      </c>
      <c r="G2867" s="10">
        <v>980.7123095261713</v>
      </c>
    </row>
    <row r="2868">
      <c r="A2868" s="2">
        <v>2867.0</v>
      </c>
      <c r="B2868" s="2" t="s">
        <v>229</v>
      </c>
      <c r="C2868" s="2" t="s">
        <v>29</v>
      </c>
      <c r="D2868" s="16" t="s">
        <v>433</v>
      </c>
      <c r="E2868" s="10">
        <v>-43.38502527932466</v>
      </c>
      <c r="F2868" s="26">
        <v>1000.0</v>
      </c>
      <c r="G2868" s="10">
        <v>1041.2717956453491</v>
      </c>
    </row>
    <row r="2869">
      <c r="A2869" s="2">
        <v>2868.0</v>
      </c>
      <c r="B2869" s="2" t="s">
        <v>136</v>
      </c>
      <c r="C2869" s="2" t="s">
        <v>29</v>
      </c>
      <c r="D2869" s="16" t="s">
        <v>519</v>
      </c>
      <c r="E2869" s="10">
        <v>17.848359512650777</v>
      </c>
      <c r="F2869" s="26">
        <v>1035.890434529279</v>
      </c>
      <c r="G2869" s="10">
        <v>1084.6568209246739</v>
      </c>
    </row>
    <row r="2870">
      <c r="A2870" s="2">
        <v>2869.0</v>
      </c>
      <c r="B2870" s="2" t="s">
        <v>12</v>
      </c>
      <c r="C2870" s="2" t="s">
        <v>136</v>
      </c>
      <c r="D2870" s="16" t="s">
        <v>525</v>
      </c>
      <c r="E2870" s="10">
        <v>17.329878718429374</v>
      </c>
      <c r="F2870" s="26">
        <v>1038.127887040996</v>
      </c>
      <c r="G2870" s="10">
        <v>1053.7387940419299</v>
      </c>
    </row>
    <row r="2871">
      <c r="A2871" s="2">
        <v>2870.0</v>
      </c>
      <c r="B2871" s="2" t="s">
        <v>124</v>
      </c>
      <c r="C2871" s="2" t="s">
        <v>12</v>
      </c>
      <c r="D2871" s="16" t="s">
        <v>545</v>
      </c>
      <c r="E2871" s="10">
        <v>18.45688502007404</v>
      </c>
      <c r="F2871" s="26">
        <v>1033.4816714337508</v>
      </c>
      <c r="G2871" s="10">
        <v>1055.4577657594255</v>
      </c>
    </row>
    <row r="2872">
      <c r="A2872" s="2">
        <v>2871.0</v>
      </c>
      <c r="B2872" s="2" t="s">
        <v>80</v>
      </c>
      <c r="C2872" s="2" t="s">
        <v>124</v>
      </c>
      <c r="D2872" s="16" t="s">
        <v>500</v>
      </c>
      <c r="E2872" s="10">
        <v>24.133827029656715</v>
      </c>
      <c r="F2872" s="26">
        <v>980.7208152490871</v>
      </c>
      <c r="G2872" s="10">
        <v>1051.9385564538247</v>
      </c>
    </row>
    <row r="2873">
      <c r="A2873" s="2">
        <v>2872.0</v>
      </c>
      <c r="B2873" s="2" t="s">
        <v>127</v>
      </c>
      <c r="C2873" s="2" t="s">
        <v>80</v>
      </c>
      <c r="D2873" s="16" t="s">
        <v>481</v>
      </c>
      <c r="E2873" s="10">
        <v>15.756529095864419</v>
      </c>
      <c r="F2873" s="26">
        <v>1005.4817532501313</v>
      </c>
      <c r="G2873" s="10">
        <v>1004.8546422787438</v>
      </c>
    </row>
    <row r="2874">
      <c r="A2874" s="2">
        <v>2873.0</v>
      </c>
      <c r="B2874" s="2" t="s">
        <v>111</v>
      </c>
      <c r="C2874" s="2" t="s">
        <v>127</v>
      </c>
      <c r="D2874" s="16" t="s">
        <v>443</v>
      </c>
      <c r="E2874" s="10">
        <v>9.056497867854787</v>
      </c>
      <c r="F2874" s="26">
        <v>1088.1900461597472</v>
      </c>
      <c r="G2874" s="10">
        <v>1021.2382823459957</v>
      </c>
    </row>
    <row r="2875">
      <c r="A2875" s="2">
        <v>2874.0</v>
      </c>
      <c r="B2875" s="2" t="s">
        <v>124</v>
      </c>
      <c r="C2875" s="2" t="s">
        <v>111</v>
      </c>
      <c r="D2875" s="16" t="s">
        <v>494</v>
      </c>
      <c r="E2875" s="10">
        <v>24.23266376077182</v>
      </c>
      <c r="F2875" s="26">
        <v>1027.804729424168</v>
      </c>
      <c r="G2875" s="10">
        <v>1097.2465440276019</v>
      </c>
    </row>
    <row r="2876">
      <c r="A2876" s="2">
        <v>2875.0</v>
      </c>
      <c r="B2876" s="2" t="s">
        <v>80</v>
      </c>
      <c r="C2876" s="2" t="s">
        <v>124</v>
      </c>
      <c r="D2876" s="16" t="s">
        <v>517</v>
      </c>
      <c r="E2876" s="10">
        <v>22.81422338171925</v>
      </c>
      <c r="F2876" s="26">
        <v>989.0981131828794</v>
      </c>
      <c r="G2876" s="10">
        <v>1052.03739318494</v>
      </c>
    </row>
    <row r="2877">
      <c r="A2877" s="2">
        <v>2876.0</v>
      </c>
      <c r="B2877" s="2" t="s">
        <v>127</v>
      </c>
      <c r="C2877" s="2" t="s">
        <v>80</v>
      </c>
      <c r="D2877" s="16" t="s">
        <v>597</v>
      </c>
      <c r="E2877" s="10">
        <v>16.60566198305359</v>
      </c>
      <c r="F2877" s="26">
        <v>1012.1817844781409</v>
      </c>
      <c r="G2877" s="10">
        <v>1011.9123365645987</v>
      </c>
    </row>
    <row r="2878">
      <c r="A2878" s="2">
        <v>2877.0</v>
      </c>
      <c r="B2878" s="2" t="s">
        <v>12</v>
      </c>
      <c r="C2878" s="2" t="s">
        <v>127</v>
      </c>
      <c r="D2878" s="16" t="s">
        <v>550</v>
      </c>
      <c r="E2878" s="10">
        <v>14.492721059941287</v>
      </c>
      <c r="F2878" s="26">
        <v>1037.0008807393515</v>
      </c>
      <c r="G2878" s="10">
        <v>1028.7874464611946</v>
      </c>
    </row>
    <row r="2879">
      <c r="A2879" s="2">
        <v>2878.0</v>
      </c>
      <c r="B2879" s="2" t="s">
        <v>293</v>
      </c>
      <c r="C2879" s="2" t="s">
        <v>12</v>
      </c>
      <c r="D2879" s="16" t="s">
        <v>503</v>
      </c>
      <c r="E2879" s="10">
        <v>26.33357643914885</v>
      </c>
      <c r="F2879" s="26">
        <v>969.79298831423</v>
      </c>
      <c r="G2879" s="10">
        <v>1051.4936017992927</v>
      </c>
    </row>
    <row r="2880">
      <c r="A2880" s="2">
        <v>2879.0</v>
      </c>
      <c r="B2880" s="2" t="s">
        <v>111</v>
      </c>
      <c r="C2880" s="2" t="s">
        <v>293</v>
      </c>
      <c r="D2880" s="16" t="s">
        <v>550</v>
      </c>
      <c r="E2880" s="10">
        <v>8.579912372288836</v>
      </c>
      <c r="F2880" s="26">
        <v>1073.01388026683</v>
      </c>
      <c r="G2880" s="10">
        <v>996.1265647533788</v>
      </c>
    </row>
    <row r="2881">
      <c r="A2881" s="2">
        <v>2880.0</v>
      </c>
      <c r="B2881" s="2" t="s">
        <v>140</v>
      </c>
      <c r="C2881" s="2" t="s">
        <v>201</v>
      </c>
      <c r="D2881" s="16" t="s">
        <v>573</v>
      </c>
      <c r="E2881" s="10">
        <v>28.72368488294039</v>
      </c>
      <c r="F2881" s="26">
        <v>960.9344698075921</v>
      </c>
      <c r="G2881" s="10">
        <v>1068.5352418653536</v>
      </c>
    </row>
    <row r="2882">
      <c r="A2882" s="2">
        <v>2881.0</v>
      </c>
      <c r="B2882" s="2" t="s">
        <v>83</v>
      </c>
      <c r="C2882" s="2" t="s">
        <v>140</v>
      </c>
      <c r="D2882" s="16" t="s">
        <v>471</v>
      </c>
      <c r="E2882" s="10">
        <v>9.296768151892962</v>
      </c>
      <c r="F2882" s="26">
        <v>1055.0493846014278</v>
      </c>
      <c r="G2882" s="10">
        <v>989.6581546905325</v>
      </c>
    </row>
    <row r="2883">
      <c r="A2883" s="2">
        <v>2882.0</v>
      </c>
      <c r="B2883" s="2" t="s">
        <v>378</v>
      </c>
      <c r="C2883" s="2" t="s">
        <v>83</v>
      </c>
      <c r="D2883" s="16" t="s">
        <v>525</v>
      </c>
      <c r="E2883" s="10">
        <v>26.30514388287585</v>
      </c>
      <c r="F2883" s="26">
        <v>978.9103832159689</v>
      </c>
      <c r="G2883" s="10">
        <v>1064.3461527533207</v>
      </c>
    </row>
    <row r="2884">
      <c r="A2884" s="2">
        <v>2883.0</v>
      </c>
      <c r="B2884" s="2" t="s">
        <v>201</v>
      </c>
      <c r="C2884" s="2" t="s">
        <v>378</v>
      </c>
      <c r="D2884" s="16" t="s">
        <v>535</v>
      </c>
      <c r="E2884" s="10">
        <v>12.08801736533106</v>
      </c>
      <c r="F2884" s="26">
        <v>1039.811556982413</v>
      </c>
      <c r="G2884" s="10">
        <v>1005.2155270988446</v>
      </c>
    </row>
    <row r="2885">
      <c r="A2885" s="2">
        <v>2884.0</v>
      </c>
      <c r="B2885" s="2" t="s">
        <v>196</v>
      </c>
      <c r="C2885" s="2" t="s">
        <v>201</v>
      </c>
      <c r="D2885" s="16" t="s">
        <v>566</v>
      </c>
      <c r="E2885" s="10">
        <v>20.689043564027926</v>
      </c>
      <c r="F2885" s="26">
        <v>1005.1518482614612</v>
      </c>
      <c r="G2885" s="10">
        <v>1051.8995743477442</v>
      </c>
    </row>
    <row r="2886">
      <c r="A2886" s="2">
        <v>2885.0</v>
      </c>
      <c r="B2886" s="2" t="s">
        <v>83</v>
      </c>
      <c r="C2886" s="2" t="s">
        <v>196</v>
      </c>
      <c r="D2886" s="16" t="s">
        <v>589</v>
      </c>
      <c r="E2886" s="10">
        <v>13.731096381803745</v>
      </c>
      <c r="F2886" s="26">
        <v>1038.0410088704448</v>
      </c>
      <c r="G2886" s="10">
        <v>1025.8408918254893</v>
      </c>
    </row>
    <row r="2887">
      <c r="A2887" s="2">
        <v>2886.0</v>
      </c>
      <c r="B2887" s="2" t="s">
        <v>201</v>
      </c>
      <c r="C2887" s="2" t="s">
        <v>378</v>
      </c>
      <c r="D2887" s="16" t="s">
        <v>471</v>
      </c>
      <c r="E2887" s="10">
        <v>11.522952410430186</v>
      </c>
      <c r="F2887" s="26">
        <v>1031.2105307837162</v>
      </c>
      <c r="G2887" s="10">
        <v>993.1275097335136</v>
      </c>
    </row>
    <row r="2888">
      <c r="A2888" s="2">
        <v>2887.0</v>
      </c>
      <c r="B2888" s="2" t="s">
        <v>140</v>
      </c>
      <c r="C2888" s="2" t="s">
        <v>201</v>
      </c>
      <c r="D2888" s="16" t="s">
        <v>464</v>
      </c>
      <c r="E2888" s="10">
        <v>22.452667280358554</v>
      </c>
      <c r="F2888" s="26">
        <v>980.3613865386395</v>
      </c>
      <c r="G2888" s="10">
        <v>1042.7334831941462</v>
      </c>
    </row>
    <row r="2889">
      <c r="A2889" s="2">
        <v>2888.0</v>
      </c>
      <c r="B2889" s="2" t="s">
        <v>161</v>
      </c>
      <c r="C2889" s="2" t="s">
        <v>140</v>
      </c>
      <c r="D2889" s="16" t="s">
        <v>433</v>
      </c>
      <c r="E2889" s="10">
        <v>-53.06508946744515</v>
      </c>
      <c r="F2889" s="26">
        <v>1054.4284324979162</v>
      </c>
      <c r="G2889" s="10">
        <v>1002.8140538189981</v>
      </c>
    </row>
    <row r="2890">
      <c r="A2890" s="2">
        <v>2889.0</v>
      </c>
      <c r="B2890" s="2" t="s">
        <v>65</v>
      </c>
      <c r="C2890" s="2" t="s">
        <v>140</v>
      </c>
      <c r="D2890" s="16" t="s">
        <v>496</v>
      </c>
      <c r="E2890" s="10">
        <v>6.998398782485952</v>
      </c>
      <c r="F2890" s="26">
        <v>1094.4208417966374</v>
      </c>
      <c r="G2890" s="10">
        <v>1055.8791432864432</v>
      </c>
    </row>
    <row r="2891">
      <c r="A2891" s="2">
        <v>2890.0</v>
      </c>
      <c r="B2891" s="2" t="s">
        <v>378</v>
      </c>
      <c r="C2891" s="2" t="s">
        <v>65</v>
      </c>
      <c r="D2891" s="16" t="s">
        <v>433</v>
      </c>
      <c r="E2891" s="10">
        <v>-32.60224437689752</v>
      </c>
      <c r="F2891" s="26">
        <v>981.6045573230834</v>
      </c>
      <c r="G2891" s="10">
        <v>1101.4192405791234</v>
      </c>
    </row>
    <row r="2892">
      <c r="A2892" s="2">
        <v>2891.0</v>
      </c>
      <c r="B2892" s="2" t="s">
        <v>196</v>
      </c>
      <c r="C2892" s="2" t="s">
        <v>65</v>
      </c>
      <c r="D2892" s="16" t="s">
        <v>444</v>
      </c>
      <c r="E2892" s="10">
        <v>29.565097010667955</v>
      </c>
      <c r="F2892" s="26">
        <v>1012.1097954436856</v>
      </c>
      <c r="G2892" s="10">
        <v>1134.021484956021</v>
      </c>
    </row>
    <row r="2893">
      <c r="A2893" s="2">
        <v>2892.0</v>
      </c>
      <c r="B2893" s="2" t="s">
        <v>201</v>
      </c>
      <c r="C2893" s="2" t="s">
        <v>196</v>
      </c>
      <c r="D2893" s="16" t="s">
        <v>517</v>
      </c>
      <c r="E2893" s="10">
        <v>17.586845937082632</v>
      </c>
      <c r="F2893" s="26">
        <v>1020.2808159137876</v>
      </c>
      <c r="G2893" s="10">
        <v>1041.6748924543535</v>
      </c>
    </row>
    <row r="2894">
      <c r="A2894" s="2">
        <v>2893.0</v>
      </c>
      <c r="B2894" s="2" t="s">
        <v>251</v>
      </c>
      <c r="C2894" s="2" t="s">
        <v>201</v>
      </c>
      <c r="D2894" s="16" t="s">
        <v>467</v>
      </c>
      <c r="E2894" s="10">
        <v>19.684088851930667</v>
      </c>
      <c r="F2894" s="26">
        <v>1000.6263219207999</v>
      </c>
      <c r="G2894" s="10">
        <v>1037.8676618508703</v>
      </c>
    </row>
    <row r="2895">
      <c r="A2895" s="2">
        <v>2894.0</v>
      </c>
      <c r="B2895" s="2" t="s">
        <v>378</v>
      </c>
      <c r="C2895" s="2" t="s">
        <v>127</v>
      </c>
      <c r="D2895" s="16" t="s">
        <v>433</v>
      </c>
      <c r="E2895" s="10">
        <v>-40.25771179356376</v>
      </c>
      <c r="F2895" s="26">
        <v>949.002312946186</v>
      </c>
      <c r="G2895" s="10">
        <v>1014.2947254012533</v>
      </c>
    </row>
    <row r="2896">
      <c r="A2896" s="2">
        <v>2895.0</v>
      </c>
      <c r="B2896" s="2" t="s">
        <v>140</v>
      </c>
      <c r="C2896" s="2" t="s">
        <v>127</v>
      </c>
      <c r="D2896" s="16" t="s">
        <v>439</v>
      </c>
      <c r="E2896" s="10">
        <v>12.617830555536697</v>
      </c>
      <c r="F2896" s="26">
        <v>1048.8807445039572</v>
      </c>
      <c r="G2896" s="10">
        <v>1054.552437194817</v>
      </c>
    </row>
    <row r="2897">
      <c r="A2897" s="2">
        <v>2896.0</v>
      </c>
      <c r="B2897" s="2" t="s">
        <v>124</v>
      </c>
      <c r="C2897" s="2" t="s">
        <v>140</v>
      </c>
      <c r="D2897" s="16" t="s">
        <v>433</v>
      </c>
      <c r="E2897" s="10">
        <v>-44.499181987455444</v>
      </c>
      <c r="F2897" s="26">
        <v>1029.2231698032206</v>
      </c>
      <c r="G2897" s="10">
        <v>1061.4985750594938</v>
      </c>
    </row>
    <row r="2898">
      <c r="A2898" s="2">
        <v>2897.0</v>
      </c>
      <c r="B2898" s="2" t="s">
        <v>293</v>
      </c>
      <c r="C2898" s="2" t="s">
        <v>140</v>
      </c>
      <c r="D2898" s="16" t="s">
        <v>433</v>
      </c>
      <c r="E2898" s="10">
        <v>-32.7983845090147</v>
      </c>
      <c r="F2898" s="26">
        <v>987.54665238109</v>
      </c>
      <c r="G2898" s="10">
        <v>1105.9977570469491</v>
      </c>
    </row>
    <row r="2899">
      <c r="A2899" s="2">
        <v>2898.0</v>
      </c>
      <c r="B2899" s="2" t="s">
        <v>127</v>
      </c>
      <c r="C2899" s="2" t="s">
        <v>140</v>
      </c>
      <c r="D2899" s="16" t="s">
        <v>489</v>
      </c>
      <c r="E2899" s="10">
        <v>22.843104399787354</v>
      </c>
      <c r="F2899" s="26">
        <v>1041.9346066392804</v>
      </c>
      <c r="G2899" s="10">
        <v>1138.796141555964</v>
      </c>
    </row>
    <row r="2900">
      <c r="A2900" s="2">
        <v>2899.0</v>
      </c>
      <c r="B2900" s="2" t="s">
        <v>196</v>
      </c>
      <c r="C2900" s="2" t="s">
        <v>127</v>
      </c>
      <c r="D2900" s="16" t="s">
        <v>428</v>
      </c>
      <c r="E2900" s="10">
        <v>21.08048149209952</v>
      </c>
      <c r="F2900" s="26">
        <v>1024.0880465172709</v>
      </c>
      <c r="G2900" s="10">
        <v>1064.7777110390678</v>
      </c>
    </row>
    <row r="2901">
      <c r="A2901" s="2">
        <v>2900.0</v>
      </c>
      <c r="B2901" s="2" t="s">
        <v>124</v>
      </c>
      <c r="C2901" s="2" t="s">
        <v>196</v>
      </c>
      <c r="D2901" s="16" t="s">
        <v>567</v>
      </c>
      <c r="E2901" s="10">
        <v>22.168890184698416</v>
      </c>
      <c r="F2901" s="26">
        <v>984.7239878157651</v>
      </c>
      <c r="G2901" s="10">
        <v>1045.1685280093704</v>
      </c>
    </row>
    <row r="2902">
      <c r="A2902" s="2">
        <v>2901.0</v>
      </c>
      <c r="B2902" s="2" t="s">
        <v>378</v>
      </c>
      <c r="C2902" s="2" t="s">
        <v>124</v>
      </c>
      <c r="D2902" s="16" t="s">
        <v>445</v>
      </c>
      <c r="E2902" s="10">
        <v>27.381184085314914</v>
      </c>
      <c r="F2902" s="26">
        <v>908.7446011526222</v>
      </c>
      <c r="G2902" s="10">
        <v>1006.8928780004635</v>
      </c>
    </row>
    <row r="2903">
      <c r="A2903" s="2">
        <v>2902.0</v>
      </c>
      <c r="B2903" s="2" t="s">
        <v>127</v>
      </c>
      <c r="C2903" s="2" t="s">
        <v>378</v>
      </c>
      <c r="D2903" s="16" t="s">
        <v>530</v>
      </c>
      <c r="E2903" s="10">
        <v>6.923413745573293</v>
      </c>
      <c r="F2903" s="26">
        <v>1043.6972295469684</v>
      </c>
      <c r="G2903" s="10">
        <v>936.1257852379371</v>
      </c>
    </row>
    <row r="2904">
      <c r="A2904" s="2">
        <v>2903.0</v>
      </c>
      <c r="B2904" s="2" t="s">
        <v>140</v>
      </c>
      <c r="C2904" s="2" t="s">
        <v>127</v>
      </c>
      <c r="D2904" s="16" t="s">
        <v>568</v>
      </c>
      <c r="E2904" s="10">
        <v>10.17201015640829</v>
      </c>
      <c r="F2904" s="26">
        <v>1115.9530371561766</v>
      </c>
      <c r="G2904" s="10">
        <v>1050.6206432925417</v>
      </c>
    </row>
    <row r="2905">
      <c r="A2905" s="2">
        <v>2904.0</v>
      </c>
      <c r="B2905" s="2" t="s">
        <v>229</v>
      </c>
      <c r="C2905" s="2" t="s">
        <v>140</v>
      </c>
      <c r="D2905" s="16" t="s">
        <v>427</v>
      </c>
      <c r="E2905" s="10">
        <v>38.71624010815139</v>
      </c>
      <c r="F2905" s="26">
        <v>956.6149747206754</v>
      </c>
      <c r="G2905" s="10">
        <v>1126.125047312585</v>
      </c>
    </row>
    <row r="2906">
      <c r="A2906" s="2">
        <v>2905.0</v>
      </c>
      <c r="B2906" s="2" t="s">
        <v>196</v>
      </c>
      <c r="C2906" s="2" t="s">
        <v>229</v>
      </c>
      <c r="D2906" s="16" t="s">
        <v>535</v>
      </c>
      <c r="E2906" s="10">
        <v>12.7226191099461</v>
      </c>
      <c r="F2906" s="26">
        <v>1022.999637824672</v>
      </c>
      <c r="G2906" s="10">
        <v>995.3312148288268</v>
      </c>
    </row>
    <row r="2907">
      <c r="A2907" s="2">
        <v>2906.0</v>
      </c>
      <c r="B2907" s="2" t="s">
        <v>293</v>
      </c>
      <c r="C2907" s="2" t="s">
        <v>196</v>
      </c>
      <c r="D2907" s="16" t="s">
        <v>491</v>
      </c>
      <c r="E2907" s="10">
        <v>25.228180390907394</v>
      </c>
      <c r="F2907" s="26">
        <v>954.7482678720753</v>
      </c>
      <c r="G2907" s="10">
        <v>1035.7222569346181</v>
      </c>
    </row>
    <row r="2908">
      <c r="A2908" s="2">
        <v>2907.0</v>
      </c>
      <c r="B2908" s="2" t="s">
        <v>251</v>
      </c>
      <c r="C2908" s="2" t="s">
        <v>293</v>
      </c>
      <c r="D2908" s="16" t="s">
        <v>574</v>
      </c>
      <c r="E2908" s="10">
        <v>11.097971351514902</v>
      </c>
      <c r="F2908" s="26">
        <v>1020.3104107727306</v>
      </c>
      <c r="G2908" s="10">
        <v>979.9764482629827</v>
      </c>
    </row>
    <row r="2909">
      <c r="A2909" s="2">
        <v>2908.0</v>
      </c>
      <c r="B2909" s="2" t="s">
        <v>124</v>
      </c>
      <c r="C2909" s="2" t="s">
        <v>251</v>
      </c>
      <c r="D2909" s="16" t="s">
        <v>517</v>
      </c>
      <c r="E2909" s="10">
        <v>21.359672127377745</v>
      </c>
      <c r="F2909" s="26">
        <v>979.5116939151486</v>
      </c>
      <c r="G2909" s="10">
        <v>1031.4083821242455</v>
      </c>
    </row>
    <row r="2910">
      <c r="A2910" s="2">
        <v>2909.0</v>
      </c>
      <c r="B2910" s="2" t="s">
        <v>378</v>
      </c>
      <c r="C2910" s="2" t="s">
        <v>124</v>
      </c>
      <c r="D2910" s="16" t="s">
        <v>433</v>
      </c>
      <c r="E2910" s="10">
        <v>-39.39500887865154</v>
      </c>
      <c r="F2910" s="26">
        <v>929.2023714923638</v>
      </c>
      <c r="G2910" s="10">
        <v>1000.8713660425265</v>
      </c>
    </row>
    <row r="2911">
      <c r="A2911" s="2">
        <v>2910.0</v>
      </c>
      <c r="B2911" s="2" t="s">
        <v>201</v>
      </c>
      <c r="C2911" s="2" t="s">
        <v>12</v>
      </c>
      <c r="D2911" s="16" t="s">
        <v>433</v>
      </c>
      <c r="E2911" s="10">
        <v>-47.44109904147749</v>
      </c>
      <c r="F2911" s="26">
        <v>1018.1835729989396</v>
      </c>
      <c r="G2911" s="10">
        <v>1025.160025360144</v>
      </c>
    </row>
    <row r="2912">
      <c r="A2912" s="2">
        <v>2911.0</v>
      </c>
      <c r="B2912" s="2" t="s">
        <v>161</v>
      </c>
      <c r="C2912" s="2" t="s">
        <v>12</v>
      </c>
      <c r="D2912" s="16" t="s">
        <v>480</v>
      </c>
      <c r="E2912" s="10">
        <v>21.28306746688135</v>
      </c>
      <c r="F2912" s="26">
        <v>1001.363343030471</v>
      </c>
      <c r="G2912" s="10">
        <v>1072.6011244016213</v>
      </c>
    </row>
    <row r="2913">
      <c r="A2913" s="2">
        <v>2912.0</v>
      </c>
      <c r="B2913" s="2" t="s">
        <v>111</v>
      </c>
      <c r="C2913" s="2" t="s">
        <v>161</v>
      </c>
      <c r="D2913" s="16" t="s">
        <v>475</v>
      </c>
      <c r="E2913" s="10">
        <v>9.8456121240635</v>
      </c>
      <c r="F2913" s="26">
        <v>1081.5937926391189</v>
      </c>
      <c r="G2913" s="10">
        <v>1022.6464104973523</v>
      </c>
    </row>
    <row r="2914">
      <c r="A2914" s="2">
        <v>2913.0</v>
      </c>
      <c r="B2914" s="2" t="s">
        <v>65</v>
      </c>
      <c r="C2914" s="2" t="s">
        <v>111</v>
      </c>
      <c r="D2914" s="16" t="s">
        <v>547</v>
      </c>
      <c r="E2914" s="10">
        <v>13.572454946996245</v>
      </c>
      <c r="F2914" s="26">
        <v>1104.4563879453528</v>
      </c>
      <c r="G2914" s="10">
        <v>1091.4394047631824</v>
      </c>
    </row>
    <row r="2915">
      <c r="A2915" s="2">
        <v>2914.0</v>
      </c>
      <c r="B2915" s="2" t="s">
        <v>80</v>
      </c>
      <c r="C2915" s="2" t="s">
        <v>65</v>
      </c>
      <c r="D2915" s="16" t="s">
        <v>449</v>
      </c>
      <c r="E2915" s="10">
        <v>32.09056524149313</v>
      </c>
      <c r="F2915" s="26">
        <v>995.3066745815452</v>
      </c>
      <c r="G2915" s="10">
        <v>1118.028842892349</v>
      </c>
    </row>
    <row r="2916">
      <c r="A2916" s="2">
        <v>2915.0</v>
      </c>
      <c r="B2916" s="2" t="s">
        <v>238</v>
      </c>
      <c r="C2916" s="2" t="s">
        <v>80</v>
      </c>
      <c r="D2916" s="16" t="s">
        <v>432</v>
      </c>
      <c r="E2916" s="10">
        <v>19.03059310456235</v>
      </c>
      <c r="F2916" s="26">
        <v>998.3214955862016</v>
      </c>
      <c r="G2916" s="10">
        <v>1027.3972398230383</v>
      </c>
    </row>
    <row r="2917">
      <c r="A2917" s="2">
        <v>2916.0</v>
      </c>
      <c r="B2917" s="2" t="s">
        <v>29</v>
      </c>
      <c r="C2917" s="2" t="s">
        <v>238</v>
      </c>
      <c r="D2917" s="16" t="s">
        <v>457</v>
      </c>
      <c r="E2917" s="10">
        <v>10.349234839910851</v>
      </c>
      <c r="F2917" s="26">
        <v>1066.808461412023</v>
      </c>
      <c r="G2917" s="10">
        <v>1017.352088690764</v>
      </c>
    </row>
    <row r="2918">
      <c r="A2918" s="2">
        <v>2917.0</v>
      </c>
      <c r="B2918" s="2" t="s">
        <v>201</v>
      </c>
      <c r="C2918" s="2" t="s">
        <v>29</v>
      </c>
      <c r="D2918" s="16" t="s">
        <v>466</v>
      </c>
      <c r="E2918" s="10">
        <v>29.19970824635637</v>
      </c>
      <c r="F2918" s="26">
        <v>970.742473957462</v>
      </c>
      <c r="G2918" s="10">
        <v>1077.1576962519339</v>
      </c>
    </row>
    <row r="2919">
      <c r="A2919" s="2">
        <v>2918.0</v>
      </c>
      <c r="B2919" s="2" t="s">
        <v>80</v>
      </c>
      <c r="C2919" s="2" t="s">
        <v>201</v>
      </c>
      <c r="D2919" s="16" t="s">
        <v>479</v>
      </c>
      <c r="E2919" s="10">
        <v>14.651580229491248</v>
      </c>
      <c r="F2919" s="26">
        <v>1008.3666467184759</v>
      </c>
      <c r="G2919" s="10">
        <v>999.9421822038184</v>
      </c>
    </row>
    <row r="2920">
      <c r="A2920" s="2">
        <v>2919.0</v>
      </c>
      <c r="B2920" s="2" t="s">
        <v>161</v>
      </c>
      <c r="C2920" s="2" t="s">
        <v>80</v>
      </c>
      <c r="D2920" s="16" t="s">
        <v>449</v>
      </c>
      <c r="E2920" s="10">
        <v>17.19368205205311</v>
      </c>
      <c r="F2920" s="26">
        <v>1012.8007983732889</v>
      </c>
      <c r="G2920" s="10">
        <v>1023.0182269479672</v>
      </c>
    </row>
    <row r="2921">
      <c r="A2921" s="2">
        <v>2920.0</v>
      </c>
      <c r="B2921" s="2" t="s">
        <v>90</v>
      </c>
      <c r="C2921" s="2" t="s">
        <v>161</v>
      </c>
      <c r="D2921" s="16" t="s">
        <v>539</v>
      </c>
      <c r="E2921" s="10">
        <v>23.011717033889884</v>
      </c>
      <c r="F2921" s="26">
        <v>972.9623665801162</v>
      </c>
      <c r="G2921" s="10">
        <v>1029.994480425342</v>
      </c>
    </row>
    <row r="2922">
      <c r="A2922" s="2">
        <v>2921.0</v>
      </c>
      <c r="B2922" s="2" t="s">
        <v>65</v>
      </c>
      <c r="C2922" s="2" t="s">
        <v>90</v>
      </c>
      <c r="D2922" s="16" t="s">
        <v>517</v>
      </c>
      <c r="E2922" s="10">
        <v>7.538267387590122</v>
      </c>
      <c r="F2922" s="26">
        <v>1085.938277650856</v>
      </c>
      <c r="G2922" s="10">
        <v>995.9740836140061</v>
      </c>
    </row>
    <row r="2923">
      <c r="A2923" s="2">
        <v>2922.0</v>
      </c>
      <c r="B2923" s="2" t="s">
        <v>12</v>
      </c>
      <c r="C2923" s="2" t="s">
        <v>65</v>
      </c>
      <c r="D2923" s="16" t="s">
        <v>492</v>
      </c>
      <c r="E2923" s="10">
        <v>20.441427580636997</v>
      </c>
      <c r="F2923" s="26">
        <v>1051.3180569347398</v>
      </c>
      <c r="G2923" s="10">
        <v>1093.4765450384461</v>
      </c>
    </row>
    <row r="2924">
      <c r="A2924" s="2">
        <v>2923.0</v>
      </c>
      <c r="B2924" s="2" t="s">
        <v>238</v>
      </c>
      <c r="C2924" s="2" t="s">
        <v>12</v>
      </c>
      <c r="D2924" s="16" t="s">
        <v>433</v>
      </c>
      <c r="E2924" s="10">
        <v>-40.329637570507074</v>
      </c>
      <c r="F2924" s="26">
        <v>1007.0028538508532</v>
      </c>
      <c r="G2924" s="10">
        <v>1071.759484515377</v>
      </c>
    </row>
    <row r="2925">
      <c r="A2925" s="2">
        <v>2924.0</v>
      </c>
      <c r="B2925" s="2" t="s">
        <v>14</v>
      </c>
      <c r="C2925" s="2" t="s">
        <v>291</v>
      </c>
      <c r="D2925" s="16" t="s">
        <v>523</v>
      </c>
      <c r="E2925" s="10">
        <v>2.6513604803105713</v>
      </c>
      <c r="F2925" s="26">
        <v>1181.2985024347247</v>
      </c>
      <c r="G2925" s="10">
        <v>956.7993375120707</v>
      </c>
    </row>
    <row r="2926">
      <c r="A2926" s="2">
        <v>2925.0</v>
      </c>
      <c r="B2926" s="2" t="s">
        <v>196</v>
      </c>
      <c r="C2926" s="2" t="s">
        <v>14</v>
      </c>
      <c r="D2926" s="16" t="s">
        <v>433</v>
      </c>
      <c r="E2926" s="10">
        <v>-24.997822814643264</v>
      </c>
      <c r="F2926" s="26">
        <v>1010.4940765437108</v>
      </c>
      <c r="G2926" s="10">
        <v>1183.9498629150353</v>
      </c>
    </row>
    <row r="2927">
      <c r="A2927" s="2">
        <v>2926.0</v>
      </c>
      <c r="B2927" s="2" t="s">
        <v>251</v>
      </c>
      <c r="C2927" s="2" t="s">
        <v>14</v>
      </c>
      <c r="D2927" s="16" t="s">
        <v>433</v>
      </c>
      <c r="E2927" s="10">
        <v>-21.611137895438382</v>
      </c>
      <c r="F2927" s="26">
        <v>1010.0487099968677</v>
      </c>
      <c r="G2927" s="10">
        <v>1208.9476857296786</v>
      </c>
    </row>
    <row r="2928">
      <c r="A2928" s="2">
        <v>2927.0</v>
      </c>
      <c r="B2928" s="2" t="s">
        <v>140</v>
      </c>
      <c r="C2928" s="2" t="s">
        <v>14</v>
      </c>
      <c r="D2928" s="16" t="s">
        <v>578</v>
      </c>
      <c r="E2928" s="10">
        <v>29.12703663723131</v>
      </c>
      <c r="F2928" s="26">
        <v>1087.4088072044335</v>
      </c>
      <c r="G2928" s="10">
        <v>1230.558823625117</v>
      </c>
    </row>
    <row r="2929">
      <c r="A2929" s="2">
        <v>2928.0</v>
      </c>
      <c r="B2929" s="2" t="s">
        <v>46</v>
      </c>
      <c r="C2929" s="2" t="s">
        <v>140</v>
      </c>
      <c r="D2929" s="16" t="s">
        <v>504</v>
      </c>
      <c r="E2929" s="10">
        <v>18.299089294258728</v>
      </c>
      <c r="F2929" s="26">
        <v>1099.7662654489418</v>
      </c>
      <c r="G2929" s="10">
        <v>1116.5358438416647</v>
      </c>
    </row>
    <row r="2930">
      <c r="A2930" s="2">
        <v>2929.0</v>
      </c>
      <c r="B2930" s="2" t="s">
        <v>348</v>
      </c>
      <c r="C2930" s="2" t="s">
        <v>46</v>
      </c>
      <c r="D2930" s="16" t="s">
        <v>433</v>
      </c>
      <c r="E2930" s="10">
        <v>-27.498230596161232</v>
      </c>
      <c r="F2930" s="26">
        <v>962.5750078410584</v>
      </c>
      <c r="G2930" s="10">
        <v>1118.0653547432005</v>
      </c>
    </row>
    <row r="2931">
      <c r="A2931" s="2">
        <v>2930.0</v>
      </c>
      <c r="B2931" s="2" t="s">
        <v>378</v>
      </c>
      <c r="C2931" s="2" t="s">
        <v>46</v>
      </c>
      <c r="D2931" s="16" t="s">
        <v>433</v>
      </c>
      <c r="E2931" s="10">
        <v>-14.984987174973682</v>
      </c>
      <c r="F2931" s="26">
        <v>889.8073626137123</v>
      </c>
      <c r="G2931" s="10">
        <v>1145.5635853393617</v>
      </c>
    </row>
    <row r="2932">
      <c r="A2932" s="2">
        <v>2931.0</v>
      </c>
      <c r="B2932" s="2" t="s">
        <v>251</v>
      </c>
      <c r="C2932" s="2" t="s">
        <v>46</v>
      </c>
      <c r="D2932" s="16" t="s">
        <v>501</v>
      </c>
      <c r="E2932" s="10">
        <v>34.945173878768635</v>
      </c>
      <c r="F2932" s="26">
        <v>988.4375721014294</v>
      </c>
      <c r="G2932" s="10">
        <v>1160.5485725143353</v>
      </c>
    </row>
    <row r="2933">
      <c r="A2933" s="2">
        <v>2932.0</v>
      </c>
      <c r="B2933" s="2" t="s">
        <v>23</v>
      </c>
      <c r="C2933" s="2" t="s">
        <v>251</v>
      </c>
      <c r="D2933" s="16" t="s">
        <v>523</v>
      </c>
      <c r="E2933" s="10">
        <v>7.333310854629381</v>
      </c>
      <c r="F2933" s="26">
        <v>1126.4154600755153</v>
      </c>
      <c r="G2933" s="10">
        <v>1023.382745980198</v>
      </c>
    </row>
    <row r="2934">
      <c r="A2934" s="2">
        <v>2933.0</v>
      </c>
      <c r="B2934" s="2" t="s">
        <v>196</v>
      </c>
      <c r="C2934" s="2" t="s">
        <v>23</v>
      </c>
      <c r="D2934" s="16" t="s">
        <v>508</v>
      </c>
      <c r="E2934" s="10">
        <v>35.41954416196665</v>
      </c>
      <c r="F2934" s="26">
        <v>985.4962537290675</v>
      </c>
      <c r="G2934" s="10">
        <v>1133.7487709301447</v>
      </c>
    </row>
    <row r="2935">
      <c r="A2935" s="2">
        <v>2934.0</v>
      </c>
      <c r="B2935" s="2" t="s">
        <v>78</v>
      </c>
      <c r="C2935" s="2" t="s">
        <v>196</v>
      </c>
      <c r="D2935" s="16" t="s">
        <v>439</v>
      </c>
      <c r="E2935" s="10">
        <v>8.916599148167867</v>
      </c>
      <c r="F2935" s="26">
        <v>1099.5016207313072</v>
      </c>
      <c r="G2935" s="10">
        <v>1020.9157978910341</v>
      </c>
    </row>
    <row r="2936">
      <c r="A2936" s="2">
        <v>2935.0</v>
      </c>
      <c r="B2936" s="2" t="s">
        <v>378</v>
      </c>
      <c r="C2936" s="2" t="s">
        <v>78</v>
      </c>
      <c r="D2936" s="16" t="s">
        <v>445</v>
      </c>
      <c r="E2936" s="10">
        <v>45.692810533798806</v>
      </c>
      <c r="F2936" s="26">
        <v>874.8223754387386</v>
      </c>
      <c r="G2936" s="10">
        <v>1108.418219879475</v>
      </c>
    </row>
    <row r="2937">
      <c r="A2937" s="2">
        <v>2936.0</v>
      </c>
      <c r="B2937" s="2" t="s">
        <v>15</v>
      </c>
      <c r="C2937" s="2" t="s">
        <v>378</v>
      </c>
      <c r="D2937" s="16" t="s">
        <v>511</v>
      </c>
      <c r="E2937" s="10">
        <v>2.954418855320818</v>
      </c>
      <c r="F2937" s="26">
        <v>1110.404955226888</v>
      </c>
      <c r="G2937" s="10">
        <v>920.5151859725374</v>
      </c>
    </row>
    <row r="2938">
      <c r="A2938" s="2">
        <v>2937.0</v>
      </c>
      <c r="B2938" s="2" t="s">
        <v>80</v>
      </c>
      <c r="C2938" s="2" t="s">
        <v>57</v>
      </c>
      <c r="D2938" s="16" t="s">
        <v>430</v>
      </c>
      <c r="E2938" s="10">
        <v>19.909281643017785</v>
      </c>
      <c r="F2938" s="26">
        <v>1005.8245448959141</v>
      </c>
      <c r="G2938" s="10">
        <v>1046.0579320879087</v>
      </c>
    </row>
    <row r="2939">
      <c r="A2939" s="2">
        <v>2938.0</v>
      </c>
      <c r="B2939" s="2" t="s">
        <v>37</v>
      </c>
      <c r="C2939" s="2" t="s">
        <v>80</v>
      </c>
      <c r="D2939" s="16" t="s">
        <v>503</v>
      </c>
      <c r="E2939" s="10">
        <v>13.222978352084231</v>
      </c>
      <c r="F2939" s="26">
        <v>1055.0550158958276</v>
      </c>
      <c r="G2939" s="10">
        <v>1025.733826538932</v>
      </c>
    </row>
    <row r="2940">
      <c r="A2940" s="2">
        <v>2939.0</v>
      </c>
      <c r="B2940" s="2" t="s">
        <v>111</v>
      </c>
      <c r="C2940" s="2" t="s">
        <v>37</v>
      </c>
      <c r="D2940" s="16" t="s">
        <v>433</v>
      </c>
      <c r="E2940" s="10">
        <v>-49.20336535433649</v>
      </c>
      <c r="F2940" s="26">
        <v>1077.8669498161862</v>
      </c>
      <c r="G2940" s="10">
        <v>1068.277994247912</v>
      </c>
    </row>
    <row r="2941">
      <c r="A2941" s="2">
        <v>2940.0</v>
      </c>
      <c r="B2941" s="2" t="s">
        <v>12</v>
      </c>
      <c r="C2941" s="2" t="s">
        <v>37</v>
      </c>
      <c r="D2941" s="16" t="s">
        <v>428</v>
      </c>
      <c r="E2941" s="10">
        <v>13.113978206066024</v>
      </c>
      <c r="F2941" s="26">
        <v>1112.089122085884</v>
      </c>
      <c r="G2941" s="10">
        <v>1117.4813596022484</v>
      </c>
    </row>
    <row r="2942">
      <c r="A2942" s="2">
        <v>2941.0</v>
      </c>
      <c r="B2942" s="2" t="s">
        <v>299</v>
      </c>
      <c r="C2942" s="2" t="s">
        <v>12</v>
      </c>
      <c r="D2942" s="16" t="s">
        <v>433</v>
      </c>
      <c r="E2942" s="10">
        <v>-35.91274015217048</v>
      </c>
      <c r="F2942" s="26">
        <v>1028.5283280808633</v>
      </c>
      <c r="G2942" s="10">
        <v>1125.2031002919498</v>
      </c>
    </row>
    <row r="2943">
      <c r="A2943" s="2">
        <v>2942.0</v>
      </c>
      <c r="B2943" s="2" t="s">
        <v>57</v>
      </c>
      <c r="C2943" s="2" t="s">
        <v>12</v>
      </c>
      <c r="D2943" s="16" t="s">
        <v>586</v>
      </c>
      <c r="E2943" s="10">
        <v>30.598811665804647</v>
      </c>
      <c r="F2943" s="26">
        <v>1026.148650444891</v>
      </c>
      <c r="G2943" s="10">
        <v>1161.1158404441203</v>
      </c>
    </row>
    <row r="2944">
      <c r="A2944" s="2">
        <v>2943.0</v>
      </c>
      <c r="B2944" s="2" t="s">
        <v>80</v>
      </c>
      <c r="C2944" s="2" t="s">
        <v>57</v>
      </c>
      <c r="D2944" s="16" t="s">
        <v>439</v>
      </c>
      <c r="E2944" s="10">
        <v>20.998742112074975</v>
      </c>
      <c r="F2944" s="26">
        <v>1012.5108481868477</v>
      </c>
      <c r="G2944" s="10">
        <v>1056.7474621106956</v>
      </c>
    </row>
    <row r="2945">
      <c r="A2945" s="2">
        <v>2944.0</v>
      </c>
      <c r="B2945" s="2" t="s">
        <v>37</v>
      </c>
      <c r="C2945" s="2" t="s">
        <v>80</v>
      </c>
      <c r="D2945" s="16" t="s">
        <v>530</v>
      </c>
      <c r="E2945" s="10">
        <v>9.287605889419497</v>
      </c>
      <c r="F2945" s="26">
        <v>1104.3673813961825</v>
      </c>
      <c r="G2945" s="10">
        <v>1033.5095902989226</v>
      </c>
    </row>
    <row r="2946">
      <c r="A2946" s="2">
        <v>2945.0</v>
      </c>
      <c r="B2946" s="2" t="s">
        <v>29</v>
      </c>
      <c r="C2946" s="2" t="s">
        <v>37</v>
      </c>
      <c r="D2946" s="16" t="s">
        <v>468</v>
      </c>
      <c r="E2946" s="10">
        <v>23.56387130016422</v>
      </c>
      <c r="F2946" s="26">
        <v>1047.9579880055776</v>
      </c>
      <c r="G2946" s="10">
        <v>1113.654987285602</v>
      </c>
    </row>
    <row r="2947">
      <c r="A2947" s="2">
        <v>2946.0</v>
      </c>
      <c r="B2947" s="2" t="s">
        <v>299</v>
      </c>
      <c r="C2947" s="2" t="s">
        <v>29</v>
      </c>
      <c r="D2947" s="16" t="s">
        <v>433</v>
      </c>
      <c r="E2947" s="10">
        <v>-38.40198475269293</v>
      </c>
      <c r="F2947" s="26">
        <v>992.6155879286928</v>
      </c>
      <c r="G2947" s="10">
        <v>1071.5218593057418</v>
      </c>
    </row>
    <row r="2948">
      <c r="A2948" s="2">
        <v>2947.0</v>
      </c>
      <c r="B2948" s="2" t="s">
        <v>57</v>
      </c>
      <c r="C2948" s="2" t="s">
        <v>29</v>
      </c>
      <c r="D2948" s="16" t="s">
        <v>446</v>
      </c>
      <c r="E2948" s="10">
        <v>21.360685436573252</v>
      </c>
      <c r="F2948" s="26">
        <v>1035.7487199986206</v>
      </c>
      <c r="G2948" s="10">
        <v>1109.9238440584347</v>
      </c>
    </row>
    <row r="2949">
      <c r="A2949" s="2">
        <v>2948.0</v>
      </c>
      <c r="B2949" s="2" t="s">
        <v>12</v>
      </c>
      <c r="C2949" s="2" t="s">
        <v>57</v>
      </c>
      <c r="D2949" s="16" t="s">
        <v>534</v>
      </c>
      <c r="E2949" s="10">
        <v>8.975094782272357</v>
      </c>
      <c r="F2949" s="26">
        <v>1130.5170287783155</v>
      </c>
      <c r="G2949" s="10">
        <v>1057.1094054351938</v>
      </c>
    </row>
    <row r="2950">
      <c r="A2950" s="2">
        <v>2949.0</v>
      </c>
      <c r="B2950" s="2" t="s">
        <v>49</v>
      </c>
      <c r="C2950" s="2" t="s">
        <v>12</v>
      </c>
      <c r="D2950" s="16" t="s">
        <v>433</v>
      </c>
      <c r="E2950" s="10">
        <v>-27.851657561018897</v>
      </c>
      <c r="F2950" s="26">
        <v>986.5033642831781</v>
      </c>
      <c r="G2950" s="10">
        <v>1139.492123560588</v>
      </c>
    </row>
    <row r="2951">
      <c r="A2951" s="2">
        <v>2950.0</v>
      </c>
      <c r="B2951" s="2" t="s">
        <v>33</v>
      </c>
      <c r="C2951" s="2" t="s">
        <v>12</v>
      </c>
      <c r="D2951" s="16" t="s">
        <v>476</v>
      </c>
      <c r="E2951" s="10">
        <v>42.267807606617176</v>
      </c>
      <c r="F2951" s="26">
        <v>957.9573933903866</v>
      </c>
      <c r="G2951" s="10">
        <v>1167.3437811216068</v>
      </c>
    </row>
    <row r="2952">
      <c r="A2952" s="2">
        <v>2951.0</v>
      </c>
      <c r="B2952" s="2" t="s">
        <v>90</v>
      </c>
      <c r="C2952" s="2" t="s">
        <v>33</v>
      </c>
      <c r="D2952" s="16" t="s">
        <v>593</v>
      </c>
      <c r="E2952" s="10">
        <v>18.13750126963195</v>
      </c>
      <c r="F2952" s="26">
        <v>988.4358162264159</v>
      </c>
      <c r="G2952" s="10">
        <v>1000.2252009970039</v>
      </c>
    </row>
    <row r="2953">
      <c r="A2953" s="2">
        <v>2952.0</v>
      </c>
      <c r="B2953" s="2" t="s">
        <v>33</v>
      </c>
      <c r="C2953" s="2" t="s">
        <v>196</v>
      </c>
      <c r="D2953" s="16" t="s">
        <v>492</v>
      </c>
      <c r="E2953" s="10">
        <v>18.92857229986639</v>
      </c>
      <c r="F2953" s="26">
        <v>982.0876997273718</v>
      </c>
      <c r="G2953" s="10">
        <v>1011.9991987428663</v>
      </c>
    </row>
    <row r="2954">
      <c r="A2954" s="2">
        <v>2953.0</v>
      </c>
      <c r="B2954" s="2" t="s">
        <v>378</v>
      </c>
      <c r="C2954" s="2" t="s">
        <v>33</v>
      </c>
      <c r="D2954" s="16" t="s">
        <v>431</v>
      </c>
      <c r="E2954" s="10">
        <v>25.364017138773566</v>
      </c>
      <c r="F2954" s="26">
        <v>917.5607671172166</v>
      </c>
      <c r="G2954" s="10">
        <v>1001.0162720272383</v>
      </c>
    </row>
    <row r="2955">
      <c r="A2955" s="2">
        <v>2954.0</v>
      </c>
      <c r="B2955" s="2" t="s">
        <v>37</v>
      </c>
      <c r="C2955" s="2" t="s">
        <v>378</v>
      </c>
      <c r="D2955" s="16" t="s">
        <v>433</v>
      </c>
      <c r="E2955" s="10">
        <v>-58.86420370023644</v>
      </c>
      <c r="F2955" s="26">
        <v>1090.0911159854377</v>
      </c>
      <c r="G2955" s="10">
        <v>942.9247842559902</v>
      </c>
    </row>
    <row r="2956">
      <c r="A2956" s="2">
        <v>2955.0</v>
      </c>
      <c r="B2956" s="2" t="s">
        <v>49</v>
      </c>
      <c r="C2956" s="2" t="s">
        <v>378</v>
      </c>
      <c r="D2956" s="16" t="s">
        <v>441</v>
      </c>
      <c r="E2956" s="10">
        <v>17.960305947625162</v>
      </c>
      <c r="F2956" s="26">
        <v>958.6517067221592</v>
      </c>
      <c r="G2956" s="10">
        <v>1001.7889879562266</v>
      </c>
    </row>
    <row r="2957">
      <c r="A2957" s="2">
        <v>2956.0</v>
      </c>
      <c r="B2957" s="2" t="s">
        <v>251</v>
      </c>
      <c r="C2957" s="2" t="s">
        <v>49</v>
      </c>
      <c r="D2957" s="16" t="s">
        <v>433</v>
      </c>
      <c r="E2957" s="10">
        <v>-52.03599845026522</v>
      </c>
      <c r="F2957" s="26">
        <v>1016.0494351255686</v>
      </c>
      <c r="G2957" s="10">
        <v>976.6120126697843</v>
      </c>
    </row>
    <row r="2958">
      <c r="A2958" s="2">
        <v>2957.0</v>
      </c>
      <c r="B2958" s="2" t="s">
        <v>140</v>
      </c>
      <c r="C2958" s="2" t="s">
        <v>49</v>
      </c>
      <c r="D2958" s="16" t="s">
        <v>585</v>
      </c>
      <c r="E2958" s="10">
        <v>5.906017752568298</v>
      </c>
      <c r="F2958" s="26">
        <v>1098.236754547406</v>
      </c>
      <c r="G2958" s="10">
        <v>1028.6480111200497</v>
      </c>
    </row>
    <row r="2959">
      <c r="A2959" s="2">
        <v>2958.0</v>
      </c>
      <c r="B2959" s="2" t="s">
        <v>33</v>
      </c>
      <c r="C2959" s="2" t="s">
        <v>140</v>
      </c>
      <c r="D2959" s="16" t="s">
        <v>437</v>
      </c>
      <c r="E2959" s="10">
        <v>32.88551622464711</v>
      </c>
      <c r="F2959" s="26">
        <v>975.6522548884648</v>
      </c>
      <c r="G2959" s="10">
        <v>1104.1427722999742</v>
      </c>
    </row>
    <row r="2960">
      <c r="A2960" s="2">
        <v>2959.0</v>
      </c>
      <c r="B2960" s="2" t="s">
        <v>196</v>
      </c>
      <c r="C2960" s="2" t="s">
        <v>33</v>
      </c>
      <c r="D2960" s="16" t="s">
        <v>455</v>
      </c>
      <c r="E2960" s="10">
        <v>17.469429153749644</v>
      </c>
      <c r="F2960" s="26">
        <v>993.0706264429998</v>
      </c>
      <c r="G2960" s="10">
        <v>1008.5377711131118</v>
      </c>
    </row>
    <row r="2961">
      <c r="A2961" s="2">
        <v>2960.0</v>
      </c>
      <c r="B2961" s="2" t="s">
        <v>37</v>
      </c>
      <c r="C2961" s="2" t="s">
        <v>196</v>
      </c>
      <c r="D2961" s="16" t="s">
        <v>457</v>
      </c>
      <c r="E2961" s="10">
        <v>12.9288956397007</v>
      </c>
      <c r="F2961" s="26">
        <v>1031.2269122852013</v>
      </c>
      <c r="G2961" s="10">
        <v>1010.5400555967494</v>
      </c>
    </row>
    <row r="2962">
      <c r="A2962" s="2">
        <v>2961.0</v>
      </c>
      <c r="B2962" s="2" t="s">
        <v>140</v>
      </c>
      <c r="C2962" s="2" t="s">
        <v>37</v>
      </c>
      <c r="D2962" s="16" t="s">
        <v>474</v>
      </c>
      <c r="E2962" s="10">
        <v>13.743196873426314</v>
      </c>
      <c r="F2962" s="26">
        <v>1071.2572560753272</v>
      </c>
      <c r="G2962" s="10">
        <v>1044.155807924902</v>
      </c>
    </row>
    <row r="2963">
      <c r="A2963" s="2">
        <v>2962.0</v>
      </c>
      <c r="B2963" s="2" t="s">
        <v>49</v>
      </c>
      <c r="C2963" s="2" t="s">
        <v>140</v>
      </c>
      <c r="D2963" s="16" t="s">
        <v>504</v>
      </c>
      <c r="E2963" s="10">
        <v>23.97244564177636</v>
      </c>
      <c r="F2963" s="26">
        <v>1022.7419933674813</v>
      </c>
      <c r="G2963" s="10">
        <v>1085.0004529487535</v>
      </c>
    </row>
    <row r="2964">
      <c r="A2964" s="2">
        <v>2963.0</v>
      </c>
      <c r="B2964" s="2" t="s">
        <v>378</v>
      </c>
      <c r="C2964" s="2" t="s">
        <v>49</v>
      </c>
      <c r="D2964" s="16" t="s">
        <v>433</v>
      </c>
      <c r="E2964" s="10">
        <v>-40.580080686575656</v>
      </c>
      <c r="F2964" s="26">
        <v>983.8286820086015</v>
      </c>
      <c r="G2964" s="10">
        <v>1046.7144390092576</v>
      </c>
    </row>
    <row r="2965">
      <c r="A2965" s="2">
        <v>2964.0</v>
      </c>
      <c r="B2965" s="2" t="s">
        <v>251</v>
      </c>
      <c r="C2965" s="2" t="s">
        <v>49</v>
      </c>
      <c r="D2965" s="16" t="s">
        <v>579</v>
      </c>
      <c r="E2965" s="10">
        <v>28.857388127598252</v>
      </c>
      <c r="F2965" s="26">
        <v>964.0134366753034</v>
      </c>
      <c r="G2965" s="10">
        <v>1087.2945196958333</v>
      </c>
    </row>
    <row r="2966">
      <c r="A2966" s="2">
        <v>2965.0</v>
      </c>
      <c r="B2966" s="2" t="s">
        <v>33</v>
      </c>
      <c r="C2966" s="2" t="s">
        <v>251</v>
      </c>
      <c r="D2966" s="16" t="s">
        <v>467</v>
      </c>
      <c r="E2966" s="10">
        <v>15.566542782537233</v>
      </c>
      <c r="F2966" s="26">
        <v>991.0683419593622</v>
      </c>
      <c r="G2966" s="10">
        <v>992.8708248029017</v>
      </c>
    </row>
    <row r="2967">
      <c r="A2967" s="2">
        <v>2966.0</v>
      </c>
      <c r="B2967" s="2" t="s">
        <v>140</v>
      </c>
      <c r="C2967" s="2" t="s">
        <v>33</v>
      </c>
      <c r="D2967" s="16" t="s">
        <v>433</v>
      </c>
      <c r="E2967" s="10">
        <v>-53.28983337911355</v>
      </c>
      <c r="F2967" s="26">
        <v>1061.0280073069773</v>
      </c>
      <c r="G2967" s="10">
        <v>1006.6348847418994</v>
      </c>
    </row>
    <row r="2968">
      <c r="A2968" s="2">
        <v>2967.0</v>
      </c>
      <c r="B2968" s="2" t="s">
        <v>15</v>
      </c>
      <c r="C2968" s="2" t="s">
        <v>12</v>
      </c>
      <c r="D2968" s="16" t="s">
        <v>433</v>
      </c>
      <c r="E2968" s="10">
        <v>-46.912413005957596</v>
      </c>
      <c r="F2968" s="26">
        <v>1113.3593740822087</v>
      </c>
      <c r="G2968" s="10">
        <v>1125.0759735149898</v>
      </c>
    </row>
    <row r="2969">
      <c r="A2969" s="2">
        <v>2968.0</v>
      </c>
      <c r="B2969" s="2" t="s">
        <v>46</v>
      </c>
      <c r="C2969" s="2" t="s">
        <v>12</v>
      </c>
      <c r="D2969" s="16" t="s">
        <v>481</v>
      </c>
      <c r="E2969" s="10">
        <v>17.867037108780384</v>
      </c>
      <c r="F2969" s="26">
        <v>1125.6033986355667</v>
      </c>
      <c r="G2969" s="10">
        <v>1171.9883865209474</v>
      </c>
    </row>
    <row r="2970">
      <c r="A2970" s="2">
        <v>2969.0</v>
      </c>
      <c r="B2970" s="2" t="s">
        <v>111</v>
      </c>
      <c r="C2970" s="2" t="s">
        <v>46</v>
      </c>
      <c r="D2970" s="16" t="s">
        <v>433</v>
      </c>
      <c r="E2970" s="10">
        <v>-33.32224716013296</v>
      </c>
      <c r="F2970" s="26">
        <v>1028.6635844618497</v>
      </c>
      <c r="G2970" s="10">
        <v>1143.470435744347</v>
      </c>
    </row>
    <row r="2971">
      <c r="A2971" s="2">
        <v>2970.0</v>
      </c>
      <c r="B2971" s="2" t="s">
        <v>80</v>
      </c>
      <c r="C2971" s="2" t="s">
        <v>46</v>
      </c>
      <c r="D2971" s="16" t="s">
        <v>463</v>
      </c>
      <c r="E2971" s="10">
        <v>33.17938534087411</v>
      </c>
      <c r="F2971" s="26">
        <v>1024.2219844095032</v>
      </c>
      <c r="G2971" s="10">
        <v>1176.79268290448</v>
      </c>
    </row>
    <row r="2972">
      <c r="A2972" s="2">
        <v>2971.0</v>
      </c>
      <c r="B2972" s="2" t="s">
        <v>14</v>
      </c>
      <c r="C2972" s="2" t="s">
        <v>80</v>
      </c>
      <c r="D2972" s="16" t="s">
        <v>501</v>
      </c>
      <c r="E2972" s="10">
        <v>5.427293752939015</v>
      </c>
      <c r="F2972" s="26">
        <v>1201.4317869878857</v>
      </c>
      <c r="G2972" s="10">
        <v>1057.4013697503774</v>
      </c>
    </row>
    <row r="2973">
      <c r="A2973" s="2">
        <v>2972.0</v>
      </c>
      <c r="B2973" s="2" t="s">
        <v>29</v>
      </c>
      <c r="C2973" s="2" t="s">
        <v>14</v>
      </c>
      <c r="D2973" s="16" t="s">
        <v>478</v>
      </c>
      <c r="E2973" s="10">
        <v>30.46182705457042</v>
      </c>
      <c r="F2973" s="26">
        <v>1088.5631586218615</v>
      </c>
      <c r="G2973" s="10">
        <v>1206.8590807408248</v>
      </c>
    </row>
    <row r="2974">
      <c r="A2974" s="2">
        <v>2973.0</v>
      </c>
      <c r="B2974" s="2" t="s">
        <v>23</v>
      </c>
      <c r="C2974" s="2" t="s">
        <v>29</v>
      </c>
      <c r="D2974" s="16" t="s">
        <v>492</v>
      </c>
      <c r="E2974" s="10">
        <v>17.83283900603402</v>
      </c>
      <c r="F2974" s="26">
        <v>1098.3292267681782</v>
      </c>
      <c r="G2974" s="10">
        <v>1119.024985676432</v>
      </c>
    </row>
    <row r="2975">
      <c r="A2975" s="2">
        <v>2974.0</v>
      </c>
      <c r="B2975" s="2" t="s">
        <v>12</v>
      </c>
      <c r="C2975" s="2" t="s">
        <v>23</v>
      </c>
      <c r="D2975" s="16" t="s">
        <v>433</v>
      </c>
      <c r="E2975" s="10">
        <v>-51.906132203499155</v>
      </c>
      <c r="F2975" s="26">
        <v>1154.121349412167</v>
      </c>
      <c r="G2975" s="10">
        <v>1116.1620657742121</v>
      </c>
    </row>
    <row r="2976">
      <c r="A2976" s="2">
        <v>2975.0</v>
      </c>
      <c r="B2976" s="2" t="s">
        <v>80</v>
      </c>
      <c r="C2976" s="2" t="s">
        <v>23</v>
      </c>
      <c r="D2976" s="16" t="s">
        <v>481</v>
      </c>
      <c r="E2976" s="10">
        <v>28.234893974259098</v>
      </c>
      <c r="F2976" s="26">
        <v>1051.9740759974384</v>
      </c>
      <c r="G2976" s="10">
        <v>1168.0681979777112</v>
      </c>
    </row>
    <row r="2977">
      <c r="A2977" s="2">
        <v>2976.0</v>
      </c>
      <c r="B2977" s="2" t="s">
        <v>14</v>
      </c>
      <c r="C2977" s="2" t="s">
        <v>80</v>
      </c>
      <c r="D2977" s="16" t="s">
        <v>501</v>
      </c>
      <c r="E2977" s="10">
        <v>7.9178229186792635</v>
      </c>
      <c r="F2977" s="26">
        <v>1176.3972536862543</v>
      </c>
      <c r="G2977" s="10">
        <v>1080.2089699716976</v>
      </c>
    </row>
    <row r="2978">
      <c r="A2978" s="2">
        <v>2977.0</v>
      </c>
      <c r="B2978" s="2" t="s">
        <v>90</v>
      </c>
      <c r="C2978" s="2" t="s">
        <v>14</v>
      </c>
      <c r="D2978" s="16" t="s">
        <v>476</v>
      </c>
      <c r="E2978" s="10">
        <v>39.75958163280971</v>
      </c>
      <c r="F2978" s="26">
        <v>1006.5733174960479</v>
      </c>
      <c r="G2978" s="10">
        <v>1184.3150766049334</v>
      </c>
    </row>
    <row r="2979">
      <c r="A2979" s="2">
        <v>2978.0</v>
      </c>
      <c r="B2979" s="2" t="s">
        <v>46</v>
      </c>
      <c r="C2979" s="2" t="s">
        <v>90</v>
      </c>
      <c r="D2979" s="16" t="s">
        <v>529</v>
      </c>
      <c r="E2979" s="10">
        <v>7.2406237596879635</v>
      </c>
      <c r="F2979" s="26">
        <v>1143.6132975636058</v>
      </c>
      <c r="G2979" s="10">
        <v>1046.3328991288577</v>
      </c>
    </row>
    <row r="2980">
      <c r="A2980" s="2">
        <v>2979.0</v>
      </c>
      <c r="B2980" s="2" t="s">
        <v>12</v>
      </c>
      <c r="C2980" s="2" t="s">
        <v>46</v>
      </c>
      <c r="D2980" s="16" t="s">
        <v>564</v>
      </c>
      <c r="E2980" s="10">
        <v>20.88862247942477</v>
      </c>
      <c r="F2980" s="26">
        <v>1102.215217208668</v>
      </c>
      <c r="G2980" s="10">
        <v>1150.853921323294</v>
      </c>
    </row>
    <row r="2981">
      <c r="A2981" s="2">
        <v>2980.0</v>
      </c>
      <c r="B2981" s="2" t="s">
        <v>23</v>
      </c>
      <c r="C2981" s="2" t="s">
        <v>12</v>
      </c>
      <c r="D2981" s="16" t="s">
        <v>507</v>
      </c>
      <c r="E2981" s="10">
        <v>14.571818393584623</v>
      </c>
      <c r="F2981" s="26">
        <v>1139.833304003452</v>
      </c>
      <c r="G2981" s="10">
        <v>1123.1038396880926</v>
      </c>
    </row>
    <row r="2982">
      <c r="A2982" s="2">
        <v>2981.0</v>
      </c>
      <c r="B2982" s="2" t="s">
        <v>29</v>
      </c>
      <c r="C2982" s="2" t="s">
        <v>23</v>
      </c>
      <c r="D2982" s="16" t="s">
        <v>488</v>
      </c>
      <c r="E2982" s="10">
        <v>21.966133922619935</v>
      </c>
      <c r="F2982" s="26">
        <v>1101.192146670398</v>
      </c>
      <c r="G2982" s="10">
        <v>1154.4051223970364</v>
      </c>
    </row>
    <row r="2983">
      <c r="A2983" s="2">
        <v>2982.0</v>
      </c>
      <c r="B2983" s="2" t="s">
        <v>14</v>
      </c>
      <c r="C2983" s="2" t="s">
        <v>29</v>
      </c>
      <c r="D2983" s="16" t="s">
        <v>469</v>
      </c>
      <c r="E2983" s="10">
        <v>14.233971598051742</v>
      </c>
      <c r="F2983" s="26">
        <v>1144.5554949721238</v>
      </c>
      <c r="G2983" s="10">
        <v>1123.158280593018</v>
      </c>
    </row>
    <row r="2984">
      <c r="A2984" s="2">
        <v>2983.0</v>
      </c>
      <c r="B2984" s="2" t="s">
        <v>40</v>
      </c>
      <c r="C2984" s="2" t="s">
        <v>13</v>
      </c>
      <c r="D2984" s="16" t="s">
        <v>563</v>
      </c>
      <c r="E2984" s="10">
        <v>17.432579258929696</v>
      </c>
      <c r="F2984" s="26">
        <v>1098.4251604540755</v>
      </c>
      <c r="G2984" s="10">
        <v>1119.8361609187718</v>
      </c>
      <c r="H2984" s="2" t="s">
        <v>674</v>
      </c>
    </row>
    <row r="2985">
      <c r="A2985" s="2">
        <v>2984.0</v>
      </c>
      <c r="B2985" s="2" t="s">
        <v>287</v>
      </c>
      <c r="C2985" s="2" t="s">
        <v>40</v>
      </c>
      <c r="D2985" s="16" t="s">
        <v>480</v>
      </c>
      <c r="E2985" s="10">
        <v>32.56150930901576</v>
      </c>
      <c r="F2985" s="26">
        <v>987.2124138898117</v>
      </c>
      <c r="G2985" s="10">
        <v>1115.8577397130052</v>
      </c>
    </row>
    <row r="2986">
      <c r="A2986" s="2">
        <v>2985.0</v>
      </c>
      <c r="B2986" s="2" t="s">
        <v>19</v>
      </c>
      <c r="C2986" s="2" t="s">
        <v>287</v>
      </c>
      <c r="D2986" s="16" t="s">
        <v>549</v>
      </c>
      <c r="E2986" s="10">
        <v>3.831767732095637</v>
      </c>
      <c r="F2986" s="26">
        <v>1183.9163832268748</v>
      </c>
      <c r="G2986" s="10">
        <v>1019.7739231988276</v>
      </c>
    </row>
    <row r="2987">
      <c r="A2987" s="2">
        <v>2986.0</v>
      </c>
      <c r="B2987" s="2" t="s">
        <v>31</v>
      </c>
      <c r="C2987" s="2" t="s">
        <v>19</v>
      </c>
      <c r="D2987" s="16" t="s">
        <v>433</v>
      </c>
      <c r="E2987" s="10">
        <v>-38.05551257184364</v>
      </c>
      <c r="F2987" s="26">
        <v>1106.339506061645</v>
      </c>
      <c r="G2987" s="10">
        <v>1187.7481509589704</v>
      </c>
    </row>
    <row r="2988">
      <c r="A2988" s="2">
        <v>2987.0</v>
      </c>
      <c r="B2988" s="2" t="s">
        <v>13</v>
      </c>
      <c r="C2988" s="2" t="s">
        <v>19</v>
      </c>
      <c r="D2988" s="16" t="s">
        <v>465</v>
      </c>
      <c r="E2988" s="10">
        <v>28.76376600246938</v>
      </c>
      <c r="F2988" s="26">
        <v>1102.403581659842</v>
      </c>
      <c r="G2988" s="10">
        <v>1225.803663530814</v>
      </c>
    </row>
    <row r="2989">
      <c r="A2989" s="2">
        <v>2988.0</v>
      </c>
      <c r="B2989" s="2" t="s">
        <v>24</v>
      </c>
      <c r="C2989" s="2" t="s">
        <v>13</v>
      </c>
      <c r="D2989" s="16" t="s">
        <v>506</v>
      </c>
      <c r="E2989" s="10">
        <v>12.455717087906292</v>
      </c>
      <c r="F2989" s="26">
        <v>1154.7504518421727</v>
      </c>
      <c r="G2989" s="10">
        <v>1131.1673476623114</v>
      </c>
    </row>
    <row r="2990">
      <c r="A2990" s="2">
        <v>2989.0</v>
      </c>
      <c r="B2990" s="2" t="s">
        <v>213</v>
      </c>
      <c r="C2990" s="2" t="s">
        <v>24</v>
      </c>
      <c r="D2990" s="16" t="s">
        <v>564</v>
      </c>
      <c r="E2990" s="10">
        <v>37.47774319478892</v>
      </c>
      <c r="F2990" s="26">
        <v>1000.0</v>
      </c>
      <c r="G2990" s="10">
        <v>1167.206168930079</v>
      </c>
    </row>
    <row r="2991">
      <c r="A2991" s="2">
        <v>2990.0</v>
      </c>
      <c r="B2991" s="2" t="s">
        <v>101</v>
      </c>
      <c r="C2991" s="2" t="s">
        <v>213</v>
      </c>
      <c r="D2991" s="16" t="s">
        <v>517</v>
      </c>
      <c r="E2991" s="10">
        <v>6.999449502913454</v>
      </c>
      <c r="F2991" s="26">
        <v>1136.1129629191823</v>
      </c>
      <c r="G2991" s="10">
        <v>1037.477743194789</v>
      </c>
    </row>
    <row r="2992">
      <c r="A2992" s="2">
        <v>2991.0</v>
      </c>
      <c r="B2992" s="2" t="s">
        <v>248</v>
      </c>
      <c r="C2992" s="2" t="s">
        <v>101</v>
      </c>
      <c r="D2992" s="16" t="s">
        <v>433</v>
      </c>
      <c r="E2992" s="10">
        <v>-30.178592769162904</v>
      </c>
      <c r="F2992" s="26">
        <v>1006.4422840599883</v>
      </c>
      <c r="G2992" s="10">
        <v>1143.1124124220958</v>
      </c>
    </row>
    <row r="2993">
      <c r="A2993" s="2">
        <v>2992.0</v>
      </c>
      <c r="B2993" s="2" t="s">
        <v>287</v>
      </c>
      <c r="C2993" s="2" t="s">
        <v>101</v>
      </c>
      <c r="D2993" s="16" t="s">
        <v>443</v>
      </c>
      <c r="E2993" s="10">
        <v>33.90091500543342</v>
      </c>
      <c r="F2993" s="26">
        <v>1015.9421554667318</v>
      </c>
      <c r="G2993" s="10">
        <v>1173.2910051912586</v>
      </c>
    </row>
    <row r="2994">
      <c r="A2994" s="2">
        <v>2993.0</v>
      </c>
      <c r="B2994" s="2" t="s">
        <v>19</v>
      </c>
      <c r="C2994" s="2" t="s">
        <v>287</v>
      </c>
      <c r="D2994" s="16" t="s">
        <v>523</v>
      </c>
      <c r="E2994" s="10">
        <v>5.1168223545156755</v>
      </c>
      <c r="F2994" s="26">
        <v>1197.0398975283447</v>
      </c>
      <c r="G2994" s="10">
        <v>1049.8430704721652</v>
      </c>
    </row>
    <row r="2995">
      <c r="A2995" s="2">
        <v>2994.0</v>
      </c>
      <c r="B2995" s="2" t="s">
        <v>13</v>
      </c>
      <c r="C2995" s="2" t="s">
        <v>19</v>
      </c>
      <c r="D2995" s="16" t="s">
        <v>563</v>
      </c>
      <c r="E2995" s="10">
        <v>25.45844874813991</v>
      </c>
      <c r="F2995" s="26">
        <v>1118.711630574405</v>
      </c>
      <c r="G2995" s="10">
        <v>1202.1567198828604</v>
      </c>
    </row>
    <row r="2996">
      <c r="A2996" s="2">
        <v>2995.0</v>
      </c>
      <c r="B2996" s="2" t="s">
        <v>40</v>
      </c>
      <c r="C2996" s="2" t="s">
        <v>13</v>
      </c>
      <c r="D2996" s="16" t="s">
        <v>430</v>
      </c>
      <c r="E2996" s="10">
        <v>22.576467947051036</v>
      </c>
      <c r="F2996" s="26">
        <v>1083.2962304039895</v>
      </c>
      <c r="G2996" s="10">
        <v>1144.170079322545</v>
      </c>
    </row>
    <row r="2997">
      <c r="A2997" s="2">
        <v>2996.0</v>
      </c>
      <c r="B2997" s="2" t="s">
        <v>675</v>
      </c>
      <c r="C2997" s="2" t="s">
        <v>40</v>
      </c>
      <c r="D2997" s="16" t="s">
        <v>508</v>
      </c>
      <c r="E2997" s="10">
        <v>29.340136280999484</v>
      </c>
      <c r="F2997" s="26">
        <v>1000.0</v>
      </c>
      <c r="G2997" s="10">
        <v>1105.8726983510405</v>
      </c>
    </row>
    <row r="2998">
      <c r="A2998" s="2">
        <v>2997.0</v>
      </c>
      <c r="B2998" s="2" t="s">
        <v>162</v>
      </c>
      <c r="C2998" s="2" t="s">
        <v>675</v>
      </c>
      <c r="D2998" s="16" t="s">
        <v>583</v>
      </c>
      <c r="E2998" s="10">
        <v>18.726014127151945</v>
      </c>
      <c r="F2998" s="26">
        <v>1000.0</v>
      </c>
      <c r="G2998" s="10">
        <v>1029.3401362809996</v>
      </c>
    </row>
    <row r="2999">
      <c r="A2999" s="2">
        <v>2998.0</v>
      </c>
      <c r="B2999" s="2" t="s">
        <v>365</v>
      </c>
      <c r="C2999" s="2" t="s">
        <v>191</v>
      </c>
      <c r="D2999" s="16" t="s">
        <v>526</v>
      </c>
      <c r="E2999" s="10">
        <v>15.399738963186289</v>
      </c>
      <c r="F2999" s="26">
        <v>1000.0</v>
      </c>
      <c r="G2999" s="10">
        <v>1000.0</v>
      </c>
    </row>
    <row r="3000">
      <c r="A3000" s="2">
        <v>2999.0</v>
      </c>
      <c r="B3000" s="2" t="s">
        <v>112</v>
      </c>
      <c r="C3000" s="2" t="s">
        <v>365</v>
      </c>
      <c r="D3000" s="16" t="s">
        <v>579</v>
      </c>
      <c r="E3000" s="10">
        <v>25.514946380905496</v>
      </c>
      <c r="F3000" s="26">
        <v>933.693284795706</v>
      </c>
      <c r="G3000" s="10">
        <v>1015.3997389631862</v>
      </c>
    </row>
    <row r="3001">
      <c r="A3001" s="2">
        <v>3000.0</v>
      </c>
      <c r="B3001" s="2" t="s">
        <v>235</v>
      </c>
      <c r="C3001" s="2" t="s">
        <v>112</v>
      </c>
      <c r="D3001" s="16" t="s">
        <v>433</v>
      </c>
      <c r="E3001" s="10">
        <v>-52.15404340198356</v>
      </c>
      <c r="F3001" s="26">
        <v>1000.0</v>
      </c>
      <c r="G3001" s="10">
        <v>959.2082311766114</v>
      </c>
    </row>
    <row r="3002">
      <c r="A3002" s="2">
        <v>3001.0</v>
      </c>
      <c r="B3002" s="2" t="s">
        <v>389</v>
      </c>
      <c r="C3002" s="2" t="s">
        <v>112</v>
      </c>
      <c r="D3002" s="16" t="s">
        <v>432</v>
      </c>
      <c r="E3002" s="10">
        <v>13.20929786307802</v>
      </c>
      <c r="F3002" s="26">
        <v>1000.0</v>
      </c>
      <c r="G3002" s="10">
        <v>1011.362274578595</v>
      </c>
    </row>
    <row r="3003">
      <c r="A3003" s="2">
        <v>3002.0</v>
      </c>
      <c r="B3003" s="2" t="s">
        <v>77</v>
      </c>
      <c r="C3003" s="2" t="s">
        <v>389</v>
      </c>
      <c r="D3003" s="16" t="s">
        <v>501</v>
      </c>
      <c r="E3003" s="10">
        <v>18.97384107844278</v>
      </c>
      <c r="F3003" s="26">
        <v>986.5966251233395</v>
      </c>
      <c r="G3003" s="10">
        <v>1013.2092978630781</v>
      </c>
    </row>
    <row r="3004">
      <c r="A3004" s="2">
        <v>3003.0</v>
      </c>
      <c r="B3004" s="2" t="s">
        <v>365</v>
      </c>
      <c r="C3004" s="2" t="s">
        <v>77</v>
      </c>
      <c r="D3004" s="16" t="s">
        <v>433</v>
      </c>
      <c r="E3004" s="10">
        <v>-46.46156032630462</v>
      </c>
      <c r="F3004" s="26">
        <v>989.8847925822807</v>
      </c>
      <c r="G3004" s="10">
        <v>1005.5704662017823</v>
      </c>
    </row>
    <row r="3005">
      <c r="A3005" s="2">
        <v>3004.0</v>
      </c>
      <c r="B3005" s="2" t="s">
        <v>235</v>
      </c>
      <c r="C3005" s="2" t="s">
        <v>77</v>
      </c>
      <c r="D3005" s="16" t="s">
        <v>531</v>
      </c>
      <c r="E3005" s="10">
        <v>26.590827195215947</v>
      </c>
      <c r="F3005" s="26">
        <v>947.8459565980164</v>
      </c>
      <c r="G3005" s="10">
        <v>1052.032026528087</v>
      </c>
    </row>
    <row r="3006">
      <c r="A3006" s="2">
        <v>3005.0</v>
      </c>
      <c r="B3006" s="2" t="s">
        <v>205</v>
      </c>
      <c r="C3006" s="2" t="s">
        <v>235</v>
      </c>
      <c r="D3006" s="16" t="s">
        <v>581</v>
      </c>
      <c r="E3006" s="10">
        <v>12.419418368683209</v>
      </c>
      <c r="F3006" s="26">
        <v>1000.0</v>
      </c>
      <c r="G3006" s="10">
        <v>974.4367837932324</v>
      </c>
    </row>
    <row r="3007">
      <c r="A3007" s="2">
        <v>3006.0</v>
      </c>
      <c r="B3007" s="2" t="s">
        <v>389</v>
      </c>
      <c r="C3007" s="2" t="s">
        <v>205</v>
      </c>
      <c r="D3007" s="16" t="s">
        <v>468</v>
      </c>
      <c r="E3007" s="10">
        <v>17.59320118532582</v>
      </c>
      <c r="F3007" s="26">
        <v>994.2354567846353</v>
      </c>
      <c r="G3007" s="10">
        <v>1012.4194183686832</v>
      </c>
    </row>
    <row r="3008">
      <c r="A3008" s="2">
        <v>3007.0</v>
      </c>
      <c r="B3008" s="2" t="s">
        <v>48</v>
      </c>
      <c r="C3008" s="2" t="s">
        <v>389</v>
      </c>
      <c r="D3008" s="16" t="s">
        <v>489</v>
      </c>
      <c r="E3008" s="10">
        <v>12.38537324963137</v>
      </c>
      <c r="F3008" s="26">
        <v>1051.8361408344658</v>
      </c>
      <c r="G3008" s="10">
        <v>1011.8286579699611</v>
      </c>
    </row>
    <row r="3009">
      <c r="A3009" s="2">
        <v>3008.0</v>
      </c>
      <c r="B3009" s="2" t="s">
        <v>365</v>
      </c>
      <c r="C3009" s="2" t="s">
        <v>48</v>
      </c>
      <c r="D3009" s="16" t="s">
        <v>552</v>
      </c>
      <c r="E3009" s="10">
        <v>30.94123742742064</v>
      </c>
      <c r="F3009" s="26">
        <v>943.4232322559761</v>
      </c>
      <c r="G3009" s="10">
        <v>1064.2215140840972</v>
      </c>
    </row>
    <row r="3010">
      <c r="A3010" s="2">
        <v>3009.0</v>
      </c>
      <c r="B3010" s="2" t="s">
        <v>28</v>
      </c>
      <c r="C3010" s="2" t="s">
        <v>365</v>
      </c>
      <c r="D3010" s="16" t="s">
        <v>523</v>
      </c>
      <c r="E3010" s="10">
        <v>12.003881606084105</v>
      </c>
      <c r="F3010" s="26">
        <v>1013.1452467913391</v>
      </c>
      <c r="G3010" s="10">
        <v>974.3644696833968</v>
      </c>
    </row>
    <row r="3011">
      <c r="A3011" s="2">
        <v>3010.0</v>
      </c>
      <c r="B3011" s="2" t="s">
        <v>235</v>
      </c>
      <c r="C3011" s="2" t="s">
        <v>28</v>
      </c>
      <c r="D3011" s="16" t="s">
        <v>433</v>
      </c>
      <c r="E3011" s="10">
        <v>-40.547213057852</v>
      </c>
      <c r="F3011" s="26">
        <v>962.0173654245492</v>
      </c>
      <c r="G3011" s="10">
        <v>1025.1491283974233</v>
      </c>
    </row>
    <row r="3012">
      <c r="A3012" s="2">
        <v>3011.0</v>
      </c>
      <c r="B3012" s="2" t="s">
        <v>69</v>
      </c>
      <c r="C3012" s="2" t="s">
        <v>37</v>
      </c>
      <c r="D3012" s="16" t="s">
        <v>515</v>
      </c>
      <c r="E3012" s="10">
        <v>9.908789769485855</v>
      </c>
      <c r="F3012" s="26">
        <v>1096.785520750139</v>
      </c>
      <c r="G3012" s="10">
        <v>1030.4126110514758</v>
      </c>
    </row>
    <row r="3013">
      <c r="A3013" s="2">
        <v>3012.0</v>
      </c>
      <c r="B3013" s="2" t="s">
        <v>33</v>
      </c>
      <c r="C3013" s="2" t="s">
        <v>69</v>
      </c>
      <c r="D3013" s="16" t="s">
        <v>476</v>
      </c>
      <c r="E3013" s="10">
        <v>21.48468578284068</v>
      </c>
      <c r="F3013" s="26">
        <v>1059.924718121013</v>
      </c>
      <c r="G3013" s="10">
        <v>1106.6943105196249</v>
      </c>
    </row>
    <row r="3014">
      <c r="A3014" s="2">
        <v>3013.0</v>
      </c>
      <c r="B3014" s="2" t="s">
        <v>151</v>
      </c>
      <c r="C3014" s="2" t="s">
        <v>33</v>
      </c>
      <c r="D3014" s="16" t="s">
        <v>433</v>
      </c>
      <c r="E3014" s="10">
        <v>-50.174742554119284</v>
      </c>
      <c r="F3014" s="26">
        <v>1100.7212568512932</v>
      </c>
      <c r="G3014" s="10">
        <v>1081.4094039038537</v>
      </c>
    </row>
    <row r="3015">
      <c r="A3015" s="2">
        <v>3014.0</v>
      </c>
      <c r="B3015" s="2" t="s">
        <v>64</v>
      </c>
      <c r="C3015" s="2" t="s">
        <v>33</v>
      </c>
      <c r="D3015" s="16" t="s">
        <v>512</v>
      </c>
      <c r="E3015" s="10">
        <v>16.47086507574631</v>
      </c>
      <c r="F3015" s="26">
        <v>1091.6213692285585</v>
      </c>
      <c r="G3015" s="10">
        <v>1131.584146457973</v>
      </c>
    </row>
    <row r="3016">
      <c r="A3016" s="2">
        <v>3015.0</v>
      </c>
      <c r="B3016" s="2" t="s">
        <v>57</v>
      </c>
      <c r="C3016" s="2" t="s">
        <v>64</v>
      </c>
      <c r="D3016" s="16" t="s">
        <v>433</v>
      </c>
      <c r="E3016" s="10">
        <v>-40.96973979050771</v>
      </c>
      <c r="F3016" s="26">
        <v>1048.1343106529214</v>
      </c>
      <c r="G3016" s="10">
        <v>1108.0922343043048</v>
      </c>
    </row>
    <row r="3017">
      <c r="A3017" s="2">
        <v>3016.0</v>
      </c>
      <c r="B3017" s="2" t="s">
        <v>49</v>
      </c>
      <c r="C3017" s="2" t="s">
        <v>64</v>
      </c>
      <c r="D3017" s="16" t="s">
        <v>433</v>
      </c>
      <c r="E3017" s="10">
        <v>-36.76732420794389</v>
      </c>
      <c r="F3017" s="26">
        <v>1058.437131568235</v>
      </c>
      <c r="G3017" s="10">
        <v>1149.0619740948125</v>
      </c>
    </row>
    <row r="3018">
      <c r="A3018" s="2">
        <v>3017.0</v>
      </c>
      <c r="B3018" s="2" t="s">
        <v>37</v>
      </c>
      <c r="C3018" s="2" t="s">
        <v>64</v>
      </c>
      <c r="D3018" s="16" t="s">
        <v>545</v>
      </c>
      <c r="E3018" s="10">
        <v>33.8893578454557</v>
      </c>
      <c r="F3018" s="26">
        <v>1020.5038212819899</v>
      </c>
      <c r="G3018" s="10">
        <v>1185.8292983027563</v>
      </c>
    </row>
    <row r="3019">
      <c r="A3019" s="2">
        <v>3018.0</v>
      </c>
      <c r="B3019" s="2" t="s">
        <v>152</v>
      </c>
      <c r="C3019" s="2" t="s">
        <v>37</v>
      </c>
      <c r="D3019" s="16" t="s">
        <v>433</v>
      </c>
      <c r="E3019" s="10">
        <v>-48.74132496594719</v>
      </c>
      <c r="F3019" s="26">
        <v>1059.5145888714853</v>
      </c>
      <c r="G3019" s="10">
        <v>1054.3931791274456</v>
      </c>
    </row>
    <row r="3020">
      <c r="A3020" s="2">
        <v>3019.0</v>
      </c>
      <c r="B3020" s="2" t="s">
        <v>69</v>
      </c>
      <c r="C3020" s="2" t="s">
        <v>37</v>
      </c>
      <c r="D3020" s="16" t="s">
        <v>444</v>
      </c>
      <c r="E3020" s="10">
        <v>14.549381624860146</v>
      </c>
      <c r="F3020" s="26">
        <v>1085.2096247367842</v>
      </c>
      <c r="G3020" s="10">
        <v>1103.1345040933927</v>
      </c>
    </row>
    <row r="3021">
      <c r="A3021" s="2">
        <v>3020.0</v>
      </c>
      <c r="B3021" s="2" t="s">
        <v>33</v>
      </c>
      <c r="C3021" s="2" t="s">
        <v>69</v>
      </c>
      <c r="D3021" s="16" t="s">
        <v>495</v>
      </c>
      <c r="E3021" s="10">
        <v>13.421034279084004</v>
      </c>
      <c r="F3021" s="26">
        <v>1115.1132813822267</v>
      </c>
      <c r="G3021" s="10">
        <v>1099.7590063616444</v>
      </c>
    </row>
    <row r="3022">
      <c r="A3022" s="2">
        <v>3021.0</v>
      </c>
      <c r="B3022" s="2" t="s">
        <v>151</v>
      </c>
      <c r="C3022" s="2" t="s">
        <v>33</v>
      </c>
      <c r="D3022" s="16" t="s">
        <v>436</v>
      </c>
      <c r="E3022" s="10">
        <v>25.316695070091487</v>
      </c>
      <c r="F3022" s="26">
        <v>1050.5465142971739</v>
      </c>
      <c r="G3022" s="10">
        <v>1128.5343156613108</v>
      </c>
    </row>
    <row r="3023">
      <c r="A3023" s="2">
        <v>3022.0</v>
      </c>
      <c r="B3023" s="2" t="s">
        <v>57</v>
      </c>
      <c r="C3023" s="2" t="s">
        <v>151</v>
      </c>
      <c r="D3023" s="16" t="s">
        <v>444</v>
      </c>
      <c r="E3023" s="10">
        <v>24.651282534611475</v>
      </c>
      <c r="F3023" s="26">
        <v>1007.1645708624137</v>
      </c>
      <c r="G3023" s="10">
        <v>1075.8632093672654</v>
      </c>
    </row>
    <row r="3024">
      <c r="A3024" s="2">
        <v>3023.0</v>
      </c>
      <c r="B3024" s="2" t="s">
        <v>69</v>
      </c>
      <c r="C3024" s="2" t="s">
        <v>57</v>
      </c>
      <c r="D3024" s="16" t="s">
        <v>568</v>
      </c>
      <c r="E3024" s="10">
        <v>11.010649272613255</v>
      </c>
      <c r="F3024" s="26">
        <v>1086.3379720825603</v>
      </c>
      <c r="G3024" s="10">
        <v>1031.8158533970252</v>
      </c>
    </row>
    <row r="3025">
      <c r="A3025" s="2">
        <v>3024.0</v>
      </c>
      <c r="B3025" s="2" t="s">
        <v>49</v>
      </c>
      <c r="C3025" s="2" t="s">
        <v>69</v>
      </c>
      <c r="D3025" s="16" t="s">
        <v>572</v>
      </c>
      <c r="E3025" s="10">
        <v>24.838148343221913</v>
      </c>
      <c r="F3025" s="26">
        <v>1021.6698073602911</v>
      </c>
      <c r="G3025" s="10">
        <v>1097.3486213551737</v>
      </c>
    </row>
    <row r="3026">
      <c r="A3026" s="2">
        <v>3025.0</v>
      </c>
      <c r="B3026" s="2" t="s">
        <v>64</v>
      </c>
      <c r="C3026" s="2" t="s">
        <v>49</v>
      </c>
      <c r="D3026" s="16" t="s">
        <v>433</v>
      </c>
      <c r="E3026" s="10">
        <v>-56.78826279078847</v>
      </c>
      <c r="F3026" s="26">
        <v>1151.9399404573007</v>
      </c>
      <c r="G3026" s="10">
        <v>1046.507955703513</v>
      </c>
    </row>
    <row r="3027">
      <c r="A3027" s="2">
        <v>3026.0</v>
      </c>
      <c r="B3027" s="2" t="s">
        <v>347</v>
      </c>
      <c r="C3027" s="2" t="s">
        <v>90</v>
      </c>
      <c r="D3027" s="16" t="s">
        <v>433</v>
      </c>
      <c r="E3027" s="10">
        <v>-43.65801957950286</v>
      </c>
      <c r="F3027" s="26">
        <v>1000.0</v>
      </c>
      <c r="G3027" s="10">
        <v>1039.0922753691696</v>
      </c>
    </row>
    <row r="3028">
      <c r="A3028" s="2">
        <v>3027.0</v>
      </c>
      <c r="B3028" s="2" t="s">
        <v>255</v>
      </c>
      <c r="C3028" s="2" t="s">
        <v>90</v>
      </c>
      <c r="D3028" s="16" t="s">
        <v>582</v>
      </c>
      <c r="E3028" s="10">
        <v>22.728312673167984</v>
      </c>
      <c r="F3028" s="26">
        <v>1000.0</v>
      </c>
      <c r="G3028" s="10">
        <v>1082.7502949486725</v>
      </c>
    </row>
    <row r="3029">
      <c r="A3029" s="2">
        <v>3028.0</v>
      </c>
      <c r="B3029" s="2" t="s">
        <v>32</v>
      </c>
      <c r="C3029" s="2" t="s">
        <v>255</v>
      </c>
      <c r="D3029" s="16" t="s">
        <v>503</v>
      </c>
      <c r="E3029" s="10">
        <v>8.363569738940667</v>
      </c>
      <c r="F3029" s="26">
        <v>1114.8353005173005</v>
      </c>
      <c r="G3029" s="10">
        <v>1022.728312673168</v>
      </c>
    </row>
    <row r="3030">
      <c r="A3030" s="2">
        <v>3029.0</v>
      </c>
      <c r="B3030" s="2" t="s">
        <v>397</v>
      </c>
      <c r="C3030" s="2" t="s">
        <v>32</v>
      </c>
      <c r="D3030" s="16" t="s">
        <v>473</v>
      </c>
      <c r="E3030" s="10">
        <v>31.21470503176102</v>
      </c>
      <c r="F3030" s="26">
        <v>1000.0</v>
      </c>
      <c r="G3030" s="10">
        <v>1123.1988702562412</v>
      </c>
    </row>
    <row r="3031">
      <c r="A3031" s="2">
        <v>3030.0</v>
      </c>
      <c r="B3031" s="2" t="s">
        <v>111</v>
      </c>
      <c r="C3031" s="2" t="s">
        <v>397</v>
      </c>
      <c r="D3031" s="16" t="s">
        <v>532</v>
      </c>
      <c r="E3031" s="10">
        <v>20.03747770673066</v>
      </c>
      <c r="F3031" s="26">
        <v>995.3413373017167</v>
      </c>
      <c r="G3031" s="10">
        <v>1031.214705031761</v>
      </c>
    </row>
    <row r="3032">
      <c r="A3032" s="2">
        <v>3031.0</v>
      </c>
      <c r="B3032" s="2" t="s">
        <v>283</v>
      </c>
      <c r="C3032" s="2" t="s">
        <v>111</v>
      </c>
      <c r="D3032" s="16" t="s">
        <v>433</v>
      </c>
      <c r="E3032" s="10">
        <v>-46.49667978102841</v>
      </c>
      <c r="F3032" s="26">
        <v>1000.0</v>
      </c>
      <c r="G3032" s="10">
        <v>1015.3788150084474</v>
      </c>
    </row>
    <row r="3033">
      <c r="A3033" s="2">
        <v>3032.0</v>
      </c>
      <c r="B3033" s="2" t="s">
        <v>412</v>
      </c>
      <c r="C3033" s="2" t="s">
        <v>111</v>
      </c>
      <c r="D3033" s="16" t="s">
        <v>433</v>
      </c>
      <c r="E3033" s="10">
        <v>-40.71485168173818</v>
      </c>
      <c r="F3033" s="26">
        <v>1000.0</v>
      </c>
      <c r="G3033" s="10">
        <v>1061.8754947894759</v>
      </c>
    </row>
    <row r="3034">
      <c r="A3034" s="2">
        <v>3033.0</v>
      </c>
      <c r="B3034" s="2" t="s">
        <v>168</v>
      </c>
      <c r="C3034" s="2" t="s">
        <v>111</v>
      </c>
      <c r="D3034" s="16" t="s">
        <v>441</v>
      </c>
      <c r="E3034" s="10">
        <v>23.87907161339135</v>
      </c>
      <c r="F3034" s="26">
        <v>1000.0</v>
      </c>
      <c r="G3034" s="10">
        <v>1102.590346471214</v>
      </c>
    </row>
    <row r="3035">
      <c r="A3035" s="2">
        <v>3034.0</v>
      </c>
      <c r="B3035" s="2" t="s">
        <v>12</v>
      </c>
      <c r="C3035" s="2" t="s">
        <v>168</v>
      </c>
      <c r="D3035" s="16" t="s">
        <v>428</v>
      </c>
      <c r="E3035" s="10">
        <v>9.035613880003973</v>
      </c>
      <c r="F3035" s="26">
        <v>1108.532021294508</v>
      </c>
      <c r="G3035" s="10">
        <v>1023.8790716133913</v>
      </c>
    </row>
    <row r="3036">
      <c r="A3036" s="2">
        <v>3035.0</v>
      </c>
      <c r="B3036" s="2" t="s">
        <v>347</v>
      </c>
      <c r="C3036" s="2" t="s">
        <v>12</v>
      </c>
      <c r="D3036" s="16" t="s">
        <v>433</v>
      </c>
      <c r="E3036" s="10">
        <v>-26.692291567235046</v>
      </c>
      <c r="F3036" s="26">
        <v>956.3419804204972</v>
      </c>
      <c r="G3036" s="10">
        <v>1117.567635174512</v>
      </c>
    </row>
    <row r="3037">
      <c r="A3037" s="2">
        <v>3036.0</v>
      </c>
      <c r="B3037" s="2" t="s">
        <v>255</v>
      </c>
      <c r="C3037" s="2" t="s">
        <v>12</v>
      </c>
      <c r="D3037" s="16" t="s">
        <v>433</v>
      </c>
      <c r="E3037" s="10">
        <v>-31.151813570160513</v>
      </c>
      <c r="F3037" s="26">
        <v>1014.3647429342274</v>
      </c>
      <c r="G3037" s="10">
        <v>1144.259926741747</v>
      </c>
    </row>
    <row r="3038">
      <c r="A3038" s="2">
        <v>3037.0</v>
      </c>
      <c r="B3038" s="2" t="s">
        <v>16</v>
      </c>
      <c r="C3038" s="2" t="s">
        <v>306</v>
      </c>
      <c r="D3038" s="16" t="s">
        <v>512</v>
      </c>
      <c r="E3038" s="10">
        <v>2.2537626397432002</v>
      </c>
      <c r="F3038" s="26">
        <v>1183.157759622189</v>
      </c>
      <c r="G3038" s="10">
        <v>962.1169339801029</v>
      </c>
    </row>
    <row r="3039">
      <c r="A3039" s="2">
        <v>3038.0</v>
      </c>
      <c r="B3039" s="2" t="s">
        <v>301</v>
      </c>
      <c r="C3039" s="2" t="s">
        <v>16</v>
      </c>
      <c r="D3039" s="16" t="s">
        <v>433</v>
      </c>
      <c r="E3039" s="10">
        <v>-23.932747362902635</v>
      </c>
      <c r="F3039" s="26">
        <v>1004.1194882036615</v>
      </c>
      <c r="G3039" s="10">
        <v>1185.411522261932</v>
      </c>
    </row>
    <row r="3040">
      <c r="A3040" s="2">
        <v>3039.0</v>
      </c>
      <c r="B3040" s="2" t="s">
        <v>420</v>
      </c>
      <c r="C3040" s="2" t="s">
        <v>16</v>
      </c>
      <c r="D3040" s="16" t="s">
        <v>543</v>
      </c>
      <c r="E3040" s="10">
        <v>44.904385750122245</v>
      </c>
      <c r="F3040" s="26">
        <v>977.2165802602022</v>
      </c>
      <c r="G3040" s="10">
        <v>1209.3442696248346</v>
      </c>
    </row>
    <row r="3041">
      <c r="A3041" s="2">
        <v>3040.0</v>
      </c>
      <c r="B3041" s="2" t="s">
        <v>18</v>
      </c>
      <c r="C3041" s="2" t="s">
        <v>420</v>
      </c>
      <c r="D3041" s="16" t="s">
        <v>498</v>
      </c>
      <c r="E3041" s="10">
        <v>8.056942371417437</v>
      </c>
      <c r="F3041" s="26">
        <v>1109.7693250118648</v>
      </c>
      <c r="G3041" s="10">
        <v>1022.1209660103245</v>
      </c>
    </row>
    <row r="3042">
      <c r="A3042" s="2">
        <v>3041.0</v>
      </c>
      <c r="B3042" s="2" t="s">
        <v>414</v>
      </c>
      <c r="C3042" s="2" t="s">
        <v>18</v>
      </c>
      <c r="D3042" s="16" t="s">
        <v>433</v>
      </c>
      <c r="E3042" s="10">
        <v>-32.888243311776385</v>
      </c>
      <c r="F3042" s="26">
        <v>1000.0</v>
      </c>
      <c r="G3042" s="10">
        <v>1117.8262673832824</v>
      </c>
    </row>
    <row r="3043">
      <c r="A3043" s="2">
        <v>3042.0</v>
      </c>
      <c r="B3043" s="2" t="s">
        <v>301</v>
      </c>
      <c r="C3043" s="2" t="s">
        <v>18</v>
      </c>
      <c r="D3043" s="16" t="s">
        <v>483</v>
      </c>
      <c r="E3043" s="10">
        <v>35.786234365746424</v>
      </c>
      <c r="F3043" s="26">
        <v>980.1867408407588</v>
      </c>
      <c r="G3043" s="10">
        <v>1150.7145106950588</v>
      </c>
    </row>
    <row r="3044">
      <c r="A3044" s="2">
        <v>3043.0</v>
      </c>
      <c r="B3044" s="2" t="s">
        <v>121</v>
      </c>
      <c r="C3044" s="2" t="s">
        <v>301</v>
      </c>
      <c r="D3044" s="16" t="s">
        <v>449</v>
      </c>
      <c r="E3044" s="10">
        <v>16.386096061713506</v>
      </c>
      <c r="F3044" s="26">
        <v>1013.0840879103482</v>
      </c>
      <c r="G3044" s="10">
        <v>1015.9729752065052</v>
      </c>
    </row>
    <row r="3045">
      <c r="A3045" s="2">
        <v>3044.0</v>
      </c>
      <c r="B3045" s="2" t="s">
        <v>306</v>
      </c>
      <c r="C3045" s="2" t="s">
        <v>121</v>
      </c>
      <c r="D3045" s="16" t="s">
        <v>433</v>
      </c>
      <c r="E3045" s="10">
        <v>-39.67529584588108</v>
      </c>
      <c r="F3045" s="26">
        <v>959.8631713403597</v>
      </c>
      <c r="G3045" s="10">
        <v>1029.4701839720617</v>
      </c>
    </row>
    <row r="3046">
      <c r="A3046" s="2">
        <v>3045.0</v>
      </c>
      <c r="B3046" s="2" t="s">
        <v>420</v>
      </c>
      <c r="C3046" s="2" t="s">
        <v>121</v>
      </c>
      <c r="D3046" s="16" t="s">
        <v>585</v>
      </c>
      <c r="E3046" s="10">
        <v>19.774977063509553</v>
      </c>
      <c r="F3046" s="26">
        <v>1014.0640236389071</v>
      </c>
      <c r="G3046" s="10">
        <v>1069.1454798179427</v>
      </c>
    </row>
    <row r="3047">
      <c r="A3047" s="2">
        <v>3046.0</v>
      </c>
      <c r="B3047" s="2" t="s">
        <v>53</v>
      </c>
      <c r="C3047" s="2" t="s">
        <v>420</v>
      </c>
      <c r="D3047" s="16" t="s">
        <v>568</v>
      </c>
      <c r="E3047" s="10">
        <v>19.08865370610444</v>
      </c>
      <c r="F3047" s="26">
        <v>1007.5557515658935</v>
      </c>
      <c r="G3047" s="10">
        <v>1033.8390007024166</v>
      </c>
    </row>
    <row r="3048">
      <c r="A3048" s="2">
        <v>3047.0</v>
      </c>
      <c r="B3048" s="2" t="s">
        <v>414</v>
      </c>
      <c r="C3048" s="2" t="s">
        <v>53</v>
      </c>
      <c r="D3048" s="16" t="s">
        <v>433</v>
      </c>
      <c r="E3048" s="10">
        <v>-41.02610283324205</v>
      </c>
      <c r="F3048" s="26">
        <v>967.1117566882236</v>
      </c>
      <c r="G3048" s="10">
        <v>1026.644405271998</v>
      </c>
    </row>
    <row r="3049">
      <c r="A3049" s="2">
        <v>3048.0</v>
      </c>
      <c r="B3049" s="2" t="s">
        <v>306</v>
      </c>
      <c r="C3049" s="2" t="s">
        <v>53</v>
      </c>
      <c r="D3049" s="16" t="s">
        <v>497</v>
      </c>
      <c r="E3049" s="10">
        <v>32.08781074135395</v>
      </c>
      <c r="F3049" s="26">
        <v>920.1878754944786</v>
      </c>
      <c r="G3049" s="10">
        <v>1067.67050810524</v>
      </c>
    </row>
    <row r="3050">
      <c r="A3050" s="2">
        <v>3049.0</v>
      </c>
      <c r="B3050" s="2" t="s">
        <v>105</v>
      </c>
      <c r="C3050" s="2" t="s">
        <v>306</v>
      </c>
      <c r="D3050" s="16" t="s">
        <v>461</v>
      </c>
      <c r="E3050" s="10">
        <v>6.898529147963683</v>
      </c>
      <c r="F3050" s="26">
        <v>1065.2596257702364</v>
      </c>
      <c r="G3050" s="10">
        <v>952.2756862358326</v>
      </c>
    </row>
    <row r="3051">
      <c r="A3051" s="2">
        <v>3050.0</v>
      </c>
      <c r="B3051" s="2" t="s">
        <v>54</v>
      </c>
      <c r="C3051" s="2" t="s">
        <v>384</v>
      </c>
      <c r="D3051" s="16" t="s">
        <v>444</v>
      </c>
      <c r="E3051" s="10">
        <v>22.87951945138154</v>
      </c>
      <c r="F3051" s="26">
        <v>944.5964805839205</v>
      </c>
      <c r="G3051" s="10">
        <v>1000.0</v>
      </c>
    </row>
    <row r="3052">
      <c r="A3052" s="2">
        <v>3051.0</v>
      </c>
      <c r="B3052" s="2" t="s">
        <v>415</v>
      </c>
      <c r="C3052" s="2" t="s">
        <v>54</v>
      </c>
      <c r="D3052" s="16" t="s">
        <v>433</v>
      </c>
      <c r="E3052" s="10">
        <v>-39.86134160635172</v>
      </c>
      <c r="F3052" s="26">
        <v>899.2427284515111</v>
      </c>
      <c r="G3052" s="10">
        <v>967.4760000353021</v>
      </c>
    </row>
    <row r="3053">
      <c r="A3053" s="2">
        <v>3052.0</v>
      </c>
      <c r="B3053" s="2" t="s">
        <v>384</v>
      </c>
      <c r="C3053" s="2" t="s">
        <v>54</v>
      </c>
      <c r="D3053" s="16" t="s">
        <v>433</v>
      </c>
      <c r="E3053" s="10">
        <v>-44.74932065004835</v>
      </c>
      <c r="F3053" s="26">
        <v>977.1204805486184</v>
      </c>
      <c r="G3053" s="10">
        <v>1007.3373416416539</v>
      </c>
    </row>
    <row r="3054">
      <c r="A3054" s="2">
        <v>3053.0</v>
      </c>
      <c r="B3054" s="2" t="s">
        <v>419</v>
      </c>
      <c r="C3054" s="2" t="s">
        <v>54</v>
      </c>
      <c r="D3054" s="16" t="s">
        <v>565</v>
      </c>
      <c r="E3054" s="10">
        <v>34.29948929631109</v>
      </c>
      <c r="F3054" s="26">
        <v>884.3159931911038</v>
      </c>
      <c r="G3054" s="10">
        <v>1052.0866622917022</v>
      </c>
    </row>
    <row r="3055">
      <c r="A3055" s="2">
        <v>3054.0</v>
      </c>
      <c r="B3055" s="2" t="s">
        <v>56</v>
      </c>
      <c r="C3055" s="2" t="s">
        <v>419</v>
      </c>
      <c r="D3055" s="16" t="s">
        <v>519</v>
      </c>
      <c r="E3055" s="10">
        <v>8.390818917495187</v>
      </c>
      <c r="F3055" s="26">
        <v>1000.0</v>
      </c>
      <c r="G3055" s="10">
        <v>918.6154824874149</v>
      </c>
    </row>
    <row r="3056">
      <c r="A3056" s="2">
        <v>3055.0</v>
      </c>
      <c r="B3056" s="2" t="s">
        <v>415</v>
      </c>
      <c r="C3056" s="2" t="s">
        <v>56</v>
      </c>
      <c r="D3056" s="16" t="s">
        <v>433</v>
      </c>
      <c r="E3056" s="10">
        <v>-28.415953705076593</v>
      </c>
      <c r="F3056" s="26">
        <v>859.3813868451593</v>
      </c>
      <c r="G3056" s="10">
        <v>1008.3908189174952</v>
      </c>
    </row>
    <row r="3057">
      <c r="A3057" s="2">
        <v>3056.0</v>
      </c>
      <c r="B3057" s="2" t="s">
        <v>345</v>
      </c>
      <c r="C3057" s="2" t="s">
        <v>56</v>
      </c>
      <c r="D3057" s="16" t="s">
        <v>433</v>
      </c>
      <c r="E3057" s="10">
        <v>-43.94220141413275</v>
      </c>
      <c r="F3057" s="26">
        <v>1000.0</v>
      </c>
      <c r="G3057" s="10">
        <v>1036.8067726225718</v>
      </c>
    </row>
    <row r="3058">
      <c r="A3058" s="2">
        <v>3057.0</v>
      </c>
      <c r="B3058" s="2" t="s">
        <v>384</v>
      </c>
      <c r="C3058" s="2" t="s">
        <v>56</v>
      </c>
      <c r="D3058" s="16" t="s">
        <v>454</v>
      </c>
      <c r="E3058" s="10">
        <v>30.45402903850256</v>
      </c>
      <c r="F3058" s="26">
        <v>932.37115989857</v>
      </c>
      <c r="G3058" s="10">
        <v>1080.7489740367046</v>
      </c>
    </row>
    <row r="3059">
      <c r="A3059" s="2">
        <v>3058.0</v>
      </c>
      <c r="B3059" s="2" t="s">
        <v>27</v>
      </c>
      <c r="C3059" s="2" t="s">
        <v>384</v>
      </c>
      <c r="D3059" s="16" t="s">
        <v>480</v>
      </c>
      <c r="E3059" s="10">
        <v>3.916071590809145</v>
      </c>
      <c r="F3059" s="26">
        <v>1139.2250291188989</v>
      </c>
      <c r="G3059" s="10">
        <v>962.8251889370725</v>
      </c>
    </row>
    <row r="3060">
      <c r="A3060" s="2">
        <v>3059.0</v>
      </c>
      <c r="B3060" s="2" t="s">
        <v>419</v>
      </c>
      <c r="C3060" s="2" t="s">
        <v>27</v>
      </c>
      <c r="D3060" s="16" t="s">
        <v>433</v>
      </c>
      <c r="E3060" s="10">
        <v>-17.46957052974857</v>
      </c>
      <c r="F3060" s="26">
        <v>910.2246635699197</v>
      </c>
      <c r="G3060" s="10">
        <v>1143.141100709708</v>
      </c>
    </row>
    <row r="3061">
      <c r="A3061" s="2">
        <v>3060.0</v>
      </c>
      <c r="B3061" s="2" t="s">
        <v>384</v>
      </c>
      <c r="C3061" s="2" t="s">
        <v>27</v>
      </c>
      <c r="D3061" s="16" t="s">
        <v>583</v>
      </c>
      <c r="E3061" s="10">
        <v>40.62935205869887</v>
      </c>
      <c r="F3061" s="26">
        <v>958.9091173462633</v>
      </c>
      <c r="G3061" s="10">
        <v>1160.6106712394567</v>
      </c>
    </row>
    <row r="3062">
      <c r="A3062" s="2">
        <v>3061.0</v>
      </c>
      <c r="B3062" s="2" t="s">
        <v>25</v>
      </c>
      <c r="C3062" s="2" t="s">
        <v>384</v>
      </c>
      <c r="D3062" s="16" t="s">
        <v>539</v>
      </c>
      <c r="E3062" s="10">
        <v>16.119047779681136</v>
      </c>
      <c r="F3062" s="26">
        <v>1000.0</v>
      </c>
      <c r="G3062" s="10">
        <v>999.5384694049621</v>
      </c>
    </row>
    <row r="3063">
      <c r="A3063" s="2">
        <v>3062.0</v>
      </c>
      <c r="B3063" s="2" t="s">
        <v>271</v>
      </c>
      <c r="C3063" s="2" t="s">
        <v>159</v>
      </c>
      <c r="D3063" s="16" t="s">
        <v>488</v>
      </c>
      <c r="E3063" s="10">
        <v>24.76902023893305</v>
      </c>
      <c r="F3063" s="26">
        <v>1000.0</v>
      </c>
      <c r="G3063" s="10">
        <v>1074.1698592559082</v>
      </c>
    </row>
    <row r="3064">
      <c r="A3064" s="2">
        <v>3063.0</v>
      </c>
      <c r="B3064" s="2" t="s">
        <v>30</v>
      </c>
      <c r="C3064" s="2" t="s">
        <v>271</v>
      </c>
      <c r="D3064" s="16" t="s">
        <v>545</v>
      </c>
      <c r="E3064" s="10">
        <v>10.198009905058056</v>
      </c>
      <c r="F3064" s="26">
        <v>1088.142299194094</v>
      </c>
      <c r="G3064" s="10">
        <v>1024.769020238933</v>
      </c>
    </row>
    <row r="3065">
      <c r="A3065" s="2">
        <v>3064.0</v>
      </c>
      <c r="B3065" s="2" t="s">
        <v>62</v>
      </c>
      <c r="C3065" s="2" t="s">
        <v>30</v>
      </c>
      <c r="D3065" s="16" t="s">
        <v>512</v>
      </c>
      <c r="E3065" s="10">
        <v>27.827597476267947</v>
      </c>
      <c r="F3065" s="26">
        <v>1000.0</v>
      </c>
      <c r="G3065" s="10">
        <v>1098.340309099152</v>
      </c>
    </row>
    <row r="3066">
      <c r="A3066" s="2">
        <v>3065.0</v>
      </c>
      <c r="B3066" s="2" t="s">
        <v>79</v>
      </c>
      <c r="C3066" s="2" t="s">
        <v>62</v>
      </c>
      <c r="D3066" s="16" t="s">
        <v>433</v>
      </c>
      <c r="E3066" s="10">
        <v>-56.30204636122228</v>
      </c>
      <c r="F3066" s="26">
        <v>1125.0497130215078</v>
      </c>
      <c r="G3066" s="10">
        <v>1027.827597476268</v>
      </c>
    </row>
    <row r="3067">
      <c r="A3067" s="2">
        <v>3066.0</v>
      </c>
      <c r="B3067" s="2" t="s">
        <v>71</v>
      </c>
      <c r="C3067" s="2" t="s">
        <v>62</v>
      </c>
      <c r="D3067" s="16" t="s">
        <v>438</v>
      </c>
      <c r="E3067" s="10">
        <v>18.853878572555494</v>
      </c>
      <c r="F3067" s="26">
        <v>1030.4692597091612</v>
      </c>
      <c r="G3067" s="10">
        <v>1084.1296438374902</v>
      </c>
    </row>
    <row r="3068">
      <c r="A3068" s="2">
        <v>3067.0</v>
      </c>
      <c r="B3068" s="2" t="s">
        <v>221</v>
      </c>
      <c r="C3068" s="2" t="s">
        <v>71</v>
      </c>
      <c r="D3068" s="16" t="s">
        <v>562</v>
      </c>
      <c r="E3068" s="10">
        <v>20.949119970401586</v>
      </c>
      <c r="F3068" s="26">
        <v>1000.0</v>
      </c>
      <c r="G3068" s="10">
        <v>1049.3231382817166</v>
      </c>
    </row>
    <row r="3069">
      <c r="A3069" s="2">
        <v>3068.0</v>
      </c>
      <c r="B3069" s="2" t="s">
        <v>17</v>
      </c>
      <c r="C3069" s="2" t="s">
        <v>221</v>
      </c>
      <c r="D3069" s="16" t="s">
        <v>511</v>
      </c>
      <c r="E3069" s="10">
        <v>4.469992717628188</v>
      </c>
      <c r="F3069" s="26">
        <v>1168.8504042202765</v>
      </c>
      <c r="G3069" s="10">
        <v>1020.9491199704016</v>
      </c>
    </row>
    <row r="3070">
      <c r="A3070" s="2">
        <v>3069.0</v>
      </c>
      <c r="B3070" s="2" t="s">
        <v>96</v>
      </c>
      <c r="C3070" s="2" t="s">
        <v>17</v>
      </c>
      <c r="D3070" s="16" t="s">
        <v>438</v>
      </c>
      <c r="E3070" s="10">
        <v>38.979368112070084</v>
      </c>
      <c r="F3070" s="26">
        <v>1000.0</v>
      </c>
      <c r="G3070" s="10">
        <v>1173.3203969379047</v>
      </c>
    </row>
    <row r="3071">
      <c r="A3071" s="2">
        <v>3070.0</v>
      </c>
      <c r="B3071" s="2" t="s">
        <v>171</v>
      </c>
      <c r="C3071" s="2" t="s">
        <v>96</v>
      </c>
      <c r="D3071" s="16" t="s">
        <v>579</v>
      </c>
      <c r="E3071" s="10">
        <v>12.85255358163852</v>
      </c>
      <c r="F3071" s="26">
        <v>1063.5083225075991</v>
      </c>
      <c r="G3071" s="10">
        <v>1038.97936811207</v>
      </c>
    </row>
    <row r="3072">
      <c r="A3072" s="2">
        <v>3071.0</v>
      </c>
      <c r="B3072" s="2" t="s">
        <v>99</v>
      </c>
      <c r="C3072" s="2" t="s">
        <v>171</v>
      </c>
      <c r="D3072" s="16" t="s">
        <v>541</v>
      </c>
      <c r="E3072" s="10">
        <v>25.327485731084256</v>
      </c>
      <c r="F3072" s="26">
        <v>1000.0</v>
      </c>
      <c r="G3072" s="10">
        <v>1076.3608760892378</v>
      </c>
    </row>
    <row r="3073">
      <c r="A3073" s="2">
        <v>3072.0</v>
      </c>
      <c r="B3073" s="2" t="s">
        <v>79</v>
      </c>
      <c r="C3073" s="2" t="s">
        <v>99</v>
      </c>
      <c r="D3073" s="16" t="s">
        <v>510</v>
      </c>
      <c r="E3073" s="10">
        <v>10.970486663996736</v>
      </c>
      <c r="F3073" s="26">
        <v>1068.7476666602856</v>
      </c>
      <c r="G3073" s="10">
        <v>1025.3274857310842</v>
      </c>
    </row>
    <row r="3074">
      <c r="A3074" s="2">
        <v>3073.0</v>
      </c>
      <c r="B3074" s="2" t="s">
        <v>155</v>
      </c>
      <c r="C3074" s="2" t="s">
        <v>79</v>
      </c>
      <c r="D3074" s="16" t="s">
        <v>473</v>
      </c>
      <c r="E3074" s="10">
        <v>25.040255847455732</v>
      </c>
      <c r="F3074" s="26">
        <v>1000.0</v>
      </c>
      <c r="G3074" s="10">
        <v>1079.7181533242824</v>
      </c>
    </row>
    <row r="3075">
      <c r="A3075" s="2">
        <v>3074.0</v>
      </c>
      <c r="B3075" s="2" t="s">
        <v>30</v>
      </c>
      <c r="C3075" s="2" t="s">
        <v>155</v>
      </c>
      <c r="D3075" s="16" t="s">
        <v>480</v>
      </c>
      <c r="E3075" s="10">
        <v>11.338013881992664</v>
      </c>
      <c r="F3075" s="26">
        <v>1070.512711622884</v>
      </c>
      <c r="G3075" s="10">
        <v>1025.0402558474557</v>
      </c>
    </row>
    <row r="3076">
      <c r="A3076" s="2">
        <v>3075.0</v>
      </c>
      <c r="B3076" s="2" t="s">
        <v>271</v>
      </c>
      <c r="C3076" s="2" t="s">
        <v>30</v>
      </c>
      <c r="D3076" s="16" t="s">
        <v>433</v>
      </c>
      <c r="E3076" s="10">
        <v>-39.99015090885713</v>
      </c>
      <c r="F3076" s="26">
        <v>1014.571010333875</v>
      </c>
      <c r="G3076" s="10">
        <v>1081.8507255048767</v>
      </c>
    </row>
    <row r="3077">
      <c r="A3077" s="2">
        <v>3076.0</v>
      </c>
      <c r="B3077" s="2" t="s">
        <v>62</v>
      </c>
      <c r="C3077" s="2" t="s">
        <v>30</v>
      </c>
      <c r="D3077" s="16" t="s">
        <v>430</v>
      </c>
      <c r="E3077" s="10">
        <v>18.69350619216587</v>
      </c>
      <c r="F3077" s="26">
        <v>1065.2757652649348</v>
      </c>
      <c r="G3077" s="10">
        <v>1121.840876413734</v>
      </c>
    </row>
    <row r="3078">
      <c r="A3078" s="2">
        <v>3077.0</v>
      </c>
      <c r="B3078" s="2" t="s">
        <v>17</v>
      </c>
      <c r="C3078" s="2" t="s">
        <v>62</v>
      </c>
      <c r="D3078" s="16" t="s">
        <v>522</v>
      </c>
      <c r="E3078" s="10">
        <v>10.073737926694202</v>
      </c>
      <c r="F3078" s="26">
        <v>1134.3410288258347</v>
      </c>
      <c r="G3078" s="10">
        <v>1083.9692714571006</v>
      </c>
    </row>
    <row r="3079">
      <c r="A3079" s="2">
        <v>3078.0</v>
      </c>
      <c r="B3079" s="2" t="s">
        <v>51</v>
      </c>
      <c r="C3079" s="2" t="s">
        <v>304</v>
      </c>
      <c r="D3079" s="16" t="s">
        <v>437</v>
      </c>
      <c r="E3079" s="10">
        <v>16.631118132721312</v>
      </c>
      <c r="F3079" s="26">
        <v>994.5425519604295</v>
      </c>
      <c r="G3079" s="10">
        <v>1000.0</v>
      </c>
    </row>
    <row r="3080">
      <c r="A3080" s="2">
        <v>3079.0</v>
      </c>
      <c r="B3080" s="2" t="s">
        <v>300</v>
      </c>
      <c r="C3080" s="2" t="s">
        <v>51</v>
      </c>
      <c r="D3080" s="16" t="s">
        <v>433</v>
      </c>
      <c r="E3080" s="10">
        <v>-46.97350901277536</v>
      </c>
      <c r="F3080" s="26">
        <v>1000.0</v>
      </c>
      <c r="G3080" s="10">
        <v>1011.1736700931508</v>
      </c>
    </row>
    <row r="3081">
      <c r="A3081" s="2">
        <v>3080.0</v>
      </c>
      <c r="B3081" s="2" t="s">
        <v>417</v>
      </c>
      <c r="C3081" s="2" t="s">
        <v>51</v>
      </c>
      <c r="D3081" s="16" t="s">
        <v>433</v>
      </c>
      <c r="E3081" s="10">
        <v>-42.4056350213895</v>
      </c>
      <c r="F3081" s="26">
        <v>1009.176461350314</v>
      </c>
      <c r="G3081" s="10">
        <v>1058.1471791059262</v>
      </c>
    </row>
    <row r="3082">
      <c r="A3082" s="2">
        <v>3081.0</v>
      </c>
      <c r="B3082" s="2" t="s">
        <v>342</v>
      </c>
      <c r="C3082" s="2" t="s">
        <v>51</v>
      </c>
      <c r="D3082" s="16" t="s">
        <v>433</v>
      </c>
      <c r="E3082" s="10">
        <v>-44.20233762645704</v>
      </c>
      <c r="F3082" s="26">
        <v>1000.0</v>
      </c>
      <c r="G3082" s="10">
        <v>1100.5528141273157</v>
      </c>
    </row>
    <row r="3083">
      <c r="A3083" s="2">
        <v>3082.0</v>
      </c>
      <c r="B3083" s="2" t="s">
        <v>304</v>
      </c>
      <c r="C3083" s="2" t="s">
        <v>51</v>
      </c>
      <c r="D3083" s="16" t="s">
        <v>531</v>
      </c>
      <c r="E3083" s="10">
        <v>31.15170063527439</v>
      </c>
      <c r="F3083" s="26">
        <v>983.3688818672787</v>
      </c>
      <c r="G3083" s="10">
        <v>1144.7551517537727</v>
      </c>
    </row>
    <row r="3084">
      <c r="A3084" s="2">
        <v>3083.0</v>
      </c>
      <c r="B3084" s="2" t="s">
        <v>15</v>
      </c>
      <c r="C3084" s="2" t="s">
        <v>304</v>
      </c>
      <c r="D3084" s="16" t="s">
        <v>480</v>
      </c>
      <c r="E3084" s="10">
        <v>10.802581099357559</v>
      </c>
      <c r="F3084" s="26">
        <v>1066.446961076251</v>
      </c>
      <c r="G3084" s="10">
        <v>1014.5205825025531</v>
      </c>
    </row>
    <row r="3085">
      <c r="A3085" s="2">
        <v>3084.0</v>
      </c>
      <c r="B3085" s="2" t="s">
        <v>300</v>
      </c>
      <c r="C3085" s="2" t="s">
        <v>15</v>
      </c>
      <c r="D3085" s="16" t="s">
        <v>433</v>
      </c>
      <c r="E3085" s="10">
        <v>-31.967900364432392</v>
      </c>
      <c r="F3085" s="26">
        <v>953.0264909872246</v>
      </c>
      <c r="G3085" s="10">
        <v>1077.2495421756087</v>
      </c>
    </row>
    <row r="3086">
      <c r="A3086" s="2">
        <v>3085.0</v>
      </c>
      <c r="B3086" s="2" t="s">
        <v>304</v>
      </c>
      <c r="C3086" s="2" t="s">
        <v>15</v>
      </c>
      <c r="D3086" s="16" t="s">
        <v>433</v>
      </c>
      <c r="E3086" s="10">
        <v>-34.656317839682956</v>
      </c>
      <c r="F3086" s="26">
        <v>1003.7180014031956</v>
      </c>
      <c r="G3086" s="10">
        <v>1109.217442540041</v>
      </c>
    </row>
    <row r="3087">
      <c r="A3087" s="2">
        <v>3086.0</v>
      </c>
      <c r="B3087" s="2" t="s">
        <v>417</v>
      </c>
      <c r="C3087" s="2" t="s">
        <v>15</v>
      </c>
      <c r="D3087" s="16" t="s">
        <v>433</v>
      </c>
      <c r="E3087" s="10">
        <v>-30.624898816882208</v>
      </c>
      <c r="F3087" s="26">
        <v>966.7708263289245</v>
      </c>
      <c r="G3087" s="10">
        <v>1143.873760379724</v>
      </c>
    </row>
    <row r="3088">
      <c r="A3088" s="2">
        <v>3087.0</v>
      </c>
      <c r="B3088" s="2" t="s">
        <v>300</v>
      </c>
      <c r="C3088" s="2" t="s">
        <v>15</v>
      </c>
      <c r="D3088" s="16" t="s">
        <v>552</v>
      </c>
      <c r="E3088" s="10">
        <v>44.522482570966964</v>
      </c>
      <c r="F3088" s="26">
        <v>921.0585906227923</v>
      </c>
      <c r="G3088" s="10">
        <v>1174.4986591966062</v>
      </c>
    </row>
    <row r="3089">
      <c r="A3089" s="2">
        <v>3088.0</v>
      </c>
      <c r="B3089" s="2" t="s">
        <v>78</v>
      </c>
      <c r="C3089" s="2" t="s">
        <v>300</v>
      </c>
      <c r="D3089" s="16" t="s">
        <v>485</v>
      </c>
      <c r="E3089" s="10">
        <v>7.311154300623589</v>
      </c>
      <c r="F3089" s="26">
        <v>1062.725409345676</v>
      </c>
      <c r="G3089" s="10">
        <v>965.5810731937593</v>
      </c>
    </row>
    <row r="3090">
      <c r="A3090" s="2">
        <v>3089.0</v>
      </c>
      <c r="B3090" s="2" t="s">
        <v>14</v>
      </c>
      <c r="C3090" s="2" t="s">
        <v>62</v>
      </c>
      <c r="D3090" s="16" t="s">
        <v>427</v>
      </c>
      <c r="E3090" s="10">
        <v>8.737803225678208</v>
      </c>
      <c r="F3090" s="26">
        <v>1158.7894665701756</v>
      </c>
      <c r="G3090" s="10">
        <v>1073.8955335304063</v>
      </c>
    </row>
    <row r="3091">
      <c r="A3091" s="2">
        <v>3090.0</v>
      </c>
      <c r="B3091" s="2" t="s">
        <v>99</v>
      </c>
      <c r="C3091" s="2" t="s">
        <v>14</v>
      </c>
      <c r="D3091" s="16" t="s">
        <v>433</v>
      </c>
      <c r="E3091" s="10">
        <v>-27.825977670868337</v>
      </c>
      <c r="F3091" s="26">
        <v>1014.3569990670875</v>
      </c>
      <c r="G3091" s="10">
        <v>1167.5272697958537</v>
      </c>
    </row>
    <row r="3092">
      <c r="A3092" s="2">
        <v>3091.0</v>
      </c>
      <c r="B3092" s="2" t="s">
        <v>221</v>
      </c>
      <c r="C3092" s="2" t="s">
        <v>14</v>
      </c>
      <c r="D3092" s="16" t="s">
        <v>524</v>
      </c>
      <c r="E3092" s="10">
        <v>37.075689780976404</v>
      </c>
      <c r="F3092" s="26">
        <v>1016.4791272527734</v>
      </c>
      <c r="G3092" s="10">
        <v>1195.353247466722</v>
      </c>
    </row>
    <row r="3093">
      <c r="A3093" s="2">
        <v>3092.0</v>
      </c>
      <c r="B3093" s="2" t="s">
        <v>15</v>
      </c>
      <c r="C3093" s="2" t="s">
        <v>221</v>
      </c>
      <c r="D3093" s="16" t="s">
        <v>531</v>
      </c>
      <c r="E3093" s="10">
        <v>9.279846318129438</v>
      </c>
      <c r="F3093" s="26">
        <v>1129.9761766256393</v>
      </c>
      <c r="G3093" s="10">
        <v>1053.55481703375</v>
      </c>
    </row>
    <row r="3094">
      <c r="A3094" s="2">
        <v>3093.0</v>
      </c>
      <c r="B3094" s="2" t="s">
        <v>271</v>
      </c>
      <c r="C3094" s="2" t="s">
        <v>15</v>
      </c>
      <c r="D3094" s="16" t="s">
        <v>433</v>
      </c>
      <c r="E3094" s="10">
        <v>-26.21080227674592</v>
      </c>
      <c r="F3094" s="26">
        <v>974.5808594250179</v>
      </c>
      <c r="G3094" s="10">
        <v>1139.2560229437688</v>
      </c>
    </row>
    <row r="3095">
      <c r="A3095" s="2">
        <v>3094.0</v>
      </c>
      <c r="B3095" s="2" t="s">
        <v>62</v>
      </c>
      <c r="C3095" s="2" t="s">
        <v>15</v>
      </c>
      <c r="D3095" s="16" t="s">
        <v>549</v>
      </c>
      <c r="E3095" s="10">
        <v>25.14427876039272</v>
      </c>
      <c r="F3095" s="26">
        <v>1065.1577303047281</v>
      </c>
      <c r="G3095" s="10">
        <v>1165.4668252205147</v>
      </c>
    </row>
    <row r="3096">
      <c r="A3096" s="2">
        <v>3095.0</v>
      </c>
      <c r="B3096" s="2" t="s">
        <v>14</v>
      </c>
      <c r="C3096" s="2" t="s">
        <v>62</v>
      </c>
      <c r="D3096" s="16" t="s">
        <v>503</v>
      </c>
      <c r="E3096" s="10">
        <v>10.013061996127787</v>
      </c>
      <c r="F3096" s="26">
        <v>1158.2775576857455</v>
      </c>
      <c r="G3096" s="10">
        <v>1090.3020090651207</v>
      </c>
    </row>
    <row r="3097">
      <c r="A3097" s="2">
        <v>3096.0</v>
      </c>
      <c r="B3097" s="2" t="s">
        <v>221</v>
      </c>
      <c r="C3097" s="2" t="s">
        <v>14</v>
      </c>
      <c r="D3097" s="16" t="s">
        <v>433</v>
      </c>
      <c r="E3097" s="10">
        <v>-31.997747932727798</v>
      </c>
      <c r="F3097" s="26">
        <v>1044.2749707156204</v>
      </c>
      <c r="G3097" s="10">
        <v>1168.2906196818733</v>
      </c>
    </row>
    <row r="3098">
      <c r="A3098" s="2">
        <v>3097.0</v>
      </c>
      <c r="B3098" s="2" t="s">
        <v>96</v>
      </c>
      <c r="C3098" s="2" t="s">
        <v>14</v>
      </c>
      <c r="D3098" s="16" t="s">
        <v>464</v>
      </c>
      <c r="E3098" s="10">
        <v>36.208032328189155</v>
      </c>
      <c r="F3098" s="26">
        <v>1026.1268145304314</v>
      </c>
      <c r="G3098" s="10">
        <v>1200.2883676146012</v>
      </c>
    </row>
    <row r="3099">
      <c r="A3099" s="2">
        <v>3098.0</v>
      </c>
      <c r="B3099" s="2" t="s">
        <v>676</v>
      </c>
      <c r="C3099" s="2" t="s">
        <v>96</v>
      </c>
      <c r="D3099" s="16" t="s">
        <v>556</v>
      </c>
      <c r="E3099" s="10">
        <v>22.648983161981555</v>
      </c>
      <c r="F3099" s="26">
        <v>1000.0</v>
      </c>
      <c r="G3099" s="10">
        <v>1062.3348468586205</v>
      </c>
    </row>
    <row r="3100">
      <c r="A3100" s="2">
        <v>3099.0</v>
      </c>
      <c r="B3100" s="2" t="s">
        <v>155</v>
      </c>
      <c r="C3100" s="2" t="s">
        <v>676</v>
      </c>
      <c r="D3100" s="16" t="s">
        <v>588</v>
      </c>
      <c r="E3100" s="10">
        <v>15.809307153615533</v>
      </c>
      <c r="F3100" s="26">
        <v>1013.702241965463</v>
      </c>
      <c r="G3100" s="10">
        <v>1022.6489831619816</v>
      </c>
    </row>
    <row r="3101">
      <c r="A3101" s="2">
        <v>3100.0</v>
      </c>
      <c r="B3101" s="2" t="s">
        <v>51</v>
      </c>
      <c r="C3101" s="2" t="s">
        <v>155</v>
      </c>
      <c r="D3101" s="16" t="s">
        <v>488</v>
      </c>
      <c r="E3101" s="10">
        <v>8.356731998371476</v>
      </c>
      <c r="F3101" s="26">
        <v>1113.6034511184982</v>
      </c>
      <c r="G3101" s="10">
        <v>1029.5115491190786</v>
      </c>
    </row>
    <row r="3102">
      <c r="A3102" s="2">
        <v>3101.0</v>
      </c>
      <c r="B3102" s="2" t="s">
        <v>221</v>
      </c>
      <c r="C3102" s="2" t="s">
        <v>51</v>
      </c>
      <c r="D3102" s="16" t="s">
        <v>552</v>
      </c>
      <c r="E3102" s="10">
        <v>29.344424774759226</v>
      </c>
      <c r="F3102" s="26">
        <v>1012.2772227828926</v>
      </c>
      <c r="G3102" s="10">
        <v>1121.9601831168698</v>
      </c>
    </row>
    <row r="3103">
      <c r="A3103" s="2">
        <v>3102.0</v>
      </c>
      <c r="B3103" s="2" t="s">
        <v>15</v>
      </c>
      <c r="C3103" s="2" t="s">
        <v>221</v>
      </c>
      <c r="D3103" s="16" t="s">
        <v>545</v>
      </c>
      <c r="E3103" s="10">
        <v>7.797269334162214</v>
      </c>
      <c r="F3103" s="26">
        <v>1140.322546460122</v>
      </c>
      <c r="G3103" s="10">
        <v>1041.6216475576518</v>
      </c>
    </row>
    <row r="3104">
      <c r="A3104" s="2">
        <v>3103.0</v>
      </c>
      <c r="B3104" s="2" t="s">
        <v>79</v>
      </c>
      <c r="C3104" s="2" t="s">
        <v>342</v>
      </c>
      <c r="D3104" s="16" t="s">
        <v>434</v>
      </c>
      <c r="E3104" s="10">
        <v>7.454685040487798</v>
      </c>
      <c r="F3104" s="26">
        <v>1054.6778974768267</v>
      </c>
      <c r="G3104" s="10">
        <v>955.797662373543</v>
      </c>
    </row>
    <row r="3105">
      <c r="A3105" s="2">
        <v>3104.0</v>
      </c>
      <c r="B3105" s="2" t="s">
        <v>304</v>
      </c>
      <c r="C3105" s="2" t="s">
        <v>79</v>
      </c>
      <c r="D3105" s="16" t="s">
        <v>455</v>
      </c>
      <c r="E3105" s="10">
        <v>27.533434060119063</v>
      </c>
      <c r="F3105" s="26">
        <v>969.0616835635126</v>
      </c>
      <c r="G3105" s="10">
        <v>1062.1325825173144</v>
      </c>
    </row>
    <row r="3106">
      <c r="A3106" s="2">
        <v>3105.0</v>
      </c>
      <c r="B3106" s="2" t="s">
        <v>159</v>
      </c>
      <c r="C3106" s="2" t="s">
        <v>304</v>
      </c>
      <c r="D3106" s="16" t="s">
        <v>435</v>
      </c>
      <c r="E3106" s="10">
        <v>11.246089189483072</v>
      </c>
      <c r="F3106" s="26">
        <v>1049.4008390169752</v>
      </c>
      <c r="G3106" s="10">
        <v>996.5951176236316</v>
      </c>
    </row>
    <row r="3107">
      <c r="A3107" s="2">
        <v>3106.0</v>
      </c>
      <c r="B3107" s="2" t="s">
        <v>300</v>
      </c>
      <c r="C3107" s="2" t="s">
        <v>159</v>
      </c>
      <c r="D3107" s="16" t="s">
        <v>548</v>
      </c>
      <c r="E3107" s="10">
        <v>28.37750138224433</v>
      </c>
      <c r="F3107" s="26">
        <v>958.2699188931357</v>
      </c>
      <c r="G3107" s="10">
        <v>1060.6469282064581</v>
      </c>
    </row>
    <row r="3108">
      <c r="A3108" s="2">
        <v>3107.0</v>
      </c>
      <c r="B3108" s="2" t="s">
        <v>171</v>
      </c>
      <c r="C3108" s="2" t="s">
        <v>300</v>
      </c>
      <c r="D3108" s="16" t="s">
        <v>474</v>
      </c>
      <c r="E3108" s="10">
        <v>10.594627283532674</v>
      </c>
      <c r="F3108" s="26">
        <v>1051.0333903581536</v>
      </c>
      <c r="G3108" s="10">
        <v>986.64742027538</v>
      </c>
    </row>
    <row r="3109">
      <c r="A3109" s="2">
        <v>3108.0</v>
      </c>
      <c r="B3109" s="2" t="s">
        <v>417</v>
      </c>
      <c r="C3109" s="2" t="s">
        <v>171</v>
      </c>
      <c r="D3109" s="16" t="s">
        <v>595</v>
      </c>
      <c r="E3109" s="10">
        <v>31.509150120813423</v>
      </c>
      <c r="F3109" s="26">
        <v>936.1459275120422</v>
      </c>
      <c r="G3109" s="10">
        <v>1061.6280176416863</v>
      </c>
    </row>
    <row r="3110">
      <c r="A3110" s="2">
        <v>3109.0</v>
      </c>
      <c r="B3110" s="2" t="s">
        <v>71</v>
      </c>
      <c r="C3110" s="2" t="s">
        <v>417</v>
      </c>
      <c r="D3110" s="16" t="s">
        <v>499</v>
      </c>
      <c r="E3110" s="10">
        <v>9.660100109899298</v>
      </c>
      <c r="F3110" s="26">
        <v>1028.3740183113152</v>
      </c>
      <c r="G3110" s="10">
        <v>967.6550776328556</v>
      </c>
    </row>
    <row r="3111">
      <c r="A3111" s="2">
        <v>3110.0</v>
      </c>
      <c r="B3111" s="2" t="s">
        <v>376</v>
      </c>
      <c r="C3111" s="2" t="s">
        <v>71</v>
      </c>
      <c r="D3111" s="16" t="s">
        <v>433</v>
      </c>
      <c r="E3111" s="10">
        <v>-43.789859687244515</v>
      </c>
      <c r="F3111" s="26">
        <v>1000.0</v>
      </c>
      <c r="G3111" s="10">
        <v>1038.0341184212145</v>
      </c>
    </row>
    <row r="3112">
      <c r="A3112" s="2">
        <v>3111.0</v>
      </c>
      <c r="B3112" s="2" t="s">
        <v>304</v>
      </c>
      <c r="C3112" s="2" t="s">
        <v>71</v>
      </c>
      <c r="D3112" s="16" t="s">
        <v>500</v>
      </c>
      <c r="E3112" s="10">
        <v>24.773930486682453</v>
      </c>
      <c r="F3112" s="26">
        <v>985.3490284341485</v>
      </c>
      <c r="G3112" s="10">
        <v>1081.823978108459</v>
      </c>
    </row>
    <row r="3113">
      <c r="A3113" s="2">
        <v>3112.0</v>
      </c>
      <c r="B3113" s="2" t="s">
        <v>17</v>
      </c>
      <c r="C3113" s="2" t="s">
        <v>304</v>
      </c>
      <c r="D3113" s="16" t="s">
        <v>539</v>
      </c>
      <c r="E3113" s="10">
        <v>6.078050769929877</v>
      </c>
      <c r="F3113" s="26">
        <v>1144.414766752529</v>
      </c>
      <c r="G3113" s="10">
        <v>1010.1229589208309</v>
      </c>
    </row>
    <row r="3114">
      <c r="A3114" s="2">
        <v>3113.0</v>
      </c>
      <c r="B3114" s="2" t="s">
        <v>342</v>
      </c>
      <c r="C3114" s="2" t="s">
        <v>17</v>
      </c>
      <c r="D3114" s="16" t="s">
        <v>433</v>
      </c>
      <c r="E3114" s="10">
        <v>-21.194617032647894</v>
      </c>
      <c r="F3114" s="26">
        <v>948.3429773330552</v>
      </c>
      <c r="G3114" s="10">
        <v>1150.4928175224588</v>
      </c>
    </row>
    <row r="3115">
      <c r="A3115" s="2">
        <v>3114.0</v>
      </c>
      <c r="B3115" s="2" t="s">
        <v>300</v>
      </c>
      <c r="C3115" s="2" t="s">
        <v>17</v>
      </c>
      <c r="D3115" s="16" t="s">
        <v>448</v>
      </c>
      <c r="E3115" s="10">
        <v>39.39176971259069</v>
      </c>
      <c r="F3115" s="26">
        <v>976.0527929918474</v>
      </c>
      <c r="G3115" s="10">
        <v>1171.6874345551068</v>
      </c>
    </row>
    <row r="3116">
      <c r="A3116" s="2">
        <v>3115.0</v>
      </c>
      <c r="B3116" s="2" t="s">
        <v>30</v>
      </c>
      <c r="C3116" s="2" t="s">
        <v>300</v>
      </c>
      <c r="D3116" s="16" t="s">
        <v>438</v>
      </c>
      <c r="E3116" s="10">
        <v>8.29263489520096</v>
      </c>
      <c r="F3116" s="26">
        <v>1103.147370221568</v>
      </c>
      <c r="G3116" s="10">
        <v>1015.444562704438</v>
      </c>
    </row>
    <row r="3117">
      <c r="A3117" s="2">
        <v>3116.0</v>
      </c>
      <c r="B3117" s="2" t="s">
        <v>417</v>
      </c>
      <c r="C3117" s="2" t="s">
        <v>30</v>
      </c>
      <c r="D3117" s="16" t="s">
        <v>433</v>
      </c>
      <c r="E3117" s="10">
        <v>-27.787116013044667</v>
      </c>
      <c r="F3117" s="26">
        <v>957.9949775229563</v>
      </c>
      <c r="G3117" s="10">
        <v>1111.440005116769</v>
      </c>
    </row>
    <row r="3118">
      <c r="A3118" s="2">
        <v>3117.0</v>
      </c>
      <c r="B3118" s="2" t="s">
        <v>123</v>
      </c>
      <c r="C3118" s="2" t="s">
        <v>168</v>
      </c>
      <c r="D3118" s="16" t="s">
        <v>539</v>
      </c>
      <c r="E3118" s="10">
        <v>19.430024585568344</v>
      </c>
      <c r="F3118" s="26">
        <v>986.1891112407609</v>
      </c>
      <c r="G3118" s="10">
        <v>1014.8434577333874</v>
      </c>
    </row>
    <row r="3119">
      <c r="A3119" s="2">
        <v>3118.0</v>
      </c>
      <c r="B3119" s="2" t="s">
        <v>255</v>
      </c>
      <c r="C3119" s="2" t="s">
        <v>123</v>
      </c>
      <c r="D3119" s="16" t="s">
        <v>433</v>
      </c>
      <c r="E3119" s="10">
        <v>-45.68150929850457</v>
      </c>
      <c r="F3119" s="26">
        <v>983.2129293640669</v>
      </c>
      <c r="G3119" s="10">
        <v>1005.6191358263293</v>
      </c>
    </row>
    <row r="3120">
      <c r="A3120" s="2">
        <v>3119.0</v>
      </c>
      <c r="B3120" s="2" t="s">
        <v>347</v>
      </c>
      <c r="C3120" s="2" t="s">
        <v>123</v>
      </c>
      <c r="D3120" s="16" t="s">
        <v>559</v>
      </c>
      <c r="E3120" s="10">
        <v>28.820847427748454</v>
      </c>
      <c r="F3120" s="26">
        <v>929.6496888532621</v>
      </c>
      <c r="G3120" s="10">
        <v>1051.3006451248339</v>
      </c>
    </row>
    <row r="3121">
      <c r="A3121" s="2">
        <v>3120.0</v>
      </c>
      <c r="B3121" s="2" t="s">
        <v>158</v>
      </c>
      <c r="C3121" s="2" t="s">
        <v>347</v>
      </c>
      <c r="D3121" s="16" t="s">
        <v>520</v>
      </c>
      <c r="E3121" s="10">
        <v>11.63342328514671</v>
      </c>
      <c r="F3121" s="26">
        <v>1005.6193131777082</v>
      </c>
      <c r="G3121" s="10">
        <v>958.4705362810106</v>
      </c>
    </row>
    <row r="3122">
      <c r="A3122" s="2">
        <v>3121.0</v>
      </c>
      <c r="B3122" s="2" t="s">
        <v>412</v>
      </c>
      <c r="C3122" s="2" t="s">
        <v>158</v>
      </c>
      <c r="D3122" s="16" t="s">
        <v>569</v>
      </c>
      <c r="E3122" s="10">
        <v>21.925146710622883</v>
      </c>
      <c r="F3122" s="26">
        <v>959.2851483182618</v>
      </c>
      <c r="G3122" s="10">
        <v>1017.252736462855</v>
      </c>
    </row>
    <row r="3123">
      <c r="A3123" s="2">
        <v>3122.0</v>
      </c>
      <c r="B3123" s="2" t="s">
        <v>152</v>
      </c>
      <c r="C3123" s="2" t="s">
        <v>412</v>
      </c>
      <c r="D3123" s="16" t="s">
        <v>596</v>
      </c>
      <c r="E3123" s="10">
        <v>11.970087432167176</v>
      </c>
      <c r="F3123" s="26">
        <v>1010.7732639055381</v>
      </c>
      <c r="G3123" s="10">
        <v>981.2102950288846</v>
      </c>
    </row>
    <row r="3124">
      <c r="A3124" s="2">
        <v>3123.0</v>
      </c>
      <c r="B3124" s="2" t="s">
        <v>397</v>
      </c>
      <c r="C3124" s="2" t="s">
        <v>152</v>
      </c>
      <c r="D3124" s="16" t="s">
        <v>433</v>
      </c>
      <c r="E3124" s="10">
        <v>-46.92936000558641</v>
      </c>
      <c r="F3124" s="26">
        <v>1011.1772273250303</v>
      </c>
      <c r="G3124" s="10">
        <v>1022.7433513377052</v>
      </c>
    </row>
    <row r="3125">
      <c r="A3125" s="2">
        <v>3124.0</v>
      </c>
      <c r="B3125" s="2" t="s">
        <v>168</v>
      </c>
      <c r="C3125" s="2" t="s">
        <v>152</v>
      </c>
      <c r="D3125" s="16" t="s">
        <v>599</v>
      </c>
      <c r="E3125" s="10">
        <v>20.85210094893677</v>
      </c>
      <c r="F3125" s="26">
        <v>995.413433147819</v>
      </c>
      <c r="G3125" s="10">
        <v>1069.6727113432917</v>
      </c>
    </row>
    <row r="3126">
      <c r="A3126" s="2">
        <v>3125.0</v>
      </c>
      <c r="B3126" s="2" t="s">
        <v>151</v>
      </c>
      <c r="C3126" s="2" t="s">
        <v>168</v>
      </c>
      <c r="D3126" s="16" t="s">
        <v>534</v>
      </c>
      <c r="E3126" s="10">
        <v>12.066605471709096</v>
      </c>
      <c r="F3126" s="26">
        <v>1051.211926832654</v>
      </c>
      <c r="G3126" s="10">
        <v>1016.2655340967557</v>
      </c>
    </row>
    <row r="3127">
      <c r="A3127" s="2">
        <v>3126.0</v>
      </c>
      <c r="B3127" s="2" t="s">
        <v>347</v>
      </c>
      <c r="C3127" s="2" t="s">
        <v>151</v>
      </c>
      <c r="D3127" s="16" t="s">
        <v>433</v>
      </c>
      <c r="E3127" s="10">
        <v>-33.0873484214784</v>
      </c>
      <c r="F3127" s="26">
        <v>946.8371129958639</v>
      </c>
      <c r="G3127" s="10">
        <v>1063.2785323043631</v>
      </c>
    </row>
    <row r="3128">
      <c r="A3128" s="2">
        <v>3127.0</v>
      </c>
      <c r="B3128" s="2" t="s">
        <v>255</v>
      </c>
      <c r="C3128" s="2" t="s">
        <v>151</v>
      </c>
      <c r="D3128" s="16" t="s">
        <v>484</v>
      </c>
      <c r="E3128" s="10">
        <v>34.27379555018735</v>
      </c>
      <c r="F3128" s="26">
        <v>937.5314200655623</v>
      </c>
      <c r="G3128" s="10">
        <v>1096.3658807258416</v>
      </c>
    </row>
    <row r="3129">
      <c r="A3129" s="2">
        <v>3128.0</v>
      </c>
      <c r="B3129" s="2" t="s">
        <v>123</v>
      </c>
      <c r="C3129" s="2" t="s">
        <v>255</v>
      </c>
      <c r="D3129" s="16" t="s">
        <v>532</v>
      </c>
      <c r="E3129" s="10">
        <v>11.106880641049264</v>
      </c>
      <c r="F3129" s="26">
        <v>1022.4797976970854</v>
      </c>
      <c r="G3129" s="10">
        <v>971.8052156157497</v>
      </c>
    </row>
    <row r="3130">
      <c r="A3130" s="2">
        <v>3129.0</v>
      </c>
      <c r="B3130" s="2" t="s">
        <v>412</v>
      </c>
      <c r="C3130" s="2" t="s">
        <v>123</v>
      </c>
      <c r="D3130" s="16" t="s">
        <v>433</v>
      </c>
      <c r="E3130" s="10">
        <v>-40.38463839899295</v>
      </c>
      <c r="F3130" s="26">
        <v>969.2402075967175</v>
      </c>
      <c r="G3130" s="10">
        <v>1033.5866783381346</v>
      </c>
    </row>
    <row r="3131">
      <c r="A3131" s="2">
        <v>3130.0</v>
      </c>
      <c r="B3131" s="2" t="s">
        <v>33</v>
      </c>
      <c r="C3131" s="2" t="s">
        <v>677</v>
      </c>
      <c r="D3131" s="16" t="s">
        <v>506</v>
      </c>
      <c r="E3131" s="10">
        <v>6.382489061310754</v>
      </c>
      <c r="F3131" s="26">
        <v>1103.2176205912192</v>
      </c>
      <c r="G3131" s="10">
        <v>1000.0</v>
      </c>
    </row>
    <row r="3132">
      <c r="A3132" s="2">
        <v>3131.0</v>
      </c>
      <c r="B3132" s="2" t="s">
        <v>90</v>
      </c>
      <c r="C3132" s="2" t="s">
        <v>33</v>
      </c>
      <c r="D3132" s="16" t="s">
        <v>461</v>
      </c>
      <c r="E3132" s="10">
        <v>21.782759446603134</v>
      </c>
      <c r="F3132" s="26">
        <v>1060.0219822755046</v>
      </c>
      <c r="G3132" s="10">
        <v>1109.60010965253</v>
      </c>
    </row>
    <row r="3133">
      <c r="A3133" s="2">
        <v>3132.0</v>
      </c>
      <c r="B3133" s="2" t="s">
        <v>49</v>
      </c>
      <c r="C3133" s="2" t="s">
        <v>90</v>
      </c>
      <c r="D3133" s="16" t="s">
        <v>464</v>
      </c>
      <c r="E3133" s="10">
        <v>12.715264636107804</v>
      </c>
      <c r="F3133" s="26">
        <v>1103.2962184943015</v>
      </c>
      <c r="G3133" s="10">
        <v>1081.8047417221078</v>
      </c>
    </row>
    <row r="3134">
      <c r="A3134" s="2">
        <v>3133.0</v>
      </c>
      <c r="B3134" s="2" t="s">
        <v>12</v>
      </c>
      <c r="C3134" s="2" t="s">
        <v>49</v>
      </c>
      <c r="D3134" s="16" t="s">
        <v>435</v>
      </c>
      <c r="E3134" s="10">
        <v>10.722520599599548</v>
      </c>
      <c r="F3134" s="26">
        <v>1175.4117403119076</v>
      </c>
      <c r="G3134" s="10">
        <v>1116.0114831304093</v>
      </c>
    </row>
    <row r="3135">
      <c r="A3135" s="2">
        <v>3134.0</v>
      </c>
      <c r="B3135" s="2" t="s">
        <v>37</v>
      </c>
      <c r="C3135" s="2" t="s">
        <v>12</v>
      </c>
      <c r="D3135" s="16" t="s">
        <v>519</v>
      </c>
      <c r="E3135" s="10">
        <v>27.886105835749394</v>
      </c>
      <c r="F3135" s="26">
        <v>1088.5851224685325</v>
      </c>
      <c r="G3135" s="10">
        <v>1186.134260911507</v>
      </c>
    </row>
    <row r="3136">
      <c r="A3136" s="2">
        <v>3135.0</v>
      </c>
      <c r="B3136" s="2" t="s">
        <v>80</v>
      </c>
      <c r="C3136" s="2" t="s">
        <v>37</v>
      </c>
      <c r="D3136" s="16" t="s">
        <v>509</v>
      </c>
      <c r="E3136" s="10">
        <v>20.206855863078466</v>
      </c>
      <c r="F3136" s="26">
        <v>1072.2911470530184</v>
      </c>
      <c r="G3136" s="10">
        <v>1116.471228304282</v>
      </c>
    </row>
    <row r="3137">
      <c r="A3137" s="2">
        <v>3136.0</v>
      </c>
      <c r="B3137" s="2" t="s">
        <v>57</v>
      </c>
      <c r="C3137" s="2" t="s">
        <v>80</v>
      </c>
      <c r="D3137" s="16" t="s">
        <v>553</v>
      </c>
      <c r="E3137" s="10">
        <v>24.24460453558129</v>
      </c>
      <c r="F3137" s="26">
        <v>1020.805204124412</v>
      </c>
      <c r="G3137" s="10">
        <v>1092.498002916097</v>
      </c>
    </row>
    <row r="3138">
      <c r="A3138" s="2">
        <v>3137.0</v>
      </c>
      <c r="B3138" s="2" t="s">
        <v>32</v>
      </c>
      <c r="C3138" s="2" t="s">
        <v>57</v>
      </c>
      <c r="D3138" s="16" t="s">
        <v>438</v>
      </c>
      <c r="E3138" s="10">
        <v>11.317611475751127</v>
      </c>
      <c r="F3138" s="26">
        <v>1091.9841652244802</v>
      </c>
      <c r="G3138" s="10">
        <v>1045.0498086599932</v>
      </c>
    </row>
    <row r="3139">
      <c r="A3139" s="2">
        <v>3138.0</v>
      </c>
      <c r="B3139" s="2" t="s">
        <v>33</v>
      </c>
      <c r="C3139" s="2" t="s">
        <v>32</v>
      </c>
      <c r="D3139" s="16" t="s">
        <v>515</v>
      </c>
      <c r="E3139" s="10">
        <v>17.640824727186438</v>
      </c>
      <c r="F3139" s="26">
        <v>1087.8173502059267</v>
      </c>
      <c r="G3139" s="10">
        <v>1103.3017767002314</v>
      </c>
    </row>
    <row r="3140">
      <c r="A3140" s="2">
        <v>3139.0</v>
      </c>
      <c r="B3140" s="2" t="s">
        <v>90</v>
      </c>
      <c r="C3140" s="2" t="s">
        <v>33</v>
      </c>
      <c r="D3140" s="16" t="s">
        <v>585</v>
      </c>
      <c r="E3140" s="10">
        <v>20.71986559654303</v>
      </c>
      <c r="F3140" s="26">
        <v>1069.089477086</v>
      </c>
      <c r="G3140" s="10">
        <v>1105.4581749331132</v>
      </c>
    </row>
    <row r="3141">
      <c r="A3141" s="2">
        <v>3140.0</v>
      </c>
      <c r="B3141" s="2" t="s">
        <v>37</v>
      </c>
      <c r="C3141" s="2" t="s">
        <v>90</v>
      </c>
      <c r="D3141" s="16" t="s">
        <v>523</v>
      </c>
      <c r="E3141" s="10">
        <v>15.102040929478369</v>
      </c>
      <c r="F3141" s="26">
        <v>1096.2643724412035</v>
      </c>
      <c r="G3141" s="10">
        <v>1089.809342682543</v>
      </c>
    </row>
    <row r="3142">
      <c r="A3142" s="2">
        <v>3141.0</v>
      </c>
      <c r="B3142" s="2" t="s">
        <v>12</v>
      </c>
      <c r="C3142" s="2" t="s">
        <v>37</v>
      </c>
      <c r="D3142" s="16" t="s">
        <v>586</v>
      </c>
      <c r="E3142" s="10">
        <v>10.78190029894831</v>
      </c>
      <c r="F3142" s="26">
        <v>1158.2481550757575</v>
      </c>
      <c r="G3142" s="10">
        <v>1111.3664133706818</v>
      </c>
    </row>
    <row r="3143">
      <c r="A3143" s="2">
        <v>3142.0</v>
      </c>
      <c r="B3143" s="2" t="s">
        <v>57</v>
      </c>
      <c r="C3143" s="2" t="s">
        <v>12</v>
      </c>
      <c r="D3143" s="16" t="s">
        <v>502</v>
      </c>
      <c r="E3143" s="10">
        <v>33.6901979820062</v>
      </c>
      <c r="F3143" s="26">
        <v>1033.732197184242</v>
      </c>
      <c r="G3143" s="10">
        <v>1169.0300553747059</v>
      </c>
    </row>
    <row r="3144">
      <c r="A3144" s="2">
        <v>3143.0</v>
      </c>
      <c r="B3144" s="2" t="s">
        <v>677</v>
      </c>
      <c r="C3144" s="2" t="s">
        <v>57</v>
      </c>
      <c r="D3144" s="16" t="s">
        <v>461</v>
      </c>
      <c r="E3144" s="10">
        <v>25.00674819327595</v>
      </c>
      <c r="F3144" s="26">
        <v>993.6175109386893</v>
      </c>
      <c r="G3144" s="10">
        <v>1067.4223951662484</v>
      </c>
    </row>
    <row r="3145">
      <c r="A3145" s="2">
        <v>3144.0</v>
      </c>
      <c r="B3145" s="2" t="s">
        <v>33</v>
      </c>
      <c r="C3145" s="2" t="s">
        <v>677</v>
      </c>
      <c r="D3145" s="16" t="s">
        <v>467</v>
      </c>
      <c r="E3145" s="10">
        <v>9.375101418754781</v>
      </c>
      <c r="F3145" s="26">
        <v>1084.7383093365702</v>
      </c>
      <c r="G3145" s="10">
        <v>1018.6242591319652</v>
      </c>
    </row>
    <row r="3146">
      <c r="A3146" s="2">
        <v>3145.0</v>
      </c>
      <c r="B3146" s="2" t="s">
        <v>90</v>
      </c>
      <c r="C3146" s="2" t="s">
        <v>33</v>
      </c>
      <c r="D3146" s="16" t="s">
        <v>435</v>
      </c>
      <c r="E3146" s="10">
        <v>18.37569831390421</v>
      </c>
      <c r="F3146" s="26">
        <v>1074.7073017530647</v>
      </c>
      <c r="G3146" s="10">
        <v>1094.113410755325</v>
      </c>
    </row>
    <row r="3147">
      <c r="A3147" s="2">
        <v>3146.0</v>
      </c>
      <c r="B3147" s="2" t="s">
        <v>243</v>
      </c>
      <c r="C3147" s="2" t="s">
        <v>273</v>
      </c>
      <c r="D3147" s="16" t="s">
        <v>559</v>
      </c>
      <c r="E3147" s="10">
        <v>12.001323385533368</v>
      </c>
      <c r="F3147" s="26">
        <v>1000.0</v>
      </c>
      <c r="G3147" s="10">
        <v>963.8622834769247</v>
      </c>
    </row>
    <row r="3148">
      <c r="A3148" s="2">
        <v>3147.0</v>
      </c>
      <c r="B3148" s="2" t="s">
        <v>105</v>
      </c>
      <c r="C3148" s="2" t="s">
        <v>243</v>
      </c>
      <c r="D3148" s="16" t="s">
        <v>507</v>
      </c>
      <c r="E3148" s="10">
        <v>10.748936005380637</v>
      </c>
      <c r="F3148" s="26">
        <v>1072.1581549182001</v>
      </c>
      <c r="G3148" s="10">
        <v>1012.0013233855334</v>
      </c>
    </row>
    <row r="3149">
      <c r="A3149" s="2">
        <v>3148.0</v>
      </c>
      <c r="B3149" s="2" t="s">
        <v>384</v>
      </c>
      <c r="C3149" s="2" t="s">
        <v>105</v>
      </c>
      <c r="D3149" s="16" t="s">
        <v>433</v>
      </c>
      <c r="E3149" s="10">
        <v>-35.51338748648452</v>
      </c>
      <c r="F3149" s="26">
        <v>983.419421625281</v>
      </c>
      <c r="G3149" s="10">
        <v>1082.9070909235807</v>
      </c>
    </row>
    <row r="3150">
      <c r="A3150" s="2">
        <v>3149.0</v>
      </c>
      <c r="B3150" s="2" t="s">
        <v>415</v>
      </c>
      <c r="C3150" s="2" t="s">
        <v>105</v>
      </c>
      <c r="D3150" s="16" t="s">
        <v>505</v>
      </c>
      <c r="E3150" s="10">
        <v>50.985903992737676</v>
      </c>
      <c r="F3150" s="26">
        <v>830.9654331400827</v>
      </c>
      <c r="G3150" s="10">
        <v>1118.4204784100652</v>
      </c>
    </row>
    <row r="3151">
      <c r="A3151" s="2">
        <v>3150.0</v>
      </c>
      <c r="B3151" s="2" t="s">
        <v>18</v>
      </c>
      <c r="C3151" s="2" t="s">
        <v>415</v>
      </c>
      <c r="D3151" s="16" t="s">
        <v>530</v>
      </c>
      <c r="E3151" s="10">
        <v>2.3145794234616672</v>
      </c>
      <c r="F3151" s="26">
        <v>1114.9282763293124</v>
      </c>
      <c r="G3151" s="10">
        <v>881.9513371328203</v>
      </c>
    </row>
    <row r="3152">
      <c r="A3152" s="2">
        <v>3151.0</v>
      </c>
      <c r="B3152" s="2" t="s">
        <v>243</v>
      </c>
      <c r="C3152" s="2" t="s">
        <v>18</v>
      </c>
      <c r="D3152" s="16" t="s">
        <v>433</v>
      </c>
      <c r="E3152" s="10">
        <v>-33.15216599116476</v>
      </c>
      <c r="F3152" s="26">
        <v>1001.2523873801528</v>
      </c>
      <c r="G3152" s="10">
        <v>1117.242855752774</v>
      </c>
    </row>
    <row r="3153">
      <c r="A3153" s="2">
        <v>3152.0</v>
      </c>
      <c r="B3153" s="2" t="s">
        <v>345</v>
      </c>
      <c r="C3153" s="2" t="s">
        <v>18</v>
      </c>
      <c r="D3153" s="16" t="s">
        <v>433</v>
      </c>
      <c r="E3153" s="10">
        <v>-22.20228797966275</v>
      </c>
      <c r="F3153" s="26">
        <v>956.0577985858672</v>
      </c>
      <c r="G3153" s="10">
        <v>1150.3950217439387</v>
      </c>
    </row>
    <row r="3154">
      <c r="A3154" s="2">
        <v>3153.0</v>
      </c>
      <c r="B3154" s="2" t="s">
        <v>384</v>
      </c>
      <c r="C3154" s="2" t="s">
        <v>18</v>
      </c>
      <c r="D3154" s="16" t="s">
        <v>433</v>
      </c>
      <c r="E3154" s="10">
        <v>-23.03101909331021</v>
      </c>
      <c r="F3154" s="26">
        <v>947.9060341387965</v>
      </c>
      <c r="G3154" s="10">
        <v>1172.5973097236015</v>
      </c>
    </row>
    <row r="3155">
      <c r="A3155" s="2">
        <v>3154.0</v>
      </c>
      <c r="B3155" s="2" t="s">
        <v>415</v>
      </c>
      <c r="C3155" s="2" t="s">
        <v>18</v>
      </c>
      <c r="D3155" s="16" t="s">
        <v>433</v>
      </c>
      <c r="E3155" s="10">
        <v>-14.49497045707945</v>
      </c>
      <c r="F3155" s="26">
        <v>879.6367577093587</v>
      </c>
      <c r="G3155" s="10">
        <v>1195.6283288169118</v>
      </c>
    </row>
    <row r="3156">
      <c r="A3156" s="2">
        <v>3155.0</v>
      </c>
      <c r="B3156" s="2" t="s">
        <v>243</v>
      </c>
      <c r="C3156" s="2" t="s">
        <v>18</v>
      </c>
      <c r="D3156" s="16" t="s">
        <v>456</v>
      </c>
      <c r="E3156" s="10">
        <v>42.97649012605444</v>
      </c>
      <c r="F3156" s="26">
        <v>968.100221388988</v>
      </c>
      <c r="G3156" s="10">
        <v>1210.1232992739913</v>
      </c>
    </row>
    <row r="3157">
      <c r="A3157" s="2">
        <v>3156.0</v>
      </c>
      <c r="B3157" s="2" t="s">
        <v>53</v>
      </c>
      <c r="C3157" s="2" t="s">
        <v>243</v>
      </c>
      <c r="D3157" s="16" t="s">
        <v>470</v>
      </c>
      <c r="E3157" s="10">
        <v>13.206577207692918</v>
      </c>
      <c r="F3157" s="26">
        <v>1035.5826973638862</v>
      </c>
      <c r="G3157" s="10">
        <v>1011.0767115150425</v>
      </c>
    </row>
    <row r="3158">
      <c r="A3158" s="2">
        <v>3157.0</v>
      </c>
      <c r="B3158" s="2" t="s">
        <v>25</v>
      </c>
      <c r="C3158" s="2" t="s">
        <v>420</v>
      </c>
      <c r="D3158" s="16" t="s">
        <v>502</v>
      </c>
      <c r="E3158" s="10">
        <v>15.72007703576304</v>
      </c>
      <c r="F3158" s="26">
        <v>1016.1190477796812</v>
      </c>
      <c r="G3158" s="10">
        <v>1014.7503469963121</v>
      </c>
    </row>
    <row r="3159">
      <c r="A3159" s="2">
        <v>3158.0</v>
      </c>
      <c r="B3159" s="2" t="s">
        <v>301</v>
      </c>
      <c r="C3159" s="2" t="s">
        <v>25</v>
      </c>
      <c r="D3159" s="16" t="s">
        <v>433</v>
      </c>
      <c r="E3159" s="10">
        <v>-44.50200630628526</v>
      </c>
      <c r="F3159" s="26">
        <v>999.5868791447917</v>
      </c>
      <c r="G3159" s="10">
        <v>1031.8391248154444</v>
      </c>
    </row>
    <row r="3160">
      <c r="A3160" s="2">
        <v>3159.0</v>
      </c>
      <c r="B3160" s="2" t="s">
        <v>306</v>
      </c>
      <c r="C3160" s="2" t="s">
        <v>25</v>
      </c>
      <c r="D3160" s="16" t="s">
        <v>464</v>
      </c>
      <c r="E3160" s="10">
        <v>29.623331032609187</v>
      </c>
      <c r="F3160" s="26">
        <v>945.3771570878689</v>
      </c>
      <c r="G3160" s="10">
        <v>1076.3411311217296</v>
      </c>
    </row>
    <row r="3161">
      <c r="A3161" s="2">
        <v>3160.0</v>
      </c>
      <c r="B3161" s="2" t="s">
        <v>54</v>
      </c>
      <c r="C3161" s="2" t="s">
        <v>306</v>
      </c>
      <c r="D3161" s="16" t="s">
        <v>538</v>
      </c>
      <c r="E3161" s="10">
        <v>11.966198697837179</v>
      </c>
      <c r="F3161" s="26">
        <v>1017.7871729953912</v>
      </c>
      <c r="G3161" s="10">
        <v>975.000488120478</v>
      </c>
    </row>
    <row r="3162">
      <c r="A3162" s="2">
        <v>3161.0</v>
      </c>
      <c r="B3162" s="2" t="s">
        <v>420</v>
      </c>
      <c r="C3162" s="2" t="s">
        <v>54</v>
      </c>
      <c r="D3162" s="16" t="s">
        <v>483</v>
      </c>
      <c r="E3162" s="10">
        <v>18.53042957816535</v>
      </c>
      <c r="F3162" s="26">
        <v>999.0302699605492</v>
      </c>
      <c r="G3162" s="10">
        <v>1029.7533716932282</v>
      </c>
    </row>
    <row r="3163">
      <c r="A3163" s="2">
        <v>3162.0</v>
      </c>
      <c r="B3163" s="2" t="s">
        <v>56</v>
      </c>
      <c r="C3163" s="2" t="s">
        <v>420</v>
      </c>
      <c r="D3163" s="16" t="s">
        <v>437</v>
      </c>
      <c r="E3163" s="10">
        <v>12.800951432555797</v>
      </c>
      <c r="F3163" s="26">
        <v>1050.294944998202</v>
      </c>
      <c r="G3163" s="10">
        <v>1017.5606995387145</v>
      </c>
    </row>
    <row r="3164">
      <c r="A3164" s="2">
        <v>3163.0</v>
      </c>
      <c r="B3164" s="2" t="s">
        <v>301</v>
      </c>
      <c r="C3164" s="2" t="s">
        <v>56</v>
      </c>
      <c r="D3164" s="16" t="s">
        <v>433</v>
      </c>
      <c r="E3164" s="10">
        <v>-34.29704108206493</v>
      </c>
      <c r="F3164" s="26">
        <v>955.0848728385065</v>
      </c>
      <c r="G3164" s="10">
        <v>1063.0958964307579</v>
      </c>
    </row>
    <row r="3165">
      <c r="A3165" s="2">
        <v>3164.0</v>
      </c>
      <c r="B3165" s="2" t="s">
        <v>414</v>
      </c>
      <c r="C3165" s="2" t="s">
        <v>56</v>
      </c>
      <c r="D3165" s="16" t="s">
        <v>433</v>
      </c>
      <c r="E3165" s="10">
        <v>-25.292827114164652</v>
      </c>
      <c r="F3165" s="26">
        <v>926.0856538549816</v>
      </c>
      <c r="G3165" s="10">
        <v>1097.3929375128228</v>
      </c>
    </row>
    <row r="3166">
      <c r="A3166" s="2">
        <v>3165.0</v>
      </c>
      <c r="B3166" s="2" t="s">
        <v>306</v>
      </c>
      <c r="C3166" s="2" t="s">
        <v>56</v>
      </c>
      <c r="D3166" s="16" t="s">
        <v>506</v>
      </c>
      <c r="E3166" s="10">
        <v>31.823400177562657</v>
      </c>
      <c r="F3166" s="26">
        <v>963.0342894226409</v>
      </c>
      <c r="G3166" s="10">
        <v>1122.6857646269873</v>
      </c>
    </row>
    <row r="3167">
      <c r="A3167" s="2">
        <v>3166.0</v>
      </c>
      <c r="B3167" s="2" t="s">
        <v>10</v>
      </c>
      <c r="C3167" s="2" t="s">
        <v>306</v>
      </c>
      <c r="D3167" s="16" t="s">
        <v>539</v>
      </c>
      <c r="E3167" s="10">
        <v>3.5880597362129225</v>
      </c>
      <c r="F3167" s="26">
        <v>1197.48657241516</v>
      </c>
      <c r="G3167" s="10">
        <v>994.8576896002036</v>
      </c>
    </row>
    <row r="3168">
      <c r="A3168" s="2">
        <v>3167.0</v>
      </c>
      <c r="B3168" s="2" t="s">
        <v>420</v>
      </c>
      <c r="C3168" s="2" t="s">
        <v>10</v>
      </c>
      <c r="D3168" s="16" t="s">
        <v>433</v>
      </c>
      <c r="E3168" s="10">
        <v>-21.945067614087574</v>
      </c>
      <c r="F3168" s="26">
        <v>1004.7597481061587</v>
      </c>
      <c r="G3168" s="10">
        <v>1201.074632151373</v>
      </c>
    </row>
    <row r="3169">
      <c r="A3169" s="2">
        <v>3168.0</v>
      </c>
      <c r="B3169" s="2" t="s">
        <v>414</v>
      </c>
      <c r="C3169" s="2" t="s">
        <v>10</v>
      </c>
      <c r="D3169" s="16" t="s">
        <v>433</v>
      </c>
      <c r="E3169" s="10">
        <v>-9.212141545624208</v>
      </c>
      <c r="F3169" s="26">
        <v>900.792826740817</v>
      </c>
      <c r="G3169" s="10">
        <v>1223.0196997654605</v>
      </c>
    </row>
    <row r="3170">
      <c r="A3170" s="2">
        <v>3169.0</v>
      </c>
      <c r="B3170" s="2" t="s">
        <v>19</v>
      </c>
      <c r="C3170" s="2" t="s">
        <v>365</v>
      </c>
      <c r="D3170" s="16" t="s">
        <v>451</v>
      </c>
      <c r="E3170" s="10">
        <v>2.881927408805823</v>
      </c>
      <c r="F3170" s="26">
        <v>1176.6982711347205</v>
      </c>
      <c r="G3170" s="10">
        <v>962.3605880773126</v>
      </c>
    </row>
    <row r="3171">
      <c r="A3171" s="2">
        <v>3170.0</v>
      </c>
      <c r="B3171" s="2" t="s">
        <v>389</v>
      </c>
      <c r="C3171" s="2" t="s">
        <v>19</v>
      </c>
      <c r="D3171" s="16" t="s">
        <v>433</v>
      </c>
      <c r="E3171" s="10">
        <v>-24.088620145358597</v>
      </c>
      <c r="F3171" s="26">
        <v>999.4432847203298</v>
      </c>
      <c r="G3171" s="10">
        <v>1179.5801985435262</v>
      </c>
    </row>
    <row r="3172">
      <c r="A3172" s="2">
        <v>3171.0</v>
      </c>
      <c r="B3172" s="2" t="s">
        <v>139</v>
      </c>
      <c r="C3172" s="2" t="s">
        <v>19</v>
      </c>
      <c r="D3172" s="16" t="s">
        <v>457</v>
      </c>
      <c r="E3172" s="10">
        <v>40.555711557048255</v>
      </c>
      <c r="F3172" s="26">
        <v>1000.0</v>
      </c>
      <c r="G3172" s="10">
        <v>1203.6688186888848</v>
      </c>
    </row>
    <row r="3173">
      <c r="A3173" s="2">
        <v>3172.0</v>
      </c>
      <c r="B3173" s="2" t="s">
        <v>101</v>
      </c>
      <c r="C3173" s="2" t="s">
        <v>139</v>
      </c>
      <c r="D3173" s="16" t="s">
        <v>520</v>
      </c>
      <c r="E3173" s="10">
        <v>7.92980645603012</v>
      </c>
      <c r="F3173" s="26">
        <v>1139.390090185825</v>
      </c>
      <c r="G3173" s="10">
        <v>1040.5557115570484</v>
      </c>
    </row>
    <row r="3174">
      <c r="A3174" s="2">
        <v>3173.0</v>
      </c>
      <c r="B3174" s="2" t="s">
        <v>235</v>
      </c>
      <c r="C3174" s="2" t="s">
        <v>101</v>
      </c>
      <c r="D3174" s="16" t="s">
        <v>589</v>
      </c>
      <c r="E3174" s="10">
        <v>44.91153881427314</v>
      </c>
      <c r="F3174" s="26">
        <v>921.4701523666972</v>
      </c>
      <c r="G3174" s="10">
        <v>1147.3198966418552</v>
      </c>
    </row>
    <row r="3175">
      <c r="A3175" s="2">
        <v>3174.0</v>
      </c>
      <c r="B3175" s="2" t="s">
        <v>678</v>
      </c>
      <c r="C3175" s="2" t="s">
        <v>235</v>
      </c>
      <c r="D3175" s="16" t="s">
        <v>586</v>
      </c>
      <c r="E3175" s="10">
        <v>11.937120497905747</v>
      </c>
      <c r="F3175" s="26">
        <v>1000.0</v>
      </c>
      <c r="G3175" s="10">
        <v>966.3816911809703</v>
      </c>
    </row>
    <row r="3176">
      <c r="A3176" s="2">
        <v>3175.0</v>
      </c>
      <c r="B3176" s="2" t="s">
        <v>365</v>
      </c>
      <c r="C3176" s="2" t="s">
        <v>678</v>
      </c>
      <c r="D3176" s="16" t="s">
        <v>468</v>
      </c>
      <c r="E3176" s="10">
        <v>21.812692046804376</v>
      </c>
      <c r="F3176" s="26">
        <v>959.4786606685068</v>
      </c>
      <c r="G3176" s="10">
        <v>1011.9371204979058</v>
      </c>
    </row>
    <row r="3177">
      <c r="A3177" s="2">
        <v>3176.0</v>
      </c>
      <c r="B3177" s="2" t="s">
        <v>162</v>
      </c>
      <c r="C3177" s="2" t="s">
        <v>365</v>
      </c>
      <c r="D3177" s="16" t="s">
        <v>470</v>
      </c>
      <c r="E3177" s="10">
        <v>12.021188315394435</v>
      </c>
      <c r="F3177" s="26">
        <v>1018.7260141271519</v>
      </c>
      <c r="G3177" s="10">
        <v>981.2913527153112</v>
      </c>
    </row>
    <row r="3178">
      <c r="A3178" s="2">
        <v>3177.0</v>
      </c>
      <c r="B3178" s="2" t="s">
        <v>235</v>
      </c>
      <c r="C3178" s="2" t="s">
        <v>162</v>
      </c>
      <c r="D3178" s="16" t="s">
        <v>524</v>
      </c>
      <c r="E3178" s="10">
        <v>24.515104592136996</v>
      </c>
      <c r="F3178" s="26">
        <v>954.4445706830645</v>
      </c>
      <c r="G3178" s="10">
        <v>1030.7472024425463</v>
      </c>
    </row>
    <row r="3179">
      <c r="A3179" s="2">
        <v>3178.0</v>
      </c>
      <c r="B3179" s="2" t="s">
        <v>40</v>
      </c>
      <c r="C3179" s="2" t="s">
        <v>235</v>
      </c>
      <c r="D3179" s="16" t="s">
        <v>453</v>
      </c>
      <c r="E3179" s="10">
        <v>7.817540006822128</v>
      </c>
      <c r="F3179" s="26">
        <v>1076.532562070041</v>
      </c>
      <c r="G3179" s="10">
        <v>978.9596752752016</v>
      </c>
    </row>
    <row r="3180">
      <c r="A3180" s="2">
        <v>3179.0</v>
      </c>
      <c r="B3180" s="2" t="s">
        <v>389</v>
      </c>
      <c r="C3180" s="2" t="s">
        <v>40</v>
      </c>
      <c r="D3180" s="16" t="s">
        <v>433</v>
      </c>
      <c r="E3180" s="10">
        <v>-34.15605863059447</v>
      </c>
      <c r="F3180" s="26">
        <v>975.3546645749711</v>
      </c>
      <c r="G3180" s="10">
        <v>1084.350102076863</v>
      </c>
    </row>
    <row r="3181">
      <c r="A3181" s="2">
        <v>3180.0</v>
      </c>
      <c r="B3181" s="2" t="s">
        <v>365</v>
      </c>
      <c r="C3181" s="2" t="s">
        <v>40</v>
      </c>
      <c r="D3181" s="16" t="s">
        <v>519</v>
      </c>
      <c r="E3181" s="10">
        <v>33.02037477618477</v>
      </c>
      <c r="F3181" s="26">
        <v>969.2701643999167</v>
      </c>
      <c r="G3181" s="10">
        <v>1118.5061607074576</v>
      </c>
    </row>
    <row r="3182">
      <c r="A3182" s="2">
        <v>3181.0</v>
      </c>
      <c r="B3182" s="2" t="s">
        <v>24</v>
      </c>
      <c r="C3182" s="2" t="s">
        <v>365</v>
      </c>
      <c r="D3182" s="16" t="s">
        <v>503</v>
      </c>
      <c r="E3182" s="10">
        <v>6.387460116152083</v>
      </c>
      <c r="F3182" s="26">
        <v>1129.72842573529</v>
      </c>
      <c r="G3182" s="10">
        <v>1002.2905391761014</v>
      </c>
    </row>
    <row r="3183">
      <c r="A3183" s="2">
        <v>3182.0</v>
      </c>
      <c r="B3183" s="2" t="s">
        <v>235</v>
      </c>
      <c r="C3183" s="2" t="s">
        <v>24</v>
      </c>
      <c r="D3183" s="16" t="s">
        <v>562</v>
      </c>
      <c r="E3183" s="10">
        <v>37.14012843715552</v>
      </c>
      <c r="F3183" s="26">
        <v>971.1421352683794</v>
      </c>
      <c r="G3183" s="10">
        <v>1136.1158858514423</v>
      </c>
    </row>
    <row r="3184">
      <c r="A3184" s="2">
        <v>3183.0</v>
      </c>
      <c r="B3184" s="2" t="s">
        <v>19</v>
      </c>
      <c r="C3184" s="2" t="s">
        <v>235</v>
      </c>
      <c r="D3184" s="16" t="s">
        <v>436</v>
      </c>
      <c r="E3184" s="10">
        <v>4.664897349973995</v>
      </c>
      <c r="F3184" s="26">
        <v>1163.1131071318364</v>
      </c>
      <c r="G3184" s="10">
        <v>1008.282263705535</v>
      </c>
    </row>
    <row r="3185">
      <c r="A3185" s="2">
        <v>3184.0</v>
      </c>
      <c r="B3185" s="2" t="s">
        <v>48</v>
      </c>
      <c r="C3185" s="2" t="s">
        <v>13</v>
      </c>
      <c r="D3185" s="16" t="s">
        <v>433</v>
      </c>
      <c r="E3185" s="10">
        <v>-37.09207914787031</v>
      </c>
      <c r="F3185" s="26">
        <v>1033.2802766566765</v>
      </c>
      <c r="G3185" s="10">
        <v>1121.593611375494</v>
      </c>
    </row>
    <row r="3186">
      <c r="A3186" s="2">
        <v>3185.0</v>
      </c>
      <c r="B3186" s="2" t="s">
        <v>28</v>
      </c>
      <c r="C3186" s="2" t="s">
        <v>13</v>
      </c>
      <c r="D3186" s="16" t="s">
        <v>461</v>
      </c>
      <c r="E3186" s="10">
        <v>24.76134700450238</v>
      </c>
      <c r="F3186" s="26">
        <v>1065.6963414552754</v>
      </c>
      <c r="G3186" s="10">
        <v>1158.6856905233642</v>
      </c>
    </row>
    <row r="3187">
      <c r="A3187" s="2">
        <v>3186.0</v>
      </c>
      <c r="B3187" s="2" t="s">
        <v>287</v>
      </c>
      <c r="C3187" s="2" t="s">
        <v>28</v>
      </c>
      <c r="D3187" s="16" t="s">
        <v>433</v>
      </c>
      <c r="E3187" s="10">
        <v>-42.82051730165297</v>
      </c>
      <c r="F3187" s="26">
        <v>1044.7262481176494</v>
      </c>
      <c r="G3187" s="10">
        <v>1090.457688459778</v>
      </c>
    </row>
    <row r="3188">
      <c r="A3188" s="2">
        <v>3187.0</v>
      </c>
      <c r="B3188" s="2" t="s">
        <v>213</v>
      </c>
      <c r="C3188" s="2" t="s">
        <v>28</v>
      </c>
      <c r="D3188" s="16" t="s">
        <v>433</v>
      </c>
      <c r="E3188" s="10">
        <v>-35.04172698857917</v>
      </c>
      <c r="F3188" s="26">
        <v>1030.4782936918755</v>
      </c>
      <c r="G3188" s="10">
        <v>1133.2782057614309</v>
      </c>
    </row>
    <row r="3189">
      <c r="A3189" s="2">
        <v>3188.0</v>
      </c>
      <c r="B3189" s="2" t="s">
        <v>13</v>
      </c>
      <c r="C3189" s="2" t="s">
        <v>28</v>
      </c>
      <c r="D3189" s="16" t="s">
        <v>502</v>
      </c>
      <c r="E3189" s="10">
        <v>12.747702605826092</v>
      </c>
      <c r="F3189" s="26">
        <v>1133.9243435188616</v>
      </c>
      <c r="G3189" s="10">
        <v>1168.3199327500101</v>
      </c>
    </row>
    <row r="3190">
      <c r="A3190" s="2">
        <v>3189.0</v>
      </c>
      <c r="B3190" s="2" t="s">
        <v>77</v>
      </c>
      <c r="C3190" s="2" t="s">
        <v>13</v>
      </c>
      <c r="D3190" s="16" t="s">
        <v>433</v>
      </c>
      <c r="E3190" s="10">
        <v>-32.39849258048387</v>
      </c>
      <c r="F3190" s="26">
        <v>1025.441199332871</v>
      </c>
      <c r="G3190" s="10">
        <v>1146.6720461246878</v>
      </c>
    </row>
    <row r="3191">
      <c r="A3191" s="2">
        <v>3190.0</v>
      </c>
      <c r="B3191" s="2" t="s">
        <v>112</v>
      </c>
      <c r="C3191" s="2" t="s">
        <v>13</v>
      </c>
      <c r="D3191" s="16" t="s">
        <v>507</v>
      </c>
      <c r="E3191" s="10">
        <v>38.59125384915808</v>
      </c>
      <c r="F3191" s="26">
        <v>998.152976715517</v>
      </c>
      <c r="G3191" s="10">
        <v>1179.0705387051717</v>
      </c>
    </row>
    <row r="3192">
      <c r="A3192" s="2">
        <v>3191.0</v>
      </c>
      <c r="B3192" s="2" t="s">
        <v>213</v>
      </c>
      <c r="C3192" s="2" t="s">
        <v>112</v>
      </c>
      <c r="D3192" s="16" t="s">
        <v>540</v>
      </c>
      <c r="E3192" s="10">
        <v>19.882340506964916</v>
      </c>
      <c r="F3192" s="26">
        <v>995.4365667032963</v>
      </c>
      <c r="G3192" s="10">
        <v>1036.744230564675</v>
      </c>
    </row>
    <row r="3193">
      <c r="A3193" s="2">
        <v>3192.0</v>
      </c>
      <c r="B3193" s="2" t="s">
        <v>205</v>
      </c>
      <c r="C3193" s="2" t="s">
        <v>213</v>
      </c>
      <c r="D3193" s="16" t="s">
        <v>450</v>
      </c>
      <c r="E3193" s="10">
        <v>17.100786856471533</v>
      </c>
      <c r="F3193" s="26">
        <v>994.8262171833574</v>
      </c>
      <c r="G3193" s="10">
        <v>1015.3189072102613</v>
      </c>
    </row>
    <row r="3194">
      <c r="A3194" s="2">
        <v>3193.0</v>
      </c>
      <c r="B3194" s="2" t="s">
        <v>287</v>
      </c>
      <c r="C3194" s="2" t="s">
        <v>205</v>
      </c>
      <c r="D3194" s="16" t="s">
        <v>515</v>
      </c>
      <c r="E3194" s="10">
        <v>17.022696229760424</v>
      </c>
      <c r="F3194" s="26">
        <v>1001.9057308159964</v>
      </c>
      <c r="G3194" s="10">
        <v>1011.9270040398288</v>
      </c>
    </row>
    <row r="3195">
      <c r="A3195" s="2">
        <v>3194.0</v>
      </c>
      <c r="B3195" s="2" t="s">
        <v>48</v>
      </c>
      <c r="C3195" s="2" t="s">
        <v>287</v>
      </c>
      <c r="D3195" s="16" t="s">
        <v>494</v>
      </c>
      <c r="E3195" s="10">
        <v>18.288160527858572</v>
      </c>
      <c r="F3195" s="26">
        <v>996.1881975088062</v>
      </c>
      <c r="G3195" s="10">
        <v>1018.928427045757</v>
      </c>
    </row>
    <row r="3196">
      <c r="A3196" s="2">
        <v>3195.0</v>
      </c>
      <c r="B3196" s="2" t="s">
        <v>13</v>
      </c>
      <c r="C3196" s="2" t="s">
        <v>48</v>
      </c>
      <c r="D3196" s="16" t="s">
        <v>481</v>
      </c>
      <c r="E3196" s="10">
        <v>6.132996017101977</v>
      </c>
      <c r="F3196" s="26">
        <v>1140.4792848560137</v>
      </c>
      <c r="G3196" s="10">
        <v>1014.4763580366648</v>
      </c>
    </row>
    <row r="3197">
      <c r="A3197" s="2">
        <v>3196.0</v>
      </c>
      <c r="B3197" s="2" t="s">
        <v>28</v>
      </c>
      <c r="C3197" s="2" t="s">
        <v>13</v>
      </c>
      <c r="D3197" s="16" t="s">
        <v>508</v>
      </c>
      <c r="E3197" s="10">
        <v>14.804192224888164</v>
      </c>
      <c r="F3197" s="26">
        <v>1155.572230144184</v>
      </c>
      <c r="G3197" s="10">
        <v>1146.6122808731157</v>
      </c>
    </row>
    <row r="3198">
      <c r="A3198" s="2">
        <v>3197.0</v>
      </c>
      <c r="B3198" s="2" t="s">
        <v>287</v>
      </c>
      <c r="C3198" s="2" t="s">
        <v>28</v>
      </c>
      <c r="D3198" s="16" t="s">
        <v>433</v>
      </c>
      <c r="E3198" s="10">
        <v>-25.509314456440332</v>
      </c>
      <c r="F3198" s="26">
        <v>1000.6402665178983</v>
      </c>
      <c r="G3198" s="10">
        <v>1170.376422369072</v>
      </c>
    </row>
    <row r="3199">
      <c r="A3199" s="2">
        <v>3198.0</v>
      </c>
      <c r="B3199" s="2" t="s">
        <v>13</v>
      </c>
      <c r="C3199" s="2" t="s">
        <v>28</v>
      </c>
      <c r="D3199" s="16" t="s">
        <v>465</v>
      </c>
      <c r="E3199" s="10">
        <v>19.76269750118061</v>
      </c>
      <c r="F3199" s="26">
        <v>1131.8080886482276</v>
      </c>
      <c r="G3199" s="10">
        <v>1195.8857368255124</v>
      </c>
    </row>
    <row r="3200">
      <c r="A3200" s="2">
        <v>3199.0</v>
      </c>
      <c r="B3200" s="2" t="s">
        <v>112</v>
      </c>
      <c r="C3200" s="2" t="s">
        <v>13</v>
      </c>
      <c r="D3200" s="16" t="s">
        <v>531</v>
      </c>
      <c r="E3200" s="10">
        <v>33.76221584590018</v>
      </c>
      <c r="F3200" s="26">
        <v>1016.8618900577101</v>
      </c>
      <c r="G3200" s="10">
        <v>1151.5707861494081</v>
      </c>
    </row>
    <row r="3201">
      <c r="A3201" s="2">
        <v>3200.0</v>
      </c>
      <c r="B3201" s="2" t="s">
        <v>365</v>
      </c>
      <c r="C3201" s="2" t="s">
        <v>31</v>
      </c>
      <c r="D3201" s="16" t="s">
        <v>433</v>
      </c>
      <c r="E3201" s="10">
        <v>-39.29795536832705</v>
      </c>
      <c r="F3201" s="26">
        <v>995.9030790599494</v>
      </c>
      <c r="G3201" s="10">
        <v>1068.2839934898013</v>
      </c>
    </row>
    <row r="3202">
      <c r="A3202" s="2">
        <v>3201.0</v>
      </c>
      <c r="B3202" s="2" t="s">
        <v>235</v>
      </c>
      <c r="C3202" s="2" t="s">
        <v>31</v>
      </c>
      <c r="D3202" s="16" t="s">
        <v>433</v>
      </c>
      <c r="E3202" s="10">
        <v>-34.87555062016943</v>
      </c>
      <c r="F3202" s="26">
        <v>1003.617366355561</v>
      </c>
      <c r="G3202" s="10">
        <v>1107.5819488581283</v>
      </c>
    </row>
    <row r="3203">
      <c r="A3203" s="2">
        <v>3202.0</v>
      </c>
      <c r="B3203" s="2" t="s">
        <v>389</v>
      </c>
      <c r="C3203" s="2" t="s">
        <v>31</v>
      </c>
      <c r="D3203" s="16" t="s">
        <v>433</v>
      </c>
      <c r="E3203" s="10">
        <v>-26.635460645139737</v>
      </c>
      <c r="F3203" s="26">
        <v>941.1986059443767</v>
      </c>
      <c r="G3203" s="10">
        <v>1142.4574994782977</v>
      </c>
    </row>
    <row r="3204">
      <c r="A3204" s="2">
        <v>3203.0</v>
      </c>
      <c r="B3204" s="2" t="s">
        <v>365</v>
      </c>
      <c r="C3204" s="2" t="s">
        <v>31</v>
      </c>
      <c r="D3204" s="16" t="s">
        <v>433</v>
      </c>
      <c r="E3204" s="10">
        <v>-29.846680206764486</v>
      </c>
      <c r="F3204" s="26">
        <v>956.6051236916223</v>
      </c>
      <c r="G3204" s="10">
        <v>1169.0929601234375</v>
      </c>
    </row>
    <row r="3205">
      <c r="A3205" s="2">
        <v>3204.0</v>
      </c>
      <c r="B3205" s="2" t="s">
        <v>382</v>
      </c>
      <c r="C3205" s="2" t="s">
        <v>31</v>
      </c>
      <c r="D3205" s="16" t="s">
        <v>433</v>
      </c>
      <c r="E3205" s="10">
        <v>-37.81033008506975</v>
      </c>
      <c r="F3205" s="26">
        <v>1000.0</v>
      </c>
      <c r="G3205" s="10">
        <v>1198.9396403302019</v>
      </c>
    </row>
    <row r="3206">
      <c r="A3206" s="2">
        <v>3205.0</v>
      </c>
      <c r="B3206" s="2" t="s">
        <v>235</v>
      </c>
      <c r="C3206" s="2" t="s">
        <v>31</v>
      </c>
      <c r="D3206" s="16" t="s">
        <v>583</v>
      </c>
      <c r="E3206" s="10">
        <v>44.32081548238994</v>
      </c>
      <c r="F3206" s="26">
        <v>968.7418157353916</v>
      </c>
      <c r="G3206" s="10">
        <v>1236.7499704152717</v>
      </c>
    </row>
    <row r="3207">
      <c r="A3207" s="2">
        <v>3206.0</v>
      </c>
      <c r="B3207" s="2" t="s">
        <v>675</v>
      </c>
      <c r="C3207" s="2" t="s">
        <v>235</v>
      </c>
      <c r="D3207" s="16" t="s">
        <v>562</v>
      </c>
      <c r="E3207" s="10">
        <v>15.373310170198085</v>
      </c>
      <c r="F3207" s="26">
        <v>1010.6141221538477</v>
      </c>
      <c r="G3207" s="10">
        <v>1013.0626312177815</v>
      </c>
    </row>
    <row r="3208">
      <c r="A3208" s="2">
        <v>3207.0</v>
      </c>
      <c r="B3208" s="2" t="s">
        <v>365</v>
      </c>
      <c r="C3208" s="2" t="s">
        <v>675</v>
      </c>
      <c r="D3208" s="16" t="s">
        <v>454</v>
      </c>
      <c r="E3208" s="10">
        <v>27.9705250510219</v>
      </c>
      <c r="F3208" s="26">
        <v>926.7584434848578</v>
      </c>
      <c r="G3208" s="10">
        <v>1025.9874323240458</v>
      </c>
    </row>
    <row r="3209">
      <c r="A3209" s="2">
        <v>3208.0</v>
      </c>
      <c r="B3209" s="2" t="s">
        <v>248</v>
      </c>
      <c r="C3209" s="2" t="s">
        <v>365</v>
      </c>
      <c r="D3209" s="16" t="s">
        <v>489</v>
      </c>
      <c r="E3209" s="10">
        <v>14.080951697051992</v>
      </c>
      <c r="F3209" s="26">
        <v>976.2636912908254</v>
      </c>
      <c r="G3209" s="10">
        <v>954.7289685358797</v>
      </c>
    </row>
    <row r="3210">
      <c r="A3210" s="2">
        <v>3209.0</v>
      </c>
      <c r="B3210" s="2" t="s">
        <v>382</v>
      </c>
      <c r="C3210" s="2" t="s">
        <v>248</v>
      </c>
      <c r="D3210" s="16" t="s">
        <v>433</v>
      </c>
      <c r="E3210" s="10">
        <v>-44.99802272828637</v>
      </c>
      <c r="F3210" s="26">
        <v>962.1896699149303</v>
      </c>
      <c r="G3210" s="10">
        <v>990.3446429878774</v>
      </c>
    </row>
    <row r="3211">
      <c r="A3211" s="2">
        <v>3210.0</v>
      </c>
      <c r="B3211" s="2" t="s">
        <v>101</v>
      </c>
      <c r="C3211" s="2" t="s">
        <v>77</v>
      </c>
      <c r="D3211" s="16" t="s">
        <v>433</v>
      </c>
      <c r="E3211" s="10">
        <v>-57.011587101099906</v>
      </c>
      <c r="F3211" s="26">
        <v>1102.408357827582</v>
      </c>
      <c r="G3211" s="10">
        <v>993.0427067523872</v>
      </c>
    </row>
    <row r="3212">
      <c r="A3212" s="2">
        <v>3211.0</v>
      </c>
      <c r="B3212" s="2" t="s">
        <v>40</v>
      </c>
      <c r="C3212" s="2" t="s">
        <v>77</v>
      </c>
      <c r="D3212" s="16" t="s">
        <v>488</v>
      </c>
      <c r="E3212" s="10">
        <v>8.006403785163887</v>
      </c>
      <c r="F3212" s="26">
        <v>1085.4857859312729</v>
      </c>
      <c r="G3212" s="10">
        <v>1050.054293853487</v>
      </c>
    </row>
    <row r="3213">
      <c r="A3213" s="2">
        <v>3212.0</v>
      </c>
      <c r="B3213" s="2" t="s">
        <v>28</v>
      </c>
      <c r="C3213" s="2" t="s">
        <v>40</v>
      </c>
      <c r="D3213" s="16" t="s">
        <v>563</v>
      </c>
      <c r="E3213" s="10">
        <v>7.8628306398517465</v>
      </c>
      <c r="F3213" s="26">
        <v>1176.1230393243318</v>
      </c>
      <c r="G3213" s="10">
        <v>1093.4921897164368</v>
      </c>
    </row>
    <row r="3214">
      <c r="A3214" s="2">
        <v>3213.0</v>
      </c>
      <c r="B3214" s="2" t="s">
        <v>24</v>
      </c>
      <c r="C3214" s="2" t="s">
        <v>28</v>
      </c>
      <c r="D3214" s="16" t="s">
        <v>515</v>
      </c>
      <c r="E3214" s="10">
        <v>26.571135136524443</v>
      </c>
      <c r="F3214" s="26">
        <v>1098.9757574142868</v>
      </c>
      <c r="G3214" s="10">
        <v>1183.9858699641834</v>
      </c>
    </row>
    <row r="3215">
      <c r="A3215" s="2">
        <v>3214.0</v>
      </c>
      <c r="B3215" s="2" t="s">
        <v>112</v>
      </c>
      <c r="C3215" s="2" t="s">
        <v>24</v>
      </c>
      <c r="D3215" s="16" t="s">
        <v>487</v>
      </c>
      <c r="E3215" s="10">
        <v>24.860887809216383</v>
      </c>
      <c r="F3215" s="26">
        <v>1050.6241059036104</v>
      </c>
      <c r="G3215" s="10">
        <v>1125.5468925508112</v>
      </c>
    </row>
    <row r="3216">
      <c r="A3216" s="2">
        <v>3215.0</v>
      </c>
      <c r="B3216" s="2" t="s">
        <v>19</v>
      </c>
      <c r="C3216" s="2" t="s">
        <v>112</v>
      </c>
      <c r="D3216" s="16" t="s">
        <v>470</v>
      </c>
      <c r="E3216" s="10">
        <v>7.884249134439324</v>
      </c>
      <c r="F3216" s="26">
        <v>1167.7780044818103</v>
      </c>
      <c r="G3216" s="10">
        <v>1075.4849937128267</v>
      </c>
    </row>
    <row r="3217">
      <c r="A3217" s="2">
        <v>3216.0</v>
      </c>
      <c r="B3217" s="2" t="s">
        <v>48</v>
      </c>
      <c r="C3217" s="2" t="s">
        <v>19</v>
      </c>
      <c r="D3217" s="16" t="s">
        <v>591</v>
      </c>
      <c r="E3217" s="10">
        <v>37.56586188705604</v>
      </c>
      <c r="F3217" s="26">
        <v>1008.3433620195628</v>
      </c>
      <c r="G3217" s="10">
        <v>1175.6622536162497</v>
      </c>
    </row>
    <row r="3218">
      <c r="A3218" s="2">
        <v>3217.0</v>
      </c>
      <c r="B3218" s="2" t="s">
        <v>40</v>
      </c>
      <c r="C3218" s="2" t="s">
        <v>48</v>
      </c>
      <c r="D3218" s="16" t="s">
        <v>463</v>
      </c>
      <c r="E3218" s="10">
        <v>11.262361623912092</v>
      </c>
      <c r="F3218" s="26">
        <v>1085.6293590765852</v>
      </c>
      <c r="G3218" s="10">
        <v>1045.9092239066188</v>
      </c>
    </row>
    <row r="3219">
      <c r="A3219" s="2">
        <v>3218.0</v>
      </c>
      <c r="B3219" s="2" t="s">
        <v>28</v>
      </c>
      <c r="C3219" s="2" t="s">
        <v>40</v>
      </c>
      <c r="D3219" s="16" t="s">
        <v>466</v>
      </c>
      <c r="E3219" s="10">
        <v>9.952553502543356</v>
      </c>
      <c r="F3219" s="26">
        <v>1157.414734827659</v>
      </c>
      <c r="G3219" s="10">
        <v>1096.8917207004972</v>
      </c>
    </row>
    <row r="3220">
      <c r="A3220" s="2">
        <v>3219.0</v>
      </c>
      <c r="B3220" s="2" t="s">
        <v>24</v>
      </c>
      <c r="C3220" s="2" t="s">
        <v>28</v>
      </c>
      <c r="D3220" s="16" t="s">
        <v>510</v>
      </c>
      <c r="E3220" s="10">
        <v>23.280201398082408</v>
      </c>
      <c r="F3220" s="26">
        <v>1100.6860047415948</v>
      </c>
      <c r="G3220" s="10">
        <v>1167.3672883302022</v>
      </c>
    </row>
    <row r="3221">
      <c r="A3221" s="2">
        <v>3220.0</v>
      </c>
      <c r="B3221" s="2" t="s">
        <v>112</v>
      </c>
      <c r="C3221" s="2" t="s">
        <v>24</v>
      </c>
      <c r="D3221" s="16" t="s">
        <v>475</v>
      </c>
      <c r="E3221" s="10">
        <v>22.051861384181457</v>
      </c>
      <c r="F3221" s="26">
        <v>1067.6007445783873</v>
      </c>
      <c r="G3221" s="10">
        <v>1123.9662061396773</v>
      </c>
    </row>
    <row r="3222">
      <c r="A3222" s="2">
        <v>3221.0</v>
      </c>
      <c r="B3222" s="2" t="s">
        <v>19</v>
      </c>
      <c r="C3222" s="2" t="s">
        <v>112</v>
      </c>
      <c r="D3222" s="16" t="s">
        <v>565</v>
      </c>
      <c r="E3222" s="10">
        <v>11.401367148644269</v>
      </c>
      <c r="F3222" s="26">
        <v>1138.0963917291938</v>
      </c>
      <c r="G3222" s="10">
        <v>1089.6526059625687</v>
      </c>
    </row>
    <row r="3223">
      <c r="A3223" s="2">
        <v>3222.0</v>
      </c>
      <c r="B3223" s="2" t="s">
        <v>77</v>
      </c>
      <c r="C3223" s="2" t="s">
        <v>19</v>
      </c>
      <c r="D3223" s="16" t="s">
        <v>595</v>
      </c>
      <c r="E3223" s="10">
        <v>28.918496456780147</v>
      </c>
      <c r="F3223" s="26">
        <v>1042.047890068323</v>
      </c>
      <c r="G3223" s="10">
        <v>1149.4977588778381</v>
      </c>
    </row>
    <row r="3224">
      <c r="A3224" s="2">
        <v>3223.0</v>
      </c>
      <c r="B3224" s="2" t="s">
        <v>162</v>
      </c>
      <c r="C3224" s="2" t="s">
        <v>77</v>
      </c>
      <c r="D3224" s="16" t="s">
        <v>578</v>
      </c>
      <c r="E3224" s="10">
        <v>22.72542774851402</v>
      </c>
      <c r="F3224" s="26">
        <v>1006.2320978504092</v>
      </c>
      <c r="G3224" s="10">
        <v>1070.9663865251032</v>
      </c>
    </row>
    <row r="3225">
      <c r="A3225" s="2">
        <v>3224.0</v>
      </c>
      <c r="B3225" s="2" t="s">
        <v>48</v>
      </c>
      <c r="C3225" s="2" t="s">
        <v>162</v>
      </c>
      <c r="D3225" s="16" t="s">
        <v>553</v>
      </c>
      <c r="E3225" s="10">
        <v>14.835763793430182</v>
      </c>
      <c r="F3225" s="26">
        <v>1034.6468622827067</v>
      </c>
      <c r="G3225" s="10">
        <v>1028.9575255989232</v>
      </c>
    </row>
    <row r="3226">
      <c r="A3226" s="2">
        <v>3225.0</v>
      </c>
      <c r="B3226" s="2" t="s">
        <v>57</v>
      </c>
      <c r="C3226" s="2" t="s">
        <v>168</v>
      </c>
      <c r="D3226" s="16" t="s">
        <v>444</v>
      </c>
      <c r="E3226" s="10">
        <v>12.52083467216373</v>
      </c>
      <c r="F3226" s="26">
        <v>1042.4156469729724</v>
      </c>
      <c r="G3226" s="10">
        <v>1004.1989286250466</v>
      </c>
    </row>
    <row r="3227">
      <c r="A3227" s="2">
        <v>3226.0</v>
      </c>
      <c r="B3227" s="2" t="s">
        <v>397</v>
      </c>
      <c r="C3227" s="2" t="s">
        <v>57</v>
      </c>
      <c r="D3227" s="16" t="s">
        <v>433</v>
      </c>
      <c r="E3227" s="10">
        <v>-36.7583500170443</v>
      </c>
      <c r="F3227" s="26">
        <v>964.2478673194439</v>
      </c>
      <c r="G3227" s="10">
        <v>1054.9364816451362</v>
      </c>
    </row>
    <row r="3228">
      <c r="A3228" s="2">
        <v>3227.0</v>
      </c>
      <c r="B3228" s="2" t="s">
        <v>412</v>
      </c>
      <c r="C3228" s="2" t="s">
        <v>57</v>
      </c>
      <c r="D3228" s="16" t="s">
        <v>433</v>
      </c>
      <c r="E3228" s="10">
        <v>-26.466738828438334</v>
      </c>
      <c r="F3228" s="26">
        <v>928.8555691977245</v>
      </c>
      <c r="G3228" s="10">
        <v>1091.6948316621804</v>
      </c>
    </row>
    <row r="3229">
      <c r="A3229" s="2">
        <v>3228.0</v>
      </c>
      <c r="B3229" s="2" t="s">
        <v>679</v>
      </c>
      <c r="C3229" s="2" t="s">
        <v>57</v>
      </c>
      <c r="D3229" s="16" t="s">
        <v>570</v>
      </c>
      <c r="E3229" s="10">
        <v>25.05788675847755</v>
      </c>
      <c r="F3229" s="26">
        <v>1000.0</v>
      </c>
      <c r="G3229" s="10">
        <v>1118.1615704906187</v>
      </c>
    </row>
    <row r="3230">
      <c r="A3230" s="2">
        <v>3229.0</v>
      </c>
      <c r="B3230" s="2" t="s">
        <v>49</v>
      </c>
      <c r="C3230" s="2" t="s">
        <v>255</v>
      </c>
      <c r="D3230" s="16" t="s">
        <v>476</v>
      </c>
      <c r="E3230" s="10">
        <v>5.41897485510367</v>
      </c>
      <c r="F3230" s="26">
        <v>1105.2889625308098</v>
      </c>
      <c r="G3230" s="10">
        <v>960.6983349747005</v>
      </c>
    </row>
    <row r="3231">
      <c r="A3231" s="2">
        <v>3230.0</v>
      </c>
      <c r="B3231" s="2" t="s">
        <v>168</v>
      </c>
      <c r="C3231" s="2" t="s">
        <v>49</v>
      </c>
      <c r="D3231" s="16" t="s">
        <v>456</v>
      </c>
      <c r="E3231" s="10">
        <v>31.973747825226344</v>
      </c>
      <c r="F3231" s="26">
        <v>991.6780939528828</v>
      </c>
      <c r="G3231" s="10">
        <v>1110.7079373859135</v>
      </c>
    </row>
    <row r="3232">
      <c r="A3232" s="2">
        <v>3231.0</v>
      </c>
      <c r="B3232" s="2" t="s">
        <v>33</v>
      </c>
      <c r="C3232" s="2" t="s">
        <v>168</v>
      </c>
      <c r="D3232" s="16" t="s">
        <v>569</v>
      </c>
      <c r="E3232" s="10">
        <v>10.05466048853232</v>
      </c>
      <c r="F3232" s="26">
        <v>1075.7377124414209</v>
      </c>
      <c r="G3232" s="10">
        <v>1023.6518417781092</v>
      </c>
    </row>
    <row r="3233">
      <c r="A3233" s="2">
        <v>3232.0</v>
      </c>
      <c r="B3233" s="2" t="s">
        <v>347</v>
      </c>
      <c r="C3233" s="2" t="s">
        <v>33</v>
      </c>
      <c r="D3233" s="16" t="s">
        <v>583</v>
      </c>
      <c r="E3233" s="10">
        <v>38.389586030166505</v>
      </c>
      <c r="F3233" s="26">
        <v>913.7497645743855</v>
      </c>
      <c r="G3233" s="10">
        <v>1085.7923729299532</v>
      </c>
    </row>
    <row r="3234">
      <c r="A3234" s="2">
        <v>3233.0</v>
      </c>
      <c r="B3234" s="2" t="s">
        <v>37</v>
      </c>
      <c r="C3234" s="2" t="s">
        <v>347</v>
      </c>
      <c r="D3234" s="16" t="s">
        <v>441</v>
      </c>
      <c r="E3234" s="10">
        <v>5.643864491566657</v>
      </c>
      <c r="F3234" s="26">
        <v>1100.5845130717335</v>
      </c>
      <c r="G3234" s="10">
        <v>952.139350604552</v>
      </c>
    </row>
    <row r="3235">
      <c r="A3235" s="2">
        <v>3234.0</v>
      </c>
      <c r="B3235" s="2" t="s">
        <v>397</v>
      </c>
      <c r="C3235" s="2" t="s">
        <v>37</v>
      </c>
      <c r="D3235" s="16" t="s">
        <v>433</v>
      </c>
      <c r="E3235" s="10">
        <v>-24.277810112164225</v>
      </c>
      <c r="F3235" s="26">
        <v>927.4895173023996</v>
      </c>
      <c r="G3235" s="10">
        <v>1106.2283775633002</v>
      </c>
    </row>
    <row r="3236">
      <c r="A3236" s="2">
        <v>3235.0</v>
      </c>
      <c r="B3236" s="2" t="s">
        <v>412</v>
      </c>
      <c r="C3236" s="2" t="s">
        <v>37</v>
      </c>
      <c r="D3236" s="16" t="s">
        <v>433</v>
      </c>
      <c r="E3236" s="10">
        <v>-18.02315265573268</v>
      </c>
      <c r="F3236" s="26">
        <v>902.3888303692862</v>
      </c>
      <c r="G3236" s="10">
        <v>1130.5061876754644</v>
      </c>
    </row>
    <row r="3237">
      <c r="A3237" s="2">
        <v>3236.0</v>
      </c>
      <c r="B3237" s="2" t="s">
        <v>168</v>
      </c>
      <c r="C3237" s="2" t="s">
        <v>37</v>
      </c>
      <c r="D3237" s="16" t="s">
        <v>503</v>
      </c>
      <c r="E3237" s="10">
        <v>29.052083368123434</v>
      </c>
      <c r="F3237" s="26">
        <v>1013.597181289577</v>
      </c>
      <c r="G3237" s="10">
        <v>1148.529340331197</v>
      </c>
    </row>
    <row r="3238">
      <c r="A3238" s="2">
        <v>3237.0</v>
      </c>
      <c r="B3238" s="2" t="s">
        <v>680</v>
      </c>
      <c r="C3238" s="2" t="s">
        <v>168</v>
      </c>
      <c r="D3238" s="16" t="s">
        <v>590</v>
      </c>
      <c r="E3238" s="10">
        <v>19.884299055701703</v>
      </c>
      <c r="F3238" s="26">
        <v>1000.0</v>
      </c>
      <c r="G3238" s="10">
        <v>1042.6492646577005</v>
      </c>
    </row>
    <row r="3239">
      <c r="A3239" s="2">
        <v>3238.0</v>
      </c>
      <c r="B3239" s="2" t="s">
        <v>64</v>
      </c>
      <c r="C3239" s="2" t="s">
        <v>677</v>
      </c>
      <c r="D3239" s="16" t="s">
        <v>490</v>
      </c>
      <c r="E3239" s="10">
        <v>8.06994373059048</v>
      </c>
      <c r="F3239" s="26">
        <v>1095.1516776665123</v>
      </c>
      <c r="G3239" s="10">
        <v>1009.2491577132105</v>
      </c>
    </row>
    <row r="3240">
      <c r="A3240" s="2">
        <v>3239.0</v>
      </c>
      <c r="B3240" s="2" t="s">
        <v>90</v>
      </c>
      <c r="C3240" s="2" t="s">
        <v>64</v>
      </c>
      <c r="D3240" s="16" t="s">
        <v>441</v>
      </c>
      <c r="E3240" s="10">
        <v>17.472543214417367</v>
      </c>
      <c r="F3240" s="26">
        <v>1093.083000066969</v>
      </c>
      <c r="G3240" s="10">
        <v>1103.2216213971028</v>
      </c>
    </row>
    <row r="3241">
      <c r="A3241" s="2">
        <v>3240.0</v>
      </c>
      <c r="B3241" s="2" t="s">
        <v>123</v>
      </c>
      <c r="C3241" s="2" t="s">
        <v>90</v>
      </c>
      <c r="D3241" s="16" t="s">
        <v>595</v>
      </c>
      <c r="E3241" s="10">
        <v>19.326105806343598</v>
      </c>
      <c r="F3241" s="26">
        <v>1073.9713167371276</v>
      </c>
      <c r="G3241" s="10">
        <v>1110.5555432813865</v>
      </c>
    </row>
    <row r="3242">
      <c r="A3242" s="2">
        <v>3241.0</v>
      </c>
      <c r="B3242" s="2" t="s">
        <v>32</v>
      </c>
      <c r="C3242" s="2" t="s">
        <v>123</v>
      </c>
      <c r="D3242" s="16" t="s">
        <v>510</v>
      </c>
      <c r="E3242" s="10">
        <v>15.982923220736259</v>
      </c>
      <c r="F3242" s="26">
        <v>1085.6609519730448</v>
      </c>
      <c r="G3242" s="10">
        <v>1093.2974225434712</v>
      </c>
    </row>
    <row r="3243">
      <c r="A3243" s="2">
        <v>3242.0</v>
      </c>
      <c r="B3243" s="2" t="s">
        <v>151</v>
      </c>
      <c r="C3243" s="2" t="s">
        <v>32</v>
      </c>
      <c r="D3243" s="16" t="s">
        <v>498</v>
      </c>
      <c r="E3243" s="10">
        <v>20.15589094093143</v>
      </c>
      <c r="F3243" s="26">
        <v>1062.0920851756543</v>
      </c>
      <c r="G3243" s="10">
        <v>1101.643875193781</v>
      </c>
    </row>
    <row r="3244">
      <c r="A3244" s="2">
        <v>3243.0</v>
      </c>
      <c r="B3244" s="2" t="s">
        <v>12</v>
      </c>
      <c r="C3244" s="2" t="s">
        <v>151</v>
      </c>
      <c r="D3244" s="16" t="s">
        <v>562</v>
      </c>
      <c r="E3244" s="10">
        <v>10.124324904287963</v>
      </c>
      <c r="F3244" s="26">
        <v>1135.3398573926995</v>
      </c>
      <c r="G3244" s="10">
        <v>1082.247976116586</v>
      </c>
    </row>
    <row r="3245">
      <c r="A3245" s="2">
        <v>3244.0</v>
      </c>
      <c r="B3245" s="2" t="s">
        <v>69</v>
      </c>
      <c r="C3245" s="2" t="s">
        <v>12</v>
      </c>
      <c r="D3245" s="16" t="s">
        <v>511</v>
      </c>
      <c r="E3245" s="10">
        <v>24.14557050512216</v>
      </c>
      <c r="F3245" s="26">
        <v>1072.5104730119517</v>
      </c>
      <c r="G3245" s="10">
        <v>1145.4641822969875</v>
      </c>
    </row>
    <row r="3246">
      <c r="A3246" s="2">
        <v>3245.0</v>
      </c>
      <c r="B3246" s="2" t="s">
        <v>80</v>
      </c>
      <c r="C3246" s="2" t="s">
        <v>69</v>
      </c>
      <c r="D3246" s="16" t="s">
        <v>526</v>
      </c>
      <c r="E3246" s="10">
        <v>18.631082232991506</v>
      </c>
      <c r="F3246" s="26">
        <v>1068.2533983805156</v>
      </c>
      <c r="G3246" s="10">
        <v>1096.6560435170738</v>
      </c>
    </row>
    <row r="3247">
      <c r="A3247" s="2">
        <v>3246.0</v>
      </c>
      <c r="B3247" s="2" t="s">
        <v>152</v>
      </c>
      <c r="C3247" s="2" t="s">
        <v>80</v>
      </c>
      <c r="D3247" s="16" t="s">
        <v>433</v>
      </c>
      <c r="E3247" s="10">
        <v>-43.786159077784184</v>
      </c>
      <c r="F3247" s="26">
        <v>1048.8206103943548</v>
      </c>
      <c r="G3247" s="10">
        <v>1086.884480613507</v>
      </c>
    </row>
    <row r="3248">
      <c r="A3248" s="2">
        <v>3247.0</v>
      </c>
      <c r="B3248" s="2" t="s">
        <v>64</v>
      </c>
      <c r="C3248" s="2" t="s">
        <v>80</v>
      </c>
      <c r="D3248" s="16" t="s">
        <v>507</v>
      </c>
      <c r="E3248" s="10">
        <v>18.135643588837603</v>
      </c>
      <c r="F3248" s="26">
        <v>1085.7490781826853</v>
      </c>
      <c r="G3248" s="10">
        <v>1130.6706396912912</v>
      </c>
    </row>
    <row r="3249">
      <c r="A3249" s="2">
        <v>3248.0</v>
      </c>
      <c r="B3249" s="2" t="s">
        <v>90</v>
      </c>
      <c r="C3249" s="2" t="s">
        <v>64</v>
      </c>
      <c r="D3249" s="16" t="s">
        <v>433</v>
      </c>
      <c r="E3249" s="10">
        <v>-46.806454285512714</v>
      </c>
      <c r="F3249" s="26">
        <v>1091.229437475043</v>
      </c>
      <c r="G3249" s="10">
        <v>1103.8847217715227</v>
      </c>
    </row>
    <row r="3250">
      <c r="A3250" s="2">
        <v>3249.0</v>
      </c>
      <c r="B3250" s="2" t="s">
        <v>677</v>
      </c>
      <c r="C3250" s="2" t="s">
        <v>64</v>
      </c>
      <c r="D3250" s="16" t="s">
        <v>548</v>
      </c>
      <c r="E3250" s="10">
        <v>32.8674041455052</v>
      </c>
      <c r="F3250" s="26">
        <v>1001.17921398262</v>
      </c>
      <c r="G3250" s="10">
        <v>1150.6911760570354</v>
      </c>
    </row>
    <row r="3251">
      <c r="A3251" s="2">
        <v>3250.0</v>
      </c>
      <c r="B3251" s="2" t="s">
        <v>151</v>
      </c>
      <c r="C3251" s="2" t="s">
        <v>677</v>
      </c>
      <c r="D3251" s="16" t="s">
        <v>433</v>
      </c>
      <c r="E3251" s="10">
        <v>-51.9165169387371</v>
      </c>
      <c r="F3251" s="26">
        <v>1072.123651212298</v>
      </c>
      <c r="G3251" s="10">
        <v>1034.0466181281251</v>
      </c>
    </row>
    <row r="3252">
      <c r="A3252" s="2">
        <v>3251.0</v>
      </c>
      <c r="B3252" s="2" t="s">
        <v>80</v>
      </c>
      <c r="C3252" s="2" t="s">
        <v>69</v>
      </c>
      <c r="D3252" s="16" t="s">
        <v>567</v>
      </c>
      <c r="E3252" s="10">
        <v>11.47517244071251</v>
      </c>
      <c r="F3252" s="26">
        <v>1112.5349961024538</v>
      </c>
      <c r="G3252" s="10">
        <v>1078.0249612840823</v>
      </c>
    </row>
    <row r="3253">
      <c r="A3253" s="2">
        <v>3252.0</v>
      </c>
      <c r="B3253" s="2" t="s">
        <v>415</v>
      </c>
      <c r="C3253" s="2" t="s">
        <v>306</v>
      </c>
      <c r="D3253" s="16" t="s">
        <v>430</v>
      </c>
      <c r="E3253" s="10">
        <v>31.73082416758234</v>
      </c>
      <c r="F3253" s="26">
        <v>865.1417872522792</v>
      </c>
      <c r="G3253" s="10">
        <v>991.2696298639906</v>
      </c>
    </row>
    <row r="3254">
      <c r="A3254" s="2">
        <v>3253.0</v>
      </c>
      <c r="B3254" s="2" t="s">
        <v>420</v>
      </c>
      <c r="C3254" s="2" t="s">
        <v>415</v>
      </c>
      <c r="D3254" s="16" t="s">
        <v>433</v>
      </c>
      <c r="E3254" s="10">
        <v>-55.58807440132509</v>
      </c>
      <c r="F3254" s="26">
        <v>982.8146804920711</v>
      </c>
      <c r="G3254" s="10">
        <v>896.8726114198615</v>
      </c>
    </row>
    <row r="3255">
      <c r="A3255" s="2">
        <v>3254.0</v>
      </c>
      <c r="B3255" s="2" t="s">
        <v>301</v>
      </c>
      <c r="C3255" s="2" t="s">
        <v>415</v>
      </c>
      <c r="D3255" s="16" t="s">
        <v>568</v>
      </c>
      <c r="E3255" s="10">
        <v>16.172430141357122</v>
      </c>
      <c r="F3255" s="26">
        <v>920.7878317564416</v>
      </c>
      <c r="G3255" s="10">
        <v>952.4606858211866</v>
      </c>
    </row>
    <row r="3256">
      <c r="A3256" s="2">
        <v>3255.0</v>
      </c>
      <c r="B3256" s="2" t="s">
        <v>243</v>
      </c>
      <c r="C3256" s="2" t="s">
        <v>301</v>
      </c>
      <c r="D3256" s="16" t="s">
        <v>446</v>
      </c>
      <c r="E3256" s="10">
        <v>9.735225610472702</v>
      </c>
      <c r="F3256" s="26">
        <v>997.8701343073495</v>
      </c>
      <c r="G3256" s="10">
        <v>936.9602618977987</v>
      </c>
    </row>
    <row r="3257">
      <c r="A3257" s="2">
        <v>3256.0</v>
      </c>
      <c r="B3257" s="2" t="s">
        <v>306</v>
      </c>
      <c r="C3257" s="2" t="s">
        <v>243</v>
      </c>
      <c r="D3257" s="16" t="s">
        <v>531</v>
      </c>
      <c r="E3257" s="10">
        <v>21.70043068618458</v>
      </c>
      <c r="F3257" s="26">
        <v>959.5388056964083</v>
      </c>
      <c r="G3257" s="10">
        <v>1007.6053599178222</v>
      </c>
    </row>
    <row r="3258">
      <c r="A3258" s="2">
        <v>3257.0</v>
      </c>
      <c r="B3258" s="2" t="s">
        <v>419</v>
      </c>
      <c r="C3258" s="2" t="s">
        <v>306</v>
      </c>
      <c r="D3258" s="16" t="s">
        <v>575</v>
      </c>
      <c r="E3258" s="10">
        <v>25.984668273878587</v>
      </c>
      <c r="F3258" s="26">
        <v>892.7550930401711</v>
      </c>
      <c r="G3258" s="10">
        <v>981.2392363825929</v>
      </c>
    </row>
    <row r="3259">
      <c r="A3259" s="2">
        <v>3258.0</v>
      </c>
      <c r="B3259" s="2" t="s">
        <v>420</v>
      </c>
      <c r="C3259" s="2" t="s">
        <v>419</v>
      </c>
      <c r="D3259" s="16" t="s">
        <v>566</v>
      </c>
      <c r="E3259" s="10">
        <v>14.28952989547131</v>
      </c>
      <c r="F3259" s="26">
        <v>927.226606090746</v>
      </c>
      <c r="G3259" s="10">
        <v>918.7397613140497</v>
      </c>
    </row>
    <row r="3260">
      <c r="A3260" s="2">
        <v>3259.0</v>
      </c>
      <c r="B3260" s="2" t="s">
        <v>415</v>
      </c>
      <c r="C3260" s="2" t="s">
        <v>420</v>
      </c>
      <c r="D3260" s="16" t="s">
        <v>549</v>
      </c>
      <c r="E3260" s="10">
        <v>15.739142549173843</v>
      </c>
      <c r="F3260" s="26">
        <v>936.2882556798296</v>
      </c>
      <c r="G3260" s="10">
        <v>941.5161359862174</v>
      </c>
    </row>
    <row r="3261">
      <c r="A3261" s="2">
        <v>3260.0</v>
      </c>
      <c r="B3261" s="2" t="s">
        <v>306</v>
      </c>
      <c r="C3261" s="2" t="s">
        <v>415</v>
      </c>
      <c r="D3261" s="16" t="s">
        <v>545</v>
      </c>
      <c r="E3261" s="10">
        <v>15.646483096795974</v>
      </c>
      <c r="F3261" s="26">
        <v>955.2545681087144</v>
      </c>
      <c r="G3261" s="10">
        <v>952.0273982290036</v>
      </c>
    </row>
    <row r="3262">
      <c r="A3262" s="2">
        <v>3261.0</v>
      </c>
      <c r="B3262" s="2" t="s">
        <v>384</v>
      </c>
      <c r="C3262" s="2" t="s">
        <v>306</v>
      </c>
      <c r="D3262" s="16" t="s">
        <v>483</v>
      </c>
      <c r="E3262" s="10">
        <v>20.435453050517783</v>
      </c>
      <c r="F3262" s="26">
        <v>924.8750150454863</v>
      </c>
      <c r="G3262" s="10">
        <v>970.9010512055103</v>
      </c>
    </row>
    <row r="3263">
      <c r="A3263" s="2">
        <v>3262.0</v>
      </c>
      <c r="B3263" s="2" t="s">
        <v>414</v>
      </c>
      <c r="C3263" s="2" t="s">
        <v>384</v>
      </c>
      <c r="D3263" s="16" t="s">
        <v>491</v>
      </c>
      <c r="E3263" s="10">
        <v>21.555010364804918</v>
      </c>
      <c r="F3263" s="26">
        <v>891.5806851951927</v>
      </c>
      <c r="G3263" s="10">
        <v>945.310468096004</v>
      </c>
    </row>
    <row r="3264">
      <c r="A3264" s="2">
        <v>3263.0</v>
      </c>
      <c r="B3264" s="2" t="s">
        <v>243</v>
      </c>
      <c r="C3264" s="2" t="s">
        <v>414</v>
      </c>
      <c r="D3264" s="16" t="s">
        <v>505</v>
      </c>
      <c r="E3264" s="10">
        <v>9.22137839941852</v>
      </c>
      <c r="F3264" s="26">
        <v>985.9049292316375</v>
      </c>
      <c r="G3264" s="10">
        <v>913.1356955599975</v>
      </c>
    </row>
    <row r="3265">
      <c r="A3265" s="2">
        <v>3264.0</v>
      </c>
      <c r="B3265" s="2" t="s">
        <v>306</v>
      </c>
      <c r="C3265" s="2" t="s">
        <v>243</v>
      </c>
      <c r="D3265" s="16" t="s">
        <v>486</v>
      </c>
      <c r="E3265" s="10">
        <v>20.821254764904943</v>
      </c>
      <c r="F3265" s="26">
        <v>950.4655981549926</v>
      </c>
      <c r="G3265" s="10">
        <v>995.126307631056</v>
      </c>
    </row>
    <row r="3266">
      <c r="A3266" s="2">
        <v>3265.0</v>
      </c>
      <c r="B3266" s="2" t="s">
        <v>419</v>
      </c>
      <c r="C3266" s="2" t="s">
        <v>306</v>
      </c>
      <c r="D3266" s="16" t="s">
        <v>433</v>
      </c>
      <c r="E3266" s="10">
        <v>-40.04991181300814</v>
      </c>
      <c r="F3266" s="26">
        <v>904.4502314185785</v>
      </c>
      <c r="G3266" s="10">
        <v>971.2868529198976</v>
      </c>
    </row>
    <row r="3267">
      <c r="A3267" s="2">
        <v>3266.0</v>
      </c>
      <c r="B3267" s="2" t="s">
        <v>415</v>
      </c>
      <c r="C3267" s="2" t="s">
        <v>306</v>
      </c>
      <c r="D3267" s="16" t="s">
        <v>433</v>
      </c>
      <c r="E3267" s="10">
        <v>-38.94575166542823</v>
      </c>
      <c r="F3267" s="26">
        <v>936.3809151322076</v>
      </c>
      <c r="G3267" s="10">
        <v>1011.3367647329057</v>
      </c>
    </row>
    <row r="3268">
      <c r="A3268" s="2">
        <v>3267.0</v>
      </c>
      <c r="B3268" s="2" t="s">
        <v>54</v>
      </c>
      <c r="C3268" s="2" t="s">
        <v>18</v>
      </c>
      <c r="D3268" s="16" t="s">
        <v>541</v>
      </c>
      <c r="E3268" s="10">
        <v>36.64320835641019</v>
      </c>
      <c r="F3268" s="26">
        <v>1011.2229421150629</v>
      </c>
      <c r="G3268" s="10">
        <v>1167.146809147937</v>
      </c>
    </row>
    <row r="3269">
      <c r="A3269" s="2">
        <v>3268.0</v>
      </c>
      <c r="B3269" s="2" t="s">
        <v>105</v>
      </c>
      <c r="C3269" s="2" t="s">
        <v>54</v>
      </c>
      <c r="D3269" s="16" t="s">
        <v>433</v>
      </c>
      <c r="E3269" s="10">
        <v>-50.199738926188466</v>
      </c>
      <c r="F3269" s="26">
        <v>1067.4345744173277</v>
      </c>
      <c r="G3269" s="10">
        <v>1047.866150471473</v>
      </c>
    </row>
    <row r="3270">
      <c r="A3270" s="2">
        <v>3269.0</v>
      </c>
      <c r="B3270" s="2" t="s">
        <v>53</v>
      </c>
      <c r="C3270" s="2" t="s">
        <v>54</v>
      </c>
      <c r="D3270" s="16" t="s">
        <v>453</v>
      </c>
      <c r="E3270" s="10">
        <v>18.385376394766695</v>
      </c>
      <c r="F3270" s="26">
        <v>1048.7892745715792</v>
      </c>
      <c r="G3270" s="10">
        <v>1098.0658893976615</v>
      </c>
    </row>
    <row r="3271">
      <c r="A3271" s="2">
        <v>3270.0</v>
      </c>
      <c r="B3271" s="2" t="s">
        <v>41</v>
      </c>
      <c r="C3271" s="2" t="s">
        <v>53</v>
      </c>
      <c r="D3271" s="16" t="s">
        <v>454</v>
      </c>
      <c r="E3271" s="10">
        <v>8.664921418907547</v>
      </c>
      <c r="F3271" s="26">
        <v>1142.3618212688552</v>
      </c>
      <c r="G3271" s="10">
        <v>1067.174650966346</v>
      </c>
    </row>
    <row r="3272">
      <c r="A3272" s="2">
        <v>3271.0</v>
      </c>
      <c r="B3272" s="2" t="s">
        <v>16</v>
      </c>
      <c r="C3272" s="2" t="s">
        <v>41</v>
      </c>
      <c r="D3272" s="16" t="s">
        <v>466</v>
      </c>
      <c r="E3272" s="10">
        <v>14.134071487007073</v>
      </c>
      <c r="F3272" s="26">
        <v>1164.4398838747125</v>
      </c>
      <c r="G3272" s="10">
        <v>1151.0267426877629</v>
      </c>
    </row>
    <row r="3273">
      <c r="A3273" s="2">
        <v>3272.0</v>
      </c>
      <c r="B3273" s="2" t="s">
        <v>10</v>
      </c>
      <c r="C3273" s="2" t="s">
        <v>16</v>
      </c>
      <c r="D3273" s="16" t="s">
        <v>480</v>
      </c>
      <c r="E3273" s="10">
        <v>10.662361240752935</v>
      </c>
      <c r="F3273" s="26">
        <v>1232.2318413110847</v>
      </c>
      <c r="G3273" s="10">
        <v>1178.5739553617195</v>
      </c>
    </row>
    <row r="3274">
      <c r="A3274" s="2">
        <v>3273.0</v>
      </c>
      <c r="B3274" s="2" t="s">
        <v>18</v>
      </c>
      <c r="C3274" s="2" t="s">
        <v>10</v>
      </c>
      <c r="D3274" s="16" t="s">
        <v>433</v>
      </c>
      <c r="E3274" s="10">
        <v>-33.66921027995547</v>
      </c>
      <c r="F3274" s="26">
        <v>1130.5036007915267</v>
      </c>
      <c r="G3274" s="10">
        <v>1242.8942025518377</v>
      </c>
    </row>
    <row r="3275">
      <c r="A3275" s="2">
        <v>3274.0</v>
      </c>
      <c r="B3275" s="2" t="s">
        <v>53</v>
      </c>
      <c r="C3275" s="2" t="s">
        <v>10</v>
      </c>
      <c r="D3275" s="16" t="s">
        <v>589</v>
      </c>
      <c r="E3275" s="10">
        <v>42.44456690494323</v>
      </c>
      <c r="F3275" s="26">
        <v>1058.5097295474384</v>
      </c>
      <c r="G3275" s="10">
        <v>1276.5634128317931</v>
      </c>
    </row>
    <row r="3276">
      <c r="A3276" s="2">
        <v>3275.0</v>
      </c>
      <c r="B3276" s="2" t="s">
        <v>25</v>
      </c>
      <c r="C3276" s="2" t="s">
        <v>53</v>
      </c>
      <c r="D3276" s="16" t="s">
        <v>441</v>
      </c>
      <c r="E3276" s="10">
        <v>22.83931183191459</v>
      </c>
      <c r="F3276" s="26">
        <v>1046.7178000891204</v>
      </c>
      <c r="G3276" s="10">
        <v>1100.9542964523816</v>
      </c>
    </row>
    <row r="3277">
      <c r="A3277" s="2">
        <v>3276.0</v>
      </c>
      <c r="B3277" s="2" t="s">
        <v>121</v>
      </c>
      <c r="C3277" s="2" t="s">
        <v>25</v>
      </c>
      <c r="D3277" s="16" t="s">
        <v>494</v>
      </c>
      <c r="E3277" s="10">
        <v>17.988934631822787</v>
      </c>
      <c r="F3277" s="26">
        <v>1049.3705027544331</v>
      </c>
      <c r="G3277" s="10">
        <v>1069.5571119210351</v>
      </c>
    </row>
    <row r="3278">
      <c r="A3278" s="2">
        <v>3277.0</v>
      </c>
      <c r="B3278" s="2" t="s">
        <v>54</v>
      </c>
      <c r="C3278" s="2" t="s">
        <v>121</v>
      </c>
      <c r="D3278" s="16" t="s">
        <v>498</v>
      </c>
      <c r="E3278" s="10">
        <v>14.275451851541115</v>
      </c>
      <c r="F3278" s="26">
        <v>1079.6805130028947</v>
      </c>
      <c r="G3278" s="10">
        <v>1067.3594373862559</v>
      </c>
    </row>
    <row r="3279">
      <c r="A3279" s="2">
        <v>3278.0</v>
      </c>
      <c r="B3279" s="2" t="s">
        <v>53</v>
      </c>
      <c r="C3279" s="2" t="s">
        <v>54</v>
      </c>
      <c r="D3279" s="16" t="s">
        <v>492</v>
      </c>
      <c r="E3279" s="10">
        <v>17.27107315706256</v>
      </c>
      <c r="F3279" s="26">
        <v>1078.1149846204669</v>
      </c>
      <c r="G3279" s="10">
        <v>1093.955964854436</v>
      </c>
    </row>
    <row r="3280">
      <c r="A3280" s="2">
        <v>3279.0</v>
      </c>
      <c r="B3280" s="2" t="s">
        <v>25</v>
      </c>
      <c r="C3280" s="2" t="s">
        <v>53</v>
      </c>
      <c r="D3280" s="16" t="s">
        <v>427</v>
      </c>
      <c r="E3280" s="10">
        <v>21.19305853990429</v>
      </c>
      <c r="F3280" s="26">
        <v>1051.5681772892124</v>
      </c>
      <c r="G3280" s="10">
        <v>1095.3860577775295</v>
      </c>
    </row>
    <row r="3281">
      <c r="A3281" s="2">
        <v>3280.0</v>
      </c>
      <c r="B3281" s="2" t="s">
        <v>16</v>
      </c>
      <c r="C3281" s="2" t="s">
        <v>25</v>
      </c>
      <c r="D3281" s="16" t="s">
        <v>500</v>
      </c>
      <c r="E3281" s="10">
        <v>7.415321343410783</v>
      </c>
      <c r="F3281" s="26">
        <v>1167.9115941209666</v>
      </c>
      <c r="G3281" s="10">
        <v>1072.7612358291167</v>
      </c>
    </row>
    <row r="3282">
      <c r="A3282" s="2">
        <v>3281.0</v>
      </c>
      <c r="B3282" s="2" t="s">
        <v>10</v>
      </c>
      <c r="C3282" s="2" t="s">
        <v>16</v>
      </c>
      <c r="D3282" s="16" t="s">
        <v>459</v>
      </c>
      <c r="E3282" s="10">
        <v>11.135409345412036</v>
      </c>
      <c r="F3282" s="26">
        <v>1234.1188459268499</v>
      </c>
      <c r="G3282" s="10">
        <v>1175.3269154643774</v>
      </c>
    </row>
    <row r="3283">
      <c r="A3283" s="2">
        <v>3282.0</v>
      </c>
      <c r="B3283" s="2" t="s">
        <v>304</v>
      </c>
      <c r="C3283" s="2" t="s">
        <v>99</v>
      </c>
      <c r="D3283" s="16" t="s">
        <v>433</v>
      </c>
      <c r="E3283" s="10">
        <v>-49.998656396417445</v>
      </c>
      <c r="F3283" s="26">
        <v>1004.0449081509009</v>
      </c>
      <c r="G3283" s="10">
        <v>986.5310213962191</v>
      </c>
    </row>
    <row r="3284">
      <c r="A3284" s="2">
        <v>3283.0</v>
      </c>
      <c r="B3284" s="2" t="s">
        <v>300</v>
      </c>
      <c r="C3284" s="2" t="s">
        <v>99</v>
      </c>
      <c r="D3284" s="16" t="s">
        <v>521</v>
      </c>
      <c r="E3284" s="10">
        <v>14.608718786744058</v>
      </c>
      <c r="F3284" s="26">
        <v>1007.1519278092371</v>
      </c>
      <c r="G3284" s="10">
        <v>1036.5296777926364</v>
      </c>
    </row>
    <row r="3285">
      <c r="A3285" s="2">
        <v>3284.0</v>
      </c>
      <c r="B3285" s="2" t="s">
        <v>155</v>
      </c>
      <c r="C3285" s="2" t="s">
        <v>300</v>
      </c>
      <c r="D3285" s="16" t="s">
        <v>590</v>
      </c>
      <c r="E3285" s="10">
        <v>14.96114425477279</v>
      </c>
      <c r="F3285" s="26">
        <v>1021.1548171207071</v>
      </c>
      <c r="G3285" s="10">
        <v>1021.7606465959811</v>
      </c>
    </row>
    <row r="3286">
      <c r="A3286" s="2">
        <v>3285.0</v>
      </c>
      <c r="B3286" s="2" t="s">
        <v>417</v>
      </c>
      <c r="C3286" s="2" t="s">
        <v>155</v>
      </c>
      <c r="D3286" s="16" t="s">
        <v>433</v>
      </c>
      <c r="E3286" s="10">
        <v>-34.5979035193038</v>
      </c>
      <c r="F3286" s="26">
        <v>930.2078615099117</v>
      </c>
      <c r="G3286" s="10">
        <v>1036.1159613754799</v>
      </c>
    </row>
    <row r="3287">
      <c r="A3287" s="2">
        <v>3286.0</v>
      </c>
      <c r="B3287" s="2" t="s">
        <v>342</v>
      </c>
      <c r="C3287" s="2" t="s">
        <v>155</v>
      </c>
      <c r="D3287" s="16" t="s">
        <v>543</v>
      </c>
      <c r="E3287" s="10">
        <v>32.3421276785281</v>
      </c>
      <c r="F3287" s="26">
        <v>927.1483603004073</v>
      </c>
      <c r="G3287" s="10">
        <v>1070.7138648947837</v>
      </c>
    </row>
    <row r="3288">
      <c r="A3288" s="2">
        <v>3287.0</v>
      </c>
      <c r="B3288" s="2" t="s">
        <v>271</v>
      </c>
      <c r="C3288" s="2" t="s">
        <v>342</v>
      </c>
      <c r="D3288" s="16" t="s">
        <v>468</v>
      </c>
      <c r="E3288" s="10">
        <v>16.787717637120988</v>
      </c>
      <c r="F3288" s="26">
        <v>948.370057148272</v>
      </c>
      <c r="G3288" s="10">
        <v>959.4904879789353</v>
      </c>
    </row>
    <row r="3289">
      <c r="A3289" s="2">
        <v>3288.0</v>
      </c>
      <c r="B3289" s="2" t="s">
        <v>376</v>
      </c>
      <c r="C3289" s="2" t="s">
        <v>271</v>
      </c>
      <c r="D3289" s="16" t="s">
        <v>433</v>
      </c>
      <c r="E3289" s="10">
        <v>-47.222544895896746</v>
      </c>
      <c r="F3289" s="26">
        <v>956.2101403127555</v>
      </c>
      <c r="G3289" s="10">
        <v>965.157774785393</v>
      </c>
    </row>
    <row r="3290">
      <c r="A3290" s="2">
        <v>3289.0</v>
      </c>
      <c r="B3290" s="2" t="s">
        <v>304</v>
      </c>
      <c r="C3290" s="2" t="s">
        <v>271</v>
      </c>
      <c r="D3290" s="16" t="s">
        <v>445</v>
      </c>
      <c r="E3290" s="10">
        <v>18.605477358194527</v>
      </c>
      <c r="F3290" s="26">
        <v>954.0462517544835</v>
      </c>
      <c r="G3290" s="10">
        <v>1012.3803196812897</v>
      </c>
    </row>
    <row r="3291">
      <c r="A3291" s="2">
        <v>3290.0</v>
      </c>
      <c r="B3291" s="2" t="s">
        <v>62</v>
      </c>
      <c r="C3291" s="2" t="s">
        <v>304</v>
      </c>
      <c r="D3291" s="16" t="s">
        <v>494</v>
      </c>
      <c r="E3291" s="10">
        <v>7.016145321297088</v>
      </c>
      <c r="F3291" s="26">
        <v>1080.288947068993</v>
      </c>
      <c r="G3291" s="10">
        <v>972.651729112678</v>
      </c>
    </row>
    <row r="3292">
      <c r="A3292" s="2">
        <v>3291.0</v>
      </c>
      <c r="B3292" s="2" t="s">
        <v>300</v>
      </c>
      <c r="C3292" s="2" t="s">
        <v>62</v>
      </c>
      <c r="D3292" s="16" t="s">
        <v>433</v>
      </c>
      <c r="E3292" s="10">
        <v>-38.18072185317538</v>
      </c>
      <c r="F3292" s="26">
        <v>1006.7995023412083</v>
      </c>
      <c r="G3292" s="10">
        <v>1087.3050923902902</v>
      </c>
    </row>
    <row r="3293">
      <c r="A3293" s="2">
        <v>3292.0</v>
      </c>
      <c r="B3293" s="2" t="s">
        <v>417</v>
      </c>
      <c r="C3293" s="2" t="s">
        <v>62</v>
      </c>
      <c r="D3293" s="16" t="s">
        <v>433</v>
      </c>
      <c r="E3293" s="10">
        <v>-17.819072284829893</v>
      </c>
      <c r="F3293" s="26">
        <v>895.6099579906079</v>
      </c>
      <c r="G3293" s="10">
        <v>1125.4858142434655</v>
      </c>
    </row>
    <row r="3294">
      <c r="A3294" s="2">
        <v>3293.0</v>
      </c>
      <c r="B3294" s="2" t="s">
        <v>15</v>
      </c>
      <c r="C3294" s="2" t="s">
        <v>71</v>
      </c>
      <c r="D3294" s="16" t="s">
        <v>523</v>
      </c>
      <c r="E3294" s="10">
        <v>8.062964017210964</v>
      </c>
      <c r="F3294" s="26">
        <v>1148.1198157942842</v>
      </c>
      <c r="G3294" s="10">
        <v>1057.0500476217765</v>
      </c>
    </row>
    <row r="3295">
      <c r="A3295" s="2">
        <v>3294.0</v>
      </c>
      <c r="B3295" s="2" t="s">
        <v>171</v>
      </c>
      <c r="C3295" s="2" t="s">
        <v>15</v>
      </c>
      <c r="D3295" s="16" t="s">
        <v>445</v>
      </c>
      <c r="E3295" s="10">
        <v>31.38188623780225</v>
      </c>
      <c r="F3295" s="26">
        <v>1030.1188675208728</v>
      </c>
      <c r="G3295" s="10">
        <v>1156.1827798114953</v>
      </c>
    </row>
    <row r="3296">
      <c r="A3296" s="2">
        <v>3295.0</v>
      </c>
      <c r="B3296" s="2" t="s">
        <v>51</v>
      </c>
      <c r="C3296" s="2" t="s">
        <v>171</v>
      </c>
      <c r="D3296" s="16" t="s">
        <v>455</v>
      </c>
      <c r="E3296" s="10">
        <v>12.665280991090349</v>
      </c>
      <c r="F3296" s="26">
        <v>1092.6157583421104</v>
      </c>
      <c r="G3296" s="10">
        <v>1061.500753758675</v>
      </c>
    </row>
    <row r="3297">
      <c r="A3297" s="2">
        <v>3296.0</v>
      </c>
      <c r="B3297" s="2" t="s">
        <v>159</v>
      </c>
      <c r="C3297" s="2" t="s">
        <v>51</v>
      </c>
      <c r="D3297" s="16" t="s">
        <v>433</v>
      </c>
      <c r="E3297" s="10">
        <v>-39.21185599839214</v>
      </c>
      <c r="F3297" s="26">
        <v>1032.2694268242137</v>
      </c>
      <c r="G3297" s="10">
        <v>1105.2810393332009</v>
      </c>
    </row>
    <row r="3298">
      <c r="A3298" s="2">
        <v>3297.0</v>
      </c>
      <c r="B3298" s="2" t="s">
        <v>71</v>
      </c>
      <c r="C3298" s="2" t="s">
        <v>51</v>
      </c>
      <c r="D3298" s="16" t="s">
        <v>488</v>
      </c>
      <c r="E3298" s="10">
        <v>24.85786133664131</v>
      </c>
      <c r="F3298" s="26">
        <v>1048.9870836045654</v>
      </c>
      <c r="G3298" s="10">
        <v>1144.492895331593</v>
      </c>
    </row>
    <row r="3299">
      <c r="A3299" s="2">
        <v>3298.0</v>
      </c>
      <c r="B3299" s="2" t="s">
        <v>15</v>
      </c>
      <c r="C3299" s="2" t="s">
        <v>71</v>
      </c>
      <c r="D3299" s="16" t="s">
        <v>543</v>
      </c>
      <c r="E3299" s="10">
        <v>10.857702580836216</v>
      </c>
      <c r="F3299" s="26">
        <v>1124.800893573693</v>
      </c>
      <c r="G3299" s="10">
        <v>1073.8449449412067</v>
      </c>
    </row>
    <row r="3300">
      <c r="A3300" s="2">
        <v>3299.0</v>
      </c>
      <c r="B3300" s="2" t="s">
        <v>30</v>
      </c>
      <c r="C3300" s="2" t="s">
        <v>15</v>
      </c>
      <c r="D3300" s="16" t="s">
        <v>515</v>
      </c>
      <c r="E3300" s="10">
        <v>15.547001418643367</v>
      </c>
      <c r="F3300" s="26">
        <v>1139.2271211298137</v>
      </c>
      <c r="G3300" s="10">
        <v>1135.658596154529</v>
      </c>
    </row>
    <row r="3301">
      <c r="A3301" s="2">
        <v>3300.0</v>
      </c>
      <c r="B3301" s="2" t="s">
        <v>14</v>
      </c>
      <c r="C3301" s="2" t="s">
        <v>30</v>
      </c>
      <c r="D3301" s="16" t="s">
        <v>584</v>
      </c>
      <c r="E3301" s="10">
        <v>14.007400056369082</v>
      </c>
      <c r="F3301" s="26">
        <v>1164.080335286412</v>
      </c>
      <c r="G3301" s="10">
        <v>1154.7741225484572</v>
      </c>
    </row>
    <row r="3302">
      <c r="A3302" s="2">
        <v>3301.0</v>
      </c>
      <c r="B3302" s="2" t="s">
        <v>17</v>
      </c>
      <c r="C3302" s="2" t="s">
        <v>14</v>
      </c>
      <c r="D3302" s="16" t="s">
        <v>434</v>
      </c>
      <c r="E3302" s="10">
        <v>21.044369550441445</v>
      </c>
      <c r="F3302" s="26">
        <v>1132.295664842516</v>
      </c>
      <c r="G3302" s="10">
        <v>1178.0877353427811</v>
      </c>
    </row>
    <row r="3303">
      <c r="A3303" s="2">
        <v>3302.0</v>
      </c>
      <c r="B3303" s="2" t="s">
        <v>676</v>
      </c>
      <c r="C3303" s="2" t="s">
        <v>17</v>
      </c>
      <c r="D3303" s="16" t="s">
        <v>521</v>
      </c>
      <c r="E3303" s="10">
        <v>34.27459135293126</v>
      </c>
      <c r="F3303" s="26">
        <v>1006.839676008366</v>
      </c>
      <c r="G3303" s="10">
        <v>1153.3400343929575</v>
      </c>
    </row>
    <row r="3304">
      <c r="A3304" s="2">
        <v>3303.0</v>
      </c>
      <c r="B3304" s="2" t="s">
        <v>79</v>
      </c>
      <c r="C3304" s="2" t="s">
        <v>676</v>
      </c>
      <c r="D3304" s="16" t="s">
        <v>481</v>
      </c>
      <c r="E3304" s="10">
        <v>16.53116279229752</v>
      </c>
      <c r="F3304" s="26">
        <v>1034.5991484571953</v>
      </c>
      <c r="G3304" s="10">
        <v>1041.1142673612974</v>
      </c>
    </row>
    <row r="3305">
      <c r="A3305" s="2">
        <v>3304.0</v>
      </c>
      <c r="B3305" s="2" t="s">
        <v>78</v>
      </c>
      <c r="C3305" s="2" t="s">
        <v>79</v>
      </c>
      <c r="D3305" s="16" t="s">
        <v>432</v>
      </c>
      <c r="E3305" s="10">
        <v>13.782622902056891</v>
      </c>
      <c r="F3305" s="26">
        <v>1070.0365636462996</v>
      </c>
      <c r="G3305" s="10">
        <v>1051.1303112494927</v>
      </c>
    </row>
    <row r="3306">
      <c r="A3306" s="2">
        <v>3305.0</v>
      </c>
      <c r="B3306" s="2" t="s">
        <v>171</v>
      </c>
      <c r="C3306" s="2" t="s">
        <v>78</v>
      </c>
      <c r="D3306" s="16" t="s">
        <v>433</v>
      </c>
      <c r="E3306" s="10">
        <v>-44.16732708646531</v>
      </c>
      <c r="F3306" s="26">
        <v>1048.8354727675846</v>
      </c>
      <c r="G3306" s="10">
        <v>1083.8191865483564</v>
      </c>
    </row>
    <row r="3307">
      <c r="A3307" s="2">
        <v>3306.0</v>
      </c>
      <c r="B3307" s="2" t="s">
        <v>71</v>
      </c>
      <c r="C3307" s="2" t="s">
        <v>78</v>
      </c>
      <c r="D3307" s="16" t="s">
        <v>458</v>
      </c>
      <c r="E3307" s="10">
        <v>20.26810859601161</v>
      </c>
      <c r="F3307" s="26">
        <v>1062.9872423603706</v>
      </c>
      <c r="G3307" s="10">
        <v>1127.9865136348217</v>
      </c>
    </row>
    <row r="3308">
      <c r="A3308" s="2">
        <v>3307.0</v>
      </c>
      <c r="B3308" s="2" t="s">
        <v>676</v>
      </c>
      <c r="C3308" s="2" t="s">
        <v>71</v>
      </c>
      <c r="D3308" s="16" t="s">
        <v>523</v>
      </c>
      <c r="E3308" s="10">
        <v>22.84237311409902</v>
      </c>
      <c r="F3308" s="26">
        <v>1024.583104569</v>
      </c>
      <c r="G3308" s="10">
        <v>1083.2553509563822</v>
      </c>
    </row>
    <row r="3309">
      <c r="A3309" s="2">
        <v>3308.0</v>
      </c>
      <c r="B3309" s="2" t="s">
        <v>420</v>
      </c>
      <c r="C3309" s="2" t="s">
        <v>49</v>
      </c>
      <c r="D3309" s="16" t="s">
        <v>433</v>
      </c>
      <c r="E3309" s="10">
        <v>-27.856123610843348</v>
      </c>
      <c r="F3309" s="26">
        <v>925.7769934370434</v>
      </c>
      <c r="G3309" s="10">
        <v>1078.7341895606874</v>
      </c>
    </row>
    <row r="3310">
      <c r="A3310" s="2">
        <v>3309.0</v>
      </c>
      <c r="B3310" s="2" t="s">
        <v>306</v>
      </c>
      <c r="C3310" s="2" t="s">
        <v>49</v>
      </c>
      <c r="D3310" s="16" t="s">
        <v>433</v>
      </c>
      <c r="E3310" s="10">
        <v>-41.45150250226524</v>
      </c>
      <c r="F3310" s="26">
        <v>1050.2825163983339</v>
      </c>
      <c r="G3310" s="10">
        <v>1106.5903131715306</v>
      </c>
    </row>
    <row r="3311">
      <c r="A3311" s="2">
        <v>3310.0</v>
      </c>
      <c r="B3311" s="2" t="s">
        <v>301</v>
      </c>
      <c r="C3311" s="2" t="s">
        <v>49</v>
      </c>
      <c r="D3311" s="16" t="s">
        <v>502</v>
      </c>
      <c r="E3311" s="10">
        <v>42.15862569392309</v>
      </c>
      <c r="F3311" s="26">
        <v>927.225036287326</v>
      </c>
      <c r="G3311" s="10">
        <v>1148.0418156737958</v>
      </c>
    </row>
    <row r="3312">
      <c r="A3312" s="2">
        <v>3311.0</v>
      </c>
      <c r="B3312" s="2" t="s">
        <v>33</v>
      </c>
      <c r="C3312" s="2" t="s">
        <v>301</v>
      </c>
      <c r="D3312" s="16" t="s">
        <v>484</v>
      </c>
      <c r="E3312" s="10">
        <v>8.40993138725437</v>
      </c>
      <c r="F3312" s="26">
        <v>1047.4027868997866</v>
      </c>
      <c r="G3312" s="10">
        <v>969.3836619812491</v>
      </c>
    </row>
    <row r="3313">
      <c r="A3313" s="2">
        <v>3312.0</v>
      </c>
      <c r="B3313" s="2" t="s">
        <v>420</v>
      </c>
      <c r="C3313" s="2" t="s">
        <v>33</v>
      </c>
      <c r="D3313" s="16" t="s">
        <v>433</v>
      </c>
      <c r="E3313" s="10">
        <v>-27.159993623438407</v>
      </c>
      <c r="F3313" s="26">
        <v>897.9208698262</v>
      </c>
      <c r="G3313" s="10">
        <v>1055.812718287041</v>
      </c>
    </row>
    <row r="3314">
      <c r="A3314" s="2">
        <v>3313.0</v>
      </c>
      <c r="B3314" s="2" t="s">
        <v>414</v>
      </c>
      <c r="C3314" s="2" t="s">
        <v>33</v>
      </c>
      <c r="D3314" s="16" t="s">
        <v>433</v>
      </c>
      <c r="E3314" s="10">
        <v>-24.234518345781858</v>
      </c>
      <c r="F3314" s="26">
        <v>903.9143171605791</v>
      </c>
      <c r="G3314" s="10">
        <v>1082.9727119104793</v>
      </c>
    </row>
    <row r="3315">
      <c r="A3315" s="2">
        <v>3314.0</v>
      </c>
      <c r="B3315" s="2" t="s">
        <v>306</v>
      </c>
      <c r="C3315" s="2" t="s">
        <v>33</v>
      </c>
      <c r="D3315" s="16" t="s">
        <v>433</v>
      </c>
      <c r="E3315" s="10">
        <v>-44.589152863260175</v>
      </c>
      <c r="F3315" s="26">
        <v>1008.8310138960686</v>
      </c>
      <c r="G3315" s="10">
        <v>1107.2072302562613</v>
      </c>
    </row>
    <row r="3316">
      <c r="A3316" s="2">
        <v>3315.0</v>
      </c>
      <c r="B3316" s="2" t="s">
        <v>301</v>
      </c>
      <c r="C3316" s="2" t="s">
        <v>33</v>
      </c>
      <c r="D3316" s="16" t="s">
        <v>545</v>
      </c>
      <c r="E3316" s="10">
        <v>36.08700096806569</v>
      </c>
      <c r="F3316" s="26">
        <v>960.9737305939948</v>
      </c>
      <c r="G3316" s="10">
        <v>1151.7963831195214</v>
      </c>
    </row>
    <row r="3317">
      <c r="A3317" s="2">
        <v>3316.0</v>
      </c>
      <c r="B3317" s="2" t="s">
        <v>680</v>
      </c>
      <c r="C3317" s="2" t="s">
        <v>301</v>
      </c>
      <c r="D3317" s="16" t="s">
        <v>427</v>
      </c>
      <c r="E3317" s="10">
        <v>13.742734972625522</v>
      </c>
      <c r="F3317" s="26">
        <v>1019.8842990557017</v>
      </c>
      <c r="G3317" s="10">
        <v>997.0607315620605</v>
      </c>
    </row>
    <row r="3318">
      <c r="A3318" s="2">
        <v>3317.0</v>
      </c>
      <c r="B3318" s="2" t="s">
        <v>420</v>
      </c>
      <c r="C3318" s="2" t="s">
        <v>680</v>
      </c>
      <c r="D3318" s="16" t="s">
        <v>433</v>
      </c>
      <c r="E3318" s="10">
        <v>-26.46298408059495</v>
      </c>
      <c r="F3318" s="26">
        <v>870.7608762027617</v>
      </c>
      <c r="G3318" s="10">
        <v>1033.6270340283272</v>
      </c>
    </row>
    <row r="3319">
      <c r="A3319" s="2">
        <v>3318.0</v>
      </c>
      <c r="B3319" s="2" t="s">
        <v>64</v>
      </c>
      <c r="C3319" s="2" t="s">
        <v>18</v>
      </c>
      <c r="D3319" s="16" t="s">
        <v>564</v>
      </c>
      <c r="E3319" s="10">
        <v>12.99938330236061</v>
      </c>
      <c r="F3319" s="26">
        <v>1117.8237719115302</v>
      </c>
      <c r="G3319" s="10">
        <v>1096.8343905115712</v>
      </c>
    </row>
    <row r="3320">
      <c r="A3320" s="2">
        <v>3319.0</v>
      </c>
      <c r="B3320" s="2" t="s">
        <v>16</v>
      </c>
      <c r="C3320" s="2" t="s">
        <v>64</v>
      </c>
      <c r="D3320" s="16" t="s">
        <v>428</v>
      </c>
      <c r="E3320" s="10">
        <v>13.042711727650131</v>
      </c>
      <c r="F3320" s="26">
        <v>1164.1915061189654</v>
      </c>
      <c r="G3320" s="10">
        <v>1130.8231552138907</v>
      </c>
    </row>
    <row r="3321">
      <c r="A3321" s="2">
        <v>3320.0</v>
      </c>
      <c r="B3321" s="2" t="s">
        <v>69</v>
      </c>
      <c r="C3321" s="2" t="s">
        <v>16</v>
      </c>
      <c r="D3321" s="16" t="s">
        <v>442</v>
      </c>
      <c r="E3321" s="10">
        <v>29.649633815053345</v>
      </c>
      <c r="F3321" s="26">
        <v>1066.5497888433697</v>
      </c>
      <c r="G3321" s="10">
        <v>1177.2342178466156</v>
      </c>
    </row>
    <row r="3322">
      <c r="A3322" s="2">
        <v>3321.0</v>
      </c>
      <c r="B3322" s="2" t="s">
        <v>53</v>
      </c>
      <c r="C3322" s="2" t="s">
        <v>69</v>
      </c>
      <c r="D3322" s="16" t="s">
        <v>493</v>
      </c>
      <c r="E3322" s="10">
        <v>17.93659105279272</v>
      </c>
      <c r="F3322" s="26">
        <v>1074.1929992376251</v>
      </c>
      <c r="G3322" s="10">
        <v>1096.1994226584231</v>
      </c>
    </row>
    <row r="3323">
      <c r="A3323" s="2">
        <v>3322.0</v>
      </c>
      <c r="B3323" s="2" t="s">
        <v>151</v>
      </c>
      <c r="C3323" s="2" t="s">
        <v>53</v>
      </c>
      <c r="D3323" s="16" t="s">
        <v>433</v>
      </c>
      <c r="E3323" s="10">
        <v>-39.36047174139414</v>
      </c>
      <c r="F3323" s="26">
        <v>1020.2071342735609</v>
      </c>
      <c r="G3323" s="10">
        <v>1092.1295902904178</v>
      </c>
    </row>
    <row r="3324">
      <c r="A3324" s="2">
        <v>3323.0</v>
      </c>
      <c r="B3324" s="2" t="s">
        <v>123</v>
      </c>
      <c r="C3324" s="2" t="s">
        <v>53</v>
      </c>
      <c r="D3324" s="16" t="s">
        <v>433</v>
      </c>
      <c r="E3324" s="10">
        <v>-41.7307870752137</v>
      </c>
      <c r="F3324" s="26">
        <v>1077.314499322735</v>
      </c>
      <c r="G3324" s="10">
        <v>1131.490062031812</v>
      </c>
    </row>
    <row r="3325">
      <c r="A3325" s="2">
        <v>3324.0</v>
      </c>
      <c r="B3325" s="2" t="s">
        <v>64</v>
      </c>
      <c r="C3325" s="2" t="s">
        <v>53</v>
      </c>
      <c r="D3325" s="16" t="s">
        <v>543</v>
      </c>
      <c r="E3325" s="10">
        <v>15.653234651406398</v>
      </c>
      <c r="F3325" s="26">
        <v>1117.7804434862405</v>
      </c>
      <c r="G3325" s="10">
        <v>1173.2208491070255</v>
      </c>
    </row>
    <row r="3326">
      <c r="A3326" s="2">
        <v>3325.0</v>
      </c>
      <c r="B3326" s="2" t="s">
        <v>16</v>
      </c>
      <c r="C3326" s="2" t="s">
        <v>64</v>
      </c>
      <c r="D3326" s="16" t="s">
        <v>470</v>
      </c>
      <c r="E3326" s="10">
        <v>14.215988692818678</v>
      </c>
      <c r="F3326" s="26">
        <v>1147.5845840315621</v>
      </c>
      <c r="G3326" s="10">
        <v>1133.433678137647</v>
      </c>
    </row>
    <row r="3327">
      <c r="A3327" s="2">
        <v>3326.0</v>
      </c>
      <c r="B3327" s="2" t="s">
        <v>69</v>
      </c>
      <c r="C3327" s="2" t="s">
        <v>16</v>
      </c>
      <c r="D3327" s="16" t="s">
        <v>492</v>
      </c>
      <c r="E3327" s="10">
        <v>25.95528622654615</v>
      </c>
      <c r="F3327" s="26">
        <v>1078.2628316056305</v>
      </c>
      <c r="G3327" s="10">
        <v>1161.8005727243808</v>
      </c>
    </row>
    <row r="3328">
      <c r="A3328" s="2">
        <v>3327.0</v>
      </c>
      <c r="B3328" s="2" t="s">
        <v>273</v>
      </c>
      <c r="C3328" s="2" t="s">
        <v>69</v>
      </c>
      <c r="D3328" s="16" t="s">
        <v>542</v>
      </c>
      <c r="E3328" s="10">
        <v>35.19969688783474</v>
      </c>
      <c r="F3328" s="26">
        <v>951.8609600913913</v>
      </c>
      <c r="G3328" s="10">
        <v>1104.2181178321766</v>
      </c>
    </row>
    <row r="3329">
      <c r="A3329" s="2">
        <v>3328.0</v>
      </c>
      <c r="B3329" s="2" t="s">
        <v>152</v>
      </c>
      <c r="C3329" s="2" t="s">
        <v>273</v>
      </c>
      <c r="D3329" s="16" t="s">
        <v>442</v>
      </c>
      <c r="E3329" s="10">
        <v>13.519759990008989</v>
      </c>
      <c r="F3329" s="26">
        <v>1005.0344513165707</v>
      </c>
      <c r="G3329" s="10">
        <v>987.060656979226</v>
      </c>
    </row>
    <row r="3330">
      <c r="A3330" s="2">
        <v>3329.0</v>
      </c>
      <c r="B3330" s="2" t="s">
        <v>18</v>
      </c>
      <c r="C3330" s="2" t="s">
        <v>152</v>
      </c>
      <c r="D3330" s="16" t="s">
        <v>550</v>
      </c>
      <c r="E3330" s="10">
        <v>9.419934079025039</v>
      </c>
      <c r="F3330" s="26">
        <v>1083.8350072092107</v>
      </c>
      <c r="G3330" s="10">
        <v>1018.5542113065796</v>
      </c>
    </row>
    <row r="3331">
      <c r="A3331" s="2">
        <v>3330.0</v>
      </c>
      <c r="B3331" s="2" t="s">
        <v>64</v>
      </c>
      <c r="C3331" s="2" t="s">
        <v>18</v>
      </c>
      <c r="D3331" s="16" t="s">
        <v>433</v>
      </c>
      <c r="E3331" s="10">
        <v>-50.81211172219612</v>
      </c>
      <c r="F3331" s="26">
        <v>1119.2176894448282</v>
      </c>
      <c r="G3331" s="10">
        <v>1093.2549412882358</v>
      </c>
    </row>
    <row r="3332">
      <c r="A3332" s="2">
        <v>3331.0</v>
      </c>
      <c r="B3332" s="2" t="s">
        <v>171</v>
      </c>
      <c r="C3332" s="2" t="s">
        <v>171</v>
      </c>
      <c r="D3332" s="16" t="s">
        <v>553</v>
      </c>
      <c r="E3332" s="10">
        <v>15.436780234866639</v>
      </c>
      <c r="F3332" s="26">
        <v>1004.6681456811193</v>
      </c>
      <c r="G3332" s="10">
        <v>1004.6681456811193</v>
      </c>
    </row>
    <row r="3333">
      <c r="A3333" s="2">
        <v>3332.0</v>
      </c>
      <c r="B3333" s="2" t="s">
        <v>162</v>
      </c>
      <c r="C3333" s="2" t="s">
        <v>171</v>
      </c>
      <c r="D3333" s="16" t="s">
        <v>487</v>
      </c>
      <c r="E3333" s="10">
        <v>10.686499135932035</v>
      </c>
      <c r="F3333" s="26">
        <v>1014.1217618054931</v>
      </c>
      <c r="G3333" s="10">
        <v>1004.6681456811193</v>
      </c>
    </row>
    <row r="3334">
      <c r="A3334" s="2">
        <v>3333.0</v>
      </c>
      <c r="B3334" s="2" t="s">
        <v>159</v>
      </c>
      <c r="C3334" s="2" t="s">
        <v>162</v>
      </c>
      <c r="D3334" s="16" t="s">
        <v>550</v>
      </c>
      <c r="E3334" s="10">
        <v>18.991762819815392</v>
      </c>
      <c r="F3334" s="26">
        <v>993.0575708258216</v>
      </c>
      <c r="G3334" s="10">
        <v>1024.808260941425</v>
      </c>
    </row>
    <row r="3335">
      <c r="A3335" s="2">
        <v>3334.0</v>
      </c>
      <c r="B3335" s="2" t="s">
        <v>101</v>
      </c>
      <c r="C3335" s="2" t="s">
        <v>159</v>
      </c>
      <c r="D3335" s="16" t="s">
        <v>456</v>
      </c>
      <c r="E3335" s="10">
        <v>13.194886619606496</v>
      </c>
      <c r="F3335" s="26">
        <v>1045.3967707264821</v>
      </c>
      <c r="G3335" s="10">
        <v>1012.049333645637</v>
      </c>
    </row>
    <row r="3336">
      <c r="A3336" s="2">
        <v>3335.0</v>
      </c>
      <c r="B3336" s="2" t="s">
        <v>79</v>
      </c>
      <c r="C3336" s="2" t="s">
        <v>101</v>
      </c>
      <c r="D3336" s="16" t="s">
        <v>505</v>
      </c>
      <c r="E3336" s="10">
        <v>18.087472261853655</v>
      </c>
      <c r="F3336" s="26">
        <v>1037.347688347436</v>
      </c>
      <c r="G3336" s="10">
        <v>1058.5916573460886</v>
      </c>
    </row>
    <row r="3337">
      <c r="A3337" s="2">
        <v>3336.0</v>
      </c>
      <c r="B3337" s="2" t="s">
        <v>40</v>
      </c>
      <c r="C3337" s="2" t="s">
        <v>79</v>
      </c>
      <c r="D3337" s="16" t="s">
        <v>507</v>
      </c>
      <c r="E3337" s="10">
        <v>13.166824002348102</v>
      </c>
      <c r="F3337" s="26">
        <v>1086.939167197954</v>
      </c>
      <c r="G3337" s="10">
        <v>1055.4351606092896</v>
      </c>
    </row>
    <row r="3338">
      <c r="A3338" s="2">
        <v>3337.0</v>
      </c>
      <c r="B3338" s="2" t="s">
        <v>17</v>
      </c>
      <c r="C3338" s="2" t="s">
        <v>40</v>
      </c>
      <c r="D3338" s="16" t="s">
        <v>501</v>
      </c>
      <c r="E3338" s="10">
        <v>14.01631842667772</v>
      </c>
      <c r="F3338" s="26">
        <v>1119.0654430400261</v>
      </c>
      <c r="G3338" s="10">
        <v>1100.105991200302</v>
      </c>
    </row>
    <row r="3339">
      <c r="A3339" s="2">
        <v>3338.0</v>
      </c>
      <c r="B3339" s="2" t="s">
        <v>19</v>
      </c>
      <c r="C3339" s="2" t="s">
        <v>17</v>
      </c>
      <c r="D3339" s="16" t="s">
        <v>557</v>
      </c>
      <c r="E3339" s="10">
        <v>17.213400818219025</v>
      </c>
      <c r="F3339" s="26">
        <v>1120.579262421058</v>
      </c>
      <c r="G3339" s="10">
        <v>1133.0817614667037</v>
      </c>
    </row>
    <row r="3340">
      <c r="A3340" s="2">
        <v>3339.0</v>
      </c>
      <c r="B3340" s="2" t="s">
        <v>71</v>
      </c>
      <c r="C3340" s="2" t="s">
        <v>19</v>
      </c>
      <c r="D3340" s="16" t="s">
        <v>446</v>
      </c>
      <c r="E3340" s="10">
        <v>24.925043367362274</v>
      </c>
      <c r="F3340" s="26">
        <v>1060.4129778422832</v>
      </c>
      <c r="G3340" s="10">
        <v>1137.7926632392769</v>
      </c>
    </row>
    <row r="3341">
      <c r="A3341" s="2">
        <v>3340.0</v>
      </c>
      <c r="B3341" s="2" t="s">
        <v>40</v>
      </c>
      <c r="C3341" s="2" t="s">
        <v>71</v>
      </c>
      <c r="D3341" s="16" t="s">
        <v>552</v>
      </c>
      <c r="E3341" s="10">
        <v>15.122067647334632</v>
      </c>
      <c r="F3341" s="26">
        <v>1086.0896727736242</v>
      </c>
      <c r="G3341" s="10">
        <v>1085.3380212096456</v>
      </c>
    </row>
    <row r="3342">
      <c r="A3342" s="2">
        <v>3341.0</v>
      </c>
      <c r="B3342" s="2" t="s">
        <v>30</v>
      </c>
      <c r="C3342" s="2" t="s">
        <v>40</v>
      </c>
      <c r="D3342" s="16" t="s">
        <v>508</v>
      </c>
      <c r="E3342" s="10">
        <v>11.896820088467473</v>
      </c>
      <c r="F3342" s="26">
        <v>1140.766722492088</v>
      </c>
      <c r="G3342" s="10">
        <v>1101.211740420959</v>
      </c>
    </row>
    <row r="3343">
      <c r="A3343" s="2">
        <v>3342.0</v>
      </c>
      <c r="B3343" s="2" t="s">
        <v>24</v>
      </c>
      <c r="C3343" s="2" t="s">
        <v>30</v>
      </c>
      <c r="D3343" s="16" t="s">
        <v>461</v>
      </c>
      <c r="E3343" s="10">
        <v>21.933992316882158</v>
      </c>
      <c r="F3343" s="26">
        <v>1101.914344755496</v>
      </c>
      <c r="G3343" s="10">
        <v>1152.6635425805555</v>
      </c>
    </row>
    <row r="3344">
      <c r="A3344" s="2">
        <v>3343.0</v>
      </c>
      <c r="B3344" s="2" t="s">
        <v>79</v>
      </c>
      <c r="C3344" s="2" t="s">
        <v>24</v>
      </c>
      <c r="D3344" s="16" t="s">
        <v>551</v>
      </c>
      <c r="E3344" s="10">
        <v>25.23763961747671</v>
      </c>
      <c r="F3344" s="26">
        <v>1042.2683366069416</v>
      </c>
      <c r="G3344" s="10">
        <v>1123.8483370723782</v>
      </c>
    </row>
    <row r="3345">
      <c r="A3345" s="2">
        <v>3344.0</v>
      </c>
      <c r="B3345" s="2" t="s">
        <v>101</v>
      </c>
      <c r="C3345" s="2" t="s">
        <v>79</v>
      </c>
      <c r="D3345" s="16" t="s">
        <v>451</v>
      </c>
      <c r="E3345" s="10">
        <v>18.832770847928778</v>
      </c>
      <c r="F3345" s="26">
        <v>1040.504185084235</v>
      </c>
      <c r="G3345" s="10">
        <v>1067.5059762244184</v>
      </c>
    </row>
    <row r="3346">
      <c r="A3346" s="2">
        <v>3345.0</v>
      </c>
      <c r="B3346" s="2" t="s">
        <v>30</v>
      </c>
      <c r="C3346" s="2" t="s">
        <v>101</v>
      </c>
      <c r="D3346" s="16" t="s">
        <v>491</v>
      </c>
      <c r="E3346" s="10">
        <v>8.75899497644657</v>
      </c>
      <c r="F3346" s="26">
        <v>1130.7295502636732</v>
      </c>
      <c r="G3346" s="10">
        <v>1059.3369559321636</v>
      </c>
    </row>
    <row r="3347">
      <c r="A3347" s="2">
        <v>3346.0</v>
      </c>
      <c r="B3347" s="2" t="s">
        <v>24</v>
      </c>
      <c r="C3347" s="2" t="s">
        <v>30</v>
      </c>
      <c r="D3347" s="16" t="s">
        <v>498</v>
      </c>
      <c r="E3347" s="10">
        <v>20.322003530251155</v>
      </c>
      <c r="F3347" s="26">
        <v>1098.6106974549014</v>
      </c>
      <c r="G3347" s="10">
        <v>1139.4885452401197</v>
      </c>
    </row>
    <row r="3348">
      <c r="A3348" s="2">
        <v>3347.0</v>
      </c>
      <c r="B3348" s="2" t="s">
        <v>13</v>
      </c>
      <c r="C3348" s="2" t="s">
        <v>62</v>
      </c>
      <c r="D3348" s="16" t="s">
        <v>433</v>
      </c>
      <c r="E3348" s="10">
        <v>-45.31594837427765</v>
      </c>
      <c r="F3348" s="26">
        <v>1117.8085703035078</v>
      </c>
      <c r="G3348" s="10">
        <v>1143.3048865282954</v>
      </c>
    </row>
    <row r="3349">
      <c r="A3349" s="2">
        <v>3348.0</v>
      </c>
      <c r="B3349" s="2" t="s">
        <v>248</v>
      </c>
      <c r="C3349" s="2" t="s">
        <v>62</v>
      </c>
      <c r="D3349" s="16" t="s">
        <v>433</v>
      </c>
      <c r="E3349" s="10">
        <v>-27.810714994374255</v>
      </c>
      <c r="F3349" s="26">
        <v>1035.3426657161638</v>
      </c>
      <c r="G3349" s="10">
        <v>1188.620834902573</v>
      </c>
    </row>
    <row r="3350">
      <c r="A3350" s="2">
        <v>3349.0</v>
      </c>
      <c r="B3350" s="2" t="s">
        <v>31</v>
      </c>
      <c r="C3350" s="2" t="s">
        <v>62</v>
      </c>
      <c r="D3350" s="16" t="s">
        <v>442</v>
      </c>
      <c r="E3350" s="10">
        <v>10.791482002688081</v>
      </c>
      <c r="F3350" s="26">
        <v>1192.4291549328818</v>
      </c>
      <c r="G3350" s="10">
        <v>1216.4315498969472</v>
      </c>
    </row>
    <row r="3351">
      <c r="A3351" s="2">
        <v>3350.0</v>
      </c>
      <c r="B3351" s="2" t="s">
        <v>99</v>
      </c>
      <c r="C3351" s="2" t="s">
        <v>31</v>
      </c>
      <c r="D3351" s="16" t="s">
        <v>490</v>
      </c>
      <c r="E3351" s="10">
        <v>39.7237015274784</v>
      </c>
      <c r="F3351" s="26">
        <v>1021.9209590058924</v>
      </c>
      <c r="G3351" s="10">
        <v>1203.22063693557</v>
      </c>
    </row>
    <row r="3352">
      <c r="A3352" s="2">
        <v>3351.0</v>
      </c>
      <c r="B3352" s="2" t="s">
        <v>248</v>
      </c>
      <c r="C3352" s="2" t="s">
        <v>99</v>
      </c>
      <c r="D3352" s="16" t="s">
        <v>433</v>
      </c>
      <c r="E3352" s="10">
        <v>-41.73899522280312</v>
      </c>
      <c r="F3352" s="26">
        <v>1007.5319507217895</v>
      </c>
      <c r="G3352" s="10">
        <v>1061.6446605333708</v>
      </c>
    </row>
    <row r="3353">
      <c r="A3353" s="2">
        <v>3352.0</v>
      </c>
      <c r="B3353" s="2" t="s">
        <v>13</v>
      </c>
      <c r="C3353" s="2" t="s">
        <v>99</v>
      </c>
      <c r="D3353" s="16" t="s">
        <v>458</v>
      </c>
      <c r="E3353" s="10">
        <v>15.547940380452363</v>
      </c>
      <c r="F3353" s="26">
        <v>1072.4926219292302</v>
      </c>
      <c r="G3353" s="10">
        <v>1103.383655756174</v>
      </c>
    </row>
    <row r="3354">
      <c r="A3354" s="2">
        <v>3353.0</v>
      </c>
      <c r="B3354" s="2" t="s">
        <v>221</v>
      </c>
      <c r="C3354" s="2" t="s">
        <v>13</v>
      </c>
      <c r="D3354" s="16" t="s">
        <v>433</v>
      </c>
      <c r="E3354" s="10">
        <v>-41.72548145746679</v>
      </c>
      <c r="F3354" s="26">
        <v>1033.8243782234897</v>
      </c>
      <c r="G3354" s="10">
        <v>1088.0405623096826</v>
      </c>
    </row>
    <row r="3355">
      <c r="A3355" s="2">
        <v>3354.0</v>
      </c>
      <c r="B3355" s="2" t="s">
        <v>96</v>
      </c>
      <c r="C3355" s="2" t="s">
        <v>13</v>
      </c>
      <c r="D3355" s="16" t="s">
        <v>517</v>
      </c>
      <c r="E3355" s="10">
        <v>23.595699982402454</v>
      </c>
      <c r="F3355" s="26">
        <v>1039.685863696639</v>
      </c>
      <c r="G3355" s="10">
        <v>1129.7660437671493</v>
      </c>
    </row>
    <row r="3356">
      <c r="A3356" s="2">
        <v>3355.0</v>
      </c>
      <c r="B3356" s="2" t="s">
        <v>31</v>
      </c>
      <c r="C3356" s="2" t="s">
        <v>96</v>
      </c>
      <c r="D3356" s="16" t="s">
        <v>433</v>
      </c>
      <c r="E3356" s="10">
        <v>-56.48251255108077</v>
      </c>
      <c r="F3356" s="26">
        <v>1163.4969354080915</v>
      </c>
      <c r="G3356" s="10">
        <v>1063.2815636790415</v>
      </c>
    </row>
    <row r="3357">
      <c r="A3357" s="2">
        <v>3356.0</v>
      </c>
      <c r="B3357" s="2" t="s">
        <v>248</v>
      </c>
      <c r="C3357" s="2" t="s">
        <v>96</v>
      </c>
      <c r="D3357" s="16" t="s">
        <v>466</v>
      </c>
      <c r="E3357" s="10">
        <v>33.79533875459381</v>
      </c>
      <c r="F3357" s="26">
        <v>965.7929554989863</v>
      </c>
      <c r="G3357" s="10">
        <v>1119.7640762301223</v>
      </c>
    </row>
    <row r="3358">
      <c r="A3358" s="2">
        <v>3357.0</v>
      </c>
      <c r="B3358" s="2" t="s">
        <v>99</v>
      </c>
      <c r="C3358" s="2" t="s">
        <v>248</v>
      </c>
      <c r="D3358" s="16" t="s">
        <v>488</v>
      </c>
      <c r="E3358" s="10">
        <v>8.084053722745647</v>
      </c>
      <c r="F3358" s="26">
        <v>1087.8357153757215</v>
      </c>
      <c r="G3358" s="10">
        <v>999.5882942535802</v>
      </c>
    </row>
    <row r="3359">
      <c r="A3359" s="2">
        <v>3358.0</v>
      </c>
      <c r="B3359" s="2" t="s">
        <v>13</v>
      </c>
      <c r="C3359" s="2" t="s">
        <v>99</v>
      </c>
      <c r="D3359" s="16" t="s">
        <v>558</v>
      </c>
      <c r="E3359" s="10">
        <v>15.244667222518723</v>
      </c>
      <c r="F3359" s="26">
        <v>1106.1703437847468</v>
      </c>
      <c r="G3359" s="10">
        <v>1095.9197690984672</v>
      </c>
    </row>
    <row r="3360">
      <c r="A3360" s="2">
        <v>3359.0</v>
      </c>
      <c r="B3360" s="2" t="s">
        <v>155</v>
      </c>
      <c r="C3360" s="2" t="s">
        <v>13</v>
      </c>
      <c r="D3360" s="16" t="s">
        <v>433</v>
      </c>
      <c r="E3360" s="10">
        <v>-37.828382658397686</v>
      </c>
      <c r="F3360" s="26">
        <v>1038.3717372162557</v>
      </c>
      <c r="G3360" s="10">
        <v>1121.4150110072655</v>
      </c>
    </row>
    <row r="3361">
      <c r="A3361" s="2">
        <v>3360.0</v>
      </c>
      <c r="B3361" s="2" t="s">
        <v>271</v>
      </c>
      <c r="C3361" s="2" t="s">
        <v>13</v>
      </c>
      <c r="D3361" s="16" t="s">
        <v>433</v>
      </c>
      <c r="E3361" s="10">
        <v>-26.100433259398603</v>
      </c>
      <c r="F3361" s="26">
        <v>993.7748423230952</v>
      </c>
      <c r="G3361" s="10">
        <v>1159.2433936656632</v>
      </c>
    </row>
    <row r="3362">
      <c r="A3362" s="2">
        <v>3361.0</v>
      </c>
      <c r="B3362" s="2" t="s">
        <v>62</v>
      </c>
      <c r="C3362" s="2" t="s">
        <v>13</v>
      </c>
      <c r="D3362" s="16" t="s">
        <v>433</v>
      </c>
      <c r="E3362" s="10">
        <v>-62.838084893249686</v>
      </c>
      <c r="F3362" s="26">
        <v>1205.6400678942591</v>
      </c>
      <c r="G3362" s="10">
        <v>1185.3438269250619</v>
      </c>
    </row>
    <row r="3363">
      <c r="A3363" s="2">
        <v>3362.0</v>
      </c>
      <c r="B3363" s="2" t="s">
        <v>99</v>
      </c>
      <c r="C3363" s="2" t="s">
        <v>13</v>
      </c>
      <c r="D3363" s="16" t="s">
        <v>579</v>
      </c>
      <c r="E3363" s="10">
        <v>31.51535035357608</v>
      </c>
      <c r="F3363" s="26">
        <v>1080.6751018759485</v>
      </c>
      <c r="G3363" s="10">
        <v>1248.1819118183116</v>
      </c>
    </row>
    <row r="3364">
      <c r="A3364" s="2">
        <v>3363.0</v>
      </c>
      <c r="B3364" s="2" t="s">
        <v>49</v>
      </c>
      <c r="C3364" s="2" t="s">
        <v>51</v>
      </c>
      <c r="D3364" s="16" t="s">
        <v>449</v>
      </c>
      <c r="E3364" s="10">
        <v>17.59230846831967</v>
      </c>
      <c r="F3364" s="26">
        <v>1105.8831899798727</v>
      </c>
      <c r="G3364" s="10">
        <v>1119.6350339949518</v>
      </c>
    </row>
    <row r="3365">
      <c r="A3365" s="2">
        <v>3364.0</v>
      </c>
      <c r="B3365" s="2" t="s">
        <v>51</v>
      </c>
      <c r="C3365" s="2" t="s">
        <v>49</v>
      </c>
      <c r="D3365" s="16" t="s">
        <v>521</v>
      </c>
      <c r="E3365" s="10">
        <v>17.251760868626754</v>
      </c>
      <c r="F3365" s="26">
        <v>1102.042725526632</v>
      </c>
      <c r="G3365" s="10">
        <v>1123.4754984481924</v>
      </c>
    </row>
    <row r="3366">
      <c r="A3366" s="2">
        <v>3365.0</v>
      </c>
      <c r="B3366" s="2" t="s">
        <v>37</v>
      </c>
      <c r="C3366" s="2" t="s">
        <v>51</v>
      </c>
      <c r="D3366" s="16" t="s">
        <v>568</v>
      </c>
      <c r="E3366" s="10">
        <v>16.09168140307008</v>
      </c>
      <c r="F3366" s="26">
        <v>1119.4772569630736</v>
      </c>
      <c r="G3366" s="10">
        <v>1119.294486395259</v>
      </c>
    </row>
    <row r="3367">
      <c r="A3367" s="2">
        <v>3366.0</v>
      </c>
      <c r="B3367" s="2" t="s">
        <v>676</v>
      </c>
      <c r="C3367" s="2" t="s">
        <v>37</v>
      </c>
      <c r="D3367" s="16" t="s">
        <v>559</v>
      </c>
      <c r="E3367" s="10">
        <v>26.63002872484958</v>
      </c>
      <c r="F3367" s="26">
        <v>1047.425477683099</v>
      </c>
      <c r="G3367" s="10">
        <v>1135.5689383661438</v>
      </c>
    </row>
    <row r="3368">
      <c r="A3368" s="2">
        <v>3367.0</v>
      </c>
      <c r="B3368" s="2" t="s">
        <v>57</v>
      </c>
      <c r="C3368" s="2" t="s">
        <v>676</v>
      </c>
      <c r="D3368" s="16" t="s">
        <v>495</v>
      </c>
      <c r="E3368" s="10">
        <v>13.057039612310334</v>
      </c>
      <c r="F3368" s="26">
        <v>1093.103683732141</v>
      </c>
      <c r="G3368" s="10">
        <v>1074.0555064079485</v>
      </c>
    </row>
    <row r="3369">
      <c r="A3369" s="2">
        <v>3368.0</v>
      </c>
      <c r="B3369" s="2" t="s">
        <v>78</v>
      </c>
      <c r="C3369" s="2" t="s">
        <v>57</v>
      </c>
      <c r="D3369" s="16" t="s">
        <v>480</v>
      </c>
      <c r="E3369" s="10">
        <v>15.527372533332615</v>
      </c>
      <c r="F3369" s="26">
        <v>1107.71840503881</v>
      </c>
      <c r="G3369" s="10">
        <v>1106.1607233444513</v>
      </c>
    </row>
    <row r="3370">
      <c r="A3370" s="2">
        <v>3369.0</v>
      </c>
      <c r="B3370" s="2" t="s">
        <v>33</v>
      </c>
      <c r="C3370" s="2" t="s">
        <v>78</v>
      </c>
      <c r="D3370" s="16" t="s">
        <v>493</v>
      </c>
      <c r="E3370" s="10">
        <v>16.285876272668006</v>
      </c>
      <c r="F3370" s="26">
        <v>1115.7093821514557</v>
      </c>
      <c r="G3370" s="10">
        <v>1123.2457775721427</v>
      </c>
    </row>
    <row r="3371">
      <c r="A3371" s="2">
        <v>3370.0</v>
      </c>
      <c r="B3371" s="2" t="s">
        <v>15</v>
      </c>
      <c r="C3371" s="2" t="s">
        <v>33</v>
      </c>
      <c r="D3371" s="16" t="s">
        <v>530</v>
      </c>
      <c r="E3371" s="10">
        <v>16.940316355557677</v>
      </c>
      <c r="F3371" s="26">
        <v>1120.1115947358855</v>
      </c>
      <c r="G3371" s="10">
        <v>1131.9952584241237</v>
      </c>
    </row>
    <row r="3372">
      <c r="A3372" s="2">
        <v>3371.0</v>
      </c>
      <c r="B3372" s="2" t="s">
        <v>37</v>
      </c>
      <c r="C3372" s="2" t="s">
        <v>15</v>
      </c>
      <c r="D3372" s="16" t="s">
        <v>551</v>
      </c>
      <c r="E3372" s="10">
        <v>18.266305771384054</v>
      </c>
      <c r="F3372" s="26">
        <v>1108.9389096412942</v>
      </c>
      <c r="G3372" s="10">
        <v>1137.0519110914431</v>
      </c>
    </row>
    <row r="3373">
      <c r="A3373" s="2">
        <v>3372.0</v>
      </c>
      <c r="B3373" s="2" t="s">
        <v>676</v>
      </c>
      <c r="C3373" s="2" t="s">
        <v>37</v>
      </c>
      <c r="D3373" s="16" t="s">
        <v>534</v>
      </c>
      <c r="E3373" s="10">
        <v>23.569928989556992</v>
      </c>
      <c r="F3373" s="26">
        <v>1060.9984667956383</v>
      </c>
      <c r="G3373" s="10">
        <v>1127.2052154126782</v>
      </c>
    </row>
    <row r="3374">
      <c r="A3374" s="2">
        <v>3373.0</v>
      </c>
      <c r="B3374" s="2" t="s">
        <v>49</v>
      </c>
      <c r="C3374" s="2" t="s">
        <v>676</v>
      </c>
      <c r="D3374" s="16" t="s">
        <v>494</v>
      </c>
      <c r="E3374" s="10">
        <v>13.528523434479503</v>
      </c>
      <c r="F3374" s="26">
        <v>1106.2237375795655</v>
      </c>
      <c r="G3374" s="10">
        <v>1084.5683957851952</v>
      </c>
    </row>
    <row r="3375">
      <c r="A3375" s="2">
        <v>3374.0</v>
      </c>
      <c r="B3375" s="2" t="s">
        <v>51</v>
      </c>
      <c r="C3375" s="2" t="s">
        <v>49</v>
      </c>
      <c r="D3375" s="16" t="s">
        <v>463</v>
      </c>
      <c r="E3375" s="10">
        <v>16.960609235829473</v>
      </c>
      <c r="F3375" s="26">
        <v>1103.2028049921887</v>
      </c>
      <c r="G3375" s="10">
        <v>1119.752261014045</v>
      </c>
    </row>
    <row r="3376">
      <c r="A3376" s="2">
        <v>3375.0</v>
      </c>
      <c r="B3376" s="2" t="s">
        <v>57</v>
      </c>
      <c r="C3376" s="2" t="s">
        <v>51</v>
      </c>
      <c r="D3376" s="16" t="s">
        <v>545</v>
      </c>
      <c r="E3376" s="10">
        <v>19.356568607856225</v>
      </c>
      <c r="F3376" s="26">
        <v>1090.6333508111186</v>
      </c>
      <c r="G3376" s="10">
        <v>1120.1634142280182</v>
      </c>
    </row>
    <row r="3377">
      <c r="A3377" s="2">
        <v>3376.0</v>
      </c>
      <c r="B3377" s="2" t="s">
        <v>23</v>
      </c>
      <c r="C3377" s="2" t="s">
        <v>57</v>
      </c>
      <c r="D3377" s="16" t="s">
        <v>529</v>
      </c>
      <c r="E3377" s="10">
        <v>13.068085193627184</v>
      </c>
      <c r="F3377" s="26">
        <v>1132.4389884744164</v>
      </c>
      <c r="G3377" s="10">
        <v>1109.9899194189748</v>
      </c>
    </row>
    <row r="3378">
      <c r="A3378" s="2">
        <v>3377.0</v>
      </c>
      <c r="B3378" s="2" t="s">
        <v>37</v>
      </c>
      <c r="C3378" s="2" t="s">
        <v>23</v>
      </c>
      <c r="D3378" s="16" t="s">
        <v>572</v>
      </c>
      <c r="E3378" s="10">
        <v>20.375152175390962</v>
      </c>
      <c r="F3378" s="26">
        <v>1103.6352864231212</v>
      </c>
      <c r="G3378" s="10">
        <v>1145.5070736680436</v>
      </c>
    </row>
    <row r="3379">
      <c r="A3379" s="2">
        <v>3378.0</v>
      </c>
      <c r="B3379" s="2" t="s">
        <v>676</v>
      </c>
      <c r="C3379" s="2" t="s">
        <v>37</v>
      </c>
      <c r="D3379" s="16" t="s">
        <v>593</v>
      </c>
      <c r="E3379" s="10">
        <v>23.153808890824468</v>
      </c>
      <c r="F3379" s="26">
        <v>1071.0398723507158</v>
      </c>
      <c r="G3379" s="10">
        <v>1124.010438598512</v>
      </c>
    </row>
    <row r="3380">
      <c r="A3380" s="2">
        <v>3379.0</v>
      </c>
      <c r="B3380" s="2" t="s">
        <v>105</v>
      </c>
      <c r="C3380" s="2" t="s">
        <v>77</v>
      </c>
      <c r="D3380" s="16" t="s">
        <v>523</v>
      </c>
      <c r="E3380" s="10">
        <v>19.328689976741018</v>
      </c>
      <c r="F3380" s="26">
        <v>1017.2348354911392</v>
      </c>
      <c r="G3380" s="10">
        <v>1048.2409587765892</v>
      </c>
    </row>
    <row r="3381">
      <c r="A3381" s="2">
        <v>3380.0</v>
      </c>
      <c r="B3381" s="2" t="s">
        <v>112</v>
      </c>
      <c r="C3381" s="2" t="s">
        <v>105</v>
      </c>
      <c r="D3381" s="16" t="s">
        <v>467</v>
      </c>
      <c r="E3381" s="10">
        <v>11.340783771664036</v>
      </c>
      <c r="F3381" s="26">
        <v>1078.2512388139244</v>
      </c>
      <c r="G3381" s="10">
        <v>1036.5635254678803</v>
      </c>
    </row>
    <row r="3382">
      <c r="A3382" s="2">
        <v>3381.0</v>
      </c>
      <c r="B3382" s="2" t="s">
        <v>18</v>
      </c>
      <c r="C3382" s="2" t="s">
        <v>112</v>
      </c>
      <c r="D3382" s="16" t="s">
        <v>485</v>
      </c>
      <c r="E3382" s="10">
        <v>10.312060071228156</v>
      </c>
      <c r="F3382" s="26">
        <v>1144.067053010432</v>
      </c>
      <c r="G3382" s="10">
        <v>1089.5920225855884</v>
      </c>
    </row>
    <row r="3383">
      <c r="A3383" s="2">
        <v>3382.0</v>
      </c>
      <c r="B3383" s="2" t="s">
        <v>48</v>
      </c>
      <c r="C3383" s="2" t="s">
        <v>18</v>
      </c>
      <c r="D3383" s="16" t="s">
        <v>462</v>
      </c>
      <c r="E3383" s="10">
        <v>28.745152920379837</v>
      </c>
      <c r="F3383" s="26">
        <v>1049.482626076137</v>
      </c>
      <c r="G3383" s="10">
        <v>1154.37911308166</v>
      </c>
    </row>
    <row r="3384">
      <c r="A3384" s="2">
        <v>3383.0</v>
      </c>
      <c r="B3384" s="2" t="s">
        <v>53</v>
      </c>
      <c r="C3384" s="2" t="s">
        <v>48</v>
      </c>
      <c r="D3384" s="16" t="s">
        <v>433</v>
      </c>
      <c r="E3384" s="10">
        <v>-55.144625027777195</v>
      </c>
      <c r="F3384" s="26">
        <v>1157.5676144556192</v>
      </c>
      <c r="G3384" s="10">
        <v>1078.2277789965167</v>
      </c>
    </row>
    <row r="3385">
      <c r="A3385" s="2">
        <v>3384.0</v>
      </c>
      <c r="B3385" s="2" t="s">
        <v>121</v>
      </c>
      <c r="C3385" s="2" t="s">
        <v>48</v>
      </c>
      <c r="D3385" s="16" t="s">
        <v>563</v>
      </c>
      <c r="E3385" s="10">
        <v>21.963237443787268</v>
      </c>
      <c r="F3385" s="26">
        <v>1053.0839855347147</v>
      </c>
      <c r="G3385" s="10">
        <v>1133.372404024294</v>
      </c>
    </row>
    <row r="3386">
      <c r="A3386" s="2">
        <v>3385.0</v>
      </c>
      <c r="B3386" s="2" t="s">
        <v>191</v>
      </c>
      <c r="C3386" s="2" t="s">
        <v>121</v>
      </c>
      <c r="D3386" s="16" t="s">
        <v>512</v>
      </c>
      <c r="E3386" s="10">
        <v>26.71166699493139</v>
      </c>
      <c r="F3386" s="26">
        <v>984.6002610368138</v>
      </c>
      <c r="G3386" s="10">
        <v>1075.0472229785018</v>
      </c>
    </row>
    <row r="3387">
      <c r="A3387" s="2">
        <v>3386.0</v>
      </c>
      <c r="B3387" s="2" t="s">
        <v>18</v>
      </c>
      <c r="C3387" s="2" t="s">
        <v>191</v>
      </c>
      <c r="D3387" s="16" t="s">
        <v>531</v>
      </c>
      <c r="E3387" s="10">
        <v>6.937956795909431</v>
      </c>
      <c r="F3387" s="26">
        <v>1125.6339601612804</v>
      </c>
      <c r="G3387" s="10">
        <v>1011.3119280317452</v>
      </c>
    </row>
    <row r="3388">
      <c r="A3388" s="2">
        <v>3387.0</v>
      </c>
      <c r="B3388" s="2" t="s">
        <v>77</v>
      </c>
      <c r="C3388" s="2" t="s">
        <v>18</v>
      </c>
      <c r="D3388" s="16" t="s">
        <v>529</v>
      </c>
      <c r="E3388" s="10">
        <v>28.627145029546156</v>
      </c>
      <c r="F3388" s="26">
        <v>1028.912268799848</v>
      </c>
      <c r="G3388" s="10">
        <v>1132.5719169571898</v>
      </c>
    </row>
    <row r="3389">
      <c r="A3389" s="2">
        <v>3388.0</v>
      </c>
      <c r="B3389" s="2" t="s">
        <v>105</v>
      </c>
      <c r="C3389" s="2" t="s">
        <v>77</v>
      </c>
      <c r="D3389" s="16" t="s">
        <v>488</v>
      </c>
      <c r="E3389" s="10">
        <v>19.32832394669987</v>
      </c>
      <c r="F3389" s="26">
        <v>1025.2227416962162</v>
      </c>
      <c r="G3389" s="10">
        <v>1057.5394138293943</v>
      </c>
    </row>
    <row r="3390">
      <c r="A3390" s="2">
        <v>3389.0</v>
      </c>
      <c r="B3390" s="2" t="s">
        <v>112</v>
      </c>
      <c r="C3390" s="2" t="s">
        <v>105</v>
      </c>
      <c r="D3390" s="16" t="s">
        <v>556</v>
      </c>
      <c r="E3390" s="10">
        <v>11.684036800181474</v>
      </c>
      <c r="F3390" s="26">
        <v>1079.2799625143602</v>
      </c>
      <c r="G3390" s="10">
        <v>1044.551065642916</v>
      </c>
    </row>
    <row r="3391">
      <c r="A3391" s="2">
        <v>3390.0</v>
      </c>
      <c r="B3391" s="2" t="s">
        <v>18</v>
      </c>
      <c r="C3391" s="2" t="s">
        <v>112</v>
      </c>
      <c r="D3391" s="16" t="s">
        <v>481</v>
      </c>
      <c r="E3391" s="10">
        <v>14.475582370671166</v>
      </c>
      <c r="F3391" s="26">
        <v>1103.9447719276436</v>
      </c>
      <c r="G3391" s="10">
        <v>1090.9639993145418</v>
      </c>
    </row>
    <row r="3392">
      <c r="A3392" s="2">
        <v>3391.0</v>
      </c>
      <c r="B3392" s="2" t="s">
        <v>77</v>
      </c>
      <c r="C3392" s="2" t="s">
        <v>18</v>
      </c>
      <c r="D3392" s="16" t="s">
        <v>433</v>
      </c>
      <c r="E3392" s="10">
        <v>-38.22176504931897</v>
      </c>
      <c r="F3392" s="26">
        <v>1038.2110898826945</v>
      </c>
      <c r="G3392" s="10">
        <v>1118.4203542983148</v>
      </c>
    </row>
    <row r="3393">
      <c r="A3393" s="2">
        <v>3392.0</v>
      </c>
      <c r="B3393" s="2" t="s">
        <v>28</v>
      </c>
      <c r="C3393" s="2" t="s">
        <v>18</v>
      </c>
      <c r="D3393" s="16" t="s">
        <v>515</v>
      </c>
      <c r="E3393" s="10">
        <v>13.562208637971144</v>
      </c>
      <c r="F3393" s="26">
        <v>1144.0870869321197</v>
      </c>
      <c r="G3393" s="10">
        <v>1156.6421193476338</v>
      </c>
    </row>
    <row r="3394">
      <c r="A3394" s="2">
        <v>3393.0</v>
      </c>
      <c r="B3394" s="2" t="s">
        <v>53</v>
      </c>
      <c r="C3394" s="2" t="s">
        <v>28</v>
      </c>
      <c r="D3394" s="16" t="s">
        <v>465</v>
      </c>
      <c r="E3394" s="10">
        <v>21.82364864739995</v>
      </c>
      <c r="F3394" s="26">
        <v>1102.422989427842</v>
      </c>
      <c r="G3394" s="10">
        <v>1157.649295570091</v>
      </c>
    </row>
    <row r="3395">
      <c r="A3395" s="2">
        <v>3394.0</v>
      </c>
      <c r="B3395" s="2" t="s">
        <v>112</v>
      </c>
      <c r="C3395" s="2" t="s">
        <v>53</v>
      </c>
      <c r="D3395" s="16" t="s">
        <v>526</v>
      </c>
      <c r="E3395" s="10">
        <v>21.03793045470304</v>
      </c>
      <c r="F3395" s="26">
        <v>1076.4884169438706</v>
      </c>
      <c r="G3395" s="10">
        <v>1124.2466380752417</v>
      </c>
    </row>
    <row r="3396">
      <c r="A3396" s="2">
        <v>3395.0</v>
      </c>
      <c r="B3396" s="2" t="s">
        <v>101</v>
      </c>
      <c r="C3396" s="2" t="s">
        <v>25</v>
      </c>
      <c r="D3396" s="16" t="s">
        <v>433</v>
      </c>
      <c r="E3396" s="10">
        <v>-46.56646117147676</v>
      </c>
      <c r="F3396" s="26">
        <v>1050.5779609557171</v>
      </c>
      <c r="G3396" s="10">
        <v>1065.3459144857059</v>
      </c>
    </row>
    <row r="3397">
      <c r="A3397" s="2">
        <v>3396.0</v>
      </c>
      <c r="B3397" s="2" t="s">
        <v>19</v>
      </c>
      <c r="C3397" s="2" t="s">
        <v>25</v>
      </c>
      <c r="D3397" s="16" t="s">
        <v>467</v>
      </c>
      <c r="E3397" s="10">
        <v>11.406685116516172</v>
      </c>
      <c r="F3397" s="26">
        <v>1112.8676198719145</v>
      </c>
      <c r="G3397" s="10">
        <v>1111.9123756571826</v>
      </c>
    </row>
    <row r="3398">
      <c r="A3398" s="2">
        <v>3397.0</v>
      </c>
      <c r="B3398" s="2" t="s">
        <v>10</v>
      </c>
      <c r="C3398" s="2" t="s">
        <v>19</v>
      </c>
      <c r="D3398" s="16" t="s">
        <v>480</v>
      </c>
      <c r="E3398" s="10">
        <v>6.257232035310138</v>
      </c>
      <c r="F3398" s="26">
        <v>1245.2542552722618</v>
      </c>
      <c r="G3398" s="10">
        <v>1124.2743049884307</v>
      </c>
    </row>
    <row r="3399">
      <c r="A3399" s="2">
        <v>3398.0</v>
      </c>
      <c r="B3399" s="2" t="s">
        <v>40</v>
      </c>
      <c r="C3399" s="2" t="s">
        <v>10</v>
      </c>
      <c r="D3399" s="16" t="s">
        <v>595</v>
      </c>
      <c r="E3399" s="10">
        <v>36.7393540385381</v>
      </c>
      <c r="F3399" s="26">
        <v>1089.3149203324915</v>
      </c>
      <c r="G3399" s="10">
        <v>1251.511487307572</v>
      </c>
    </row>
    <row r="3400">
      <c r="A3400" s="2">
        <v>3399.0</v>
      </c>
      <c r="B3400" s="2" t="s">
        <v>54</v>
      </c>
      <c r="C3400" s="2" t="s">
        <v>40</v>
      </c>
      <c r="D3400" s="16" t="s">
        <v>596</v>
      </c>
      <c r="E3400" s="10">
        <v>20.763726927931934</v>
      </c>
      <c r="F3400" s="26">
        <v>1076.6848916973734</v>
      </c>
      <c r="G3400" s="10">
        <v>1126.0542743710296</v>
      </c>
    </row>
    <row r="3401">
      <c r="A3401" s="2">
        <v>3400.0</v>
      </c>
      <c r="B3401" s="2" t="s">
        <v>19</v>
      </c>
      <c r="C3401" s="2" t="s">
        <v>54</v>
      </c>
      <c r="D3401" s="16" t="s">
        <v>532</v>
      </c>
      <c r="E3401" s="10">
        <v>13.798263341556313</v>
      </c>
      <c r="F3401" s="26">
        <v>1118.0170729531205</v>
      </c>
      <c r="G3401" s="10">
        <v>1097.4486186253052</v>
      </c>
    </row>
    <row r="3402">
      <c r="A3402" s="2">
        <v>3401.0</v>
      </c>
      <c r="B3402" s="2" t="s">
        <v>10</v>
      </c>
      <c r="C3402" s="2" t="s">
        <v>19</v>
      </c>
      <c r="D3402" s="16" t="s">
        <v>441</v>
      </c>
      <c r="E3402" s="10">
        <v>9.172195395985757</v>
      </c>
      <c r="F3402" s="26">
        <v>1214.772133269034</v>
      </c>
      <c r="G3402" s="10">
        <v>1131.8153362946769</v>
      </c>
    </row>
    <row r="3403">
      <c r="A3403" s="2">
        <v>3402.0</v>
      </c>
      <c r="B3403" s="2" t="s">
        <v>40</v>
      </c>
      <c r="C3403" s="2" t="s">
        <v>10</v>
      </c>
      <c r="D3403" s="16" t="s">
        <v>450</v>
      </c>
      <c r="E3403" s="10">
        <v>30.237270336326713</v>
      </c>
      <c r="F3403" s="26">
        <v>1105.2905474430977</v>
      </c>
      <c r="G3403" s="10">
        <v>1223.9443286650198</v>
      </c>
    </row>
    <row r="3404">
      <c r="A3404" s="2">
        <v>3403.0</v>
      </c>
      <c r="B3404" s="2" t="s">
        <v>25</v>
      </c>
      <c r="C3404" s="2" t="s">
        <v>40</v>
      </c>
      <c r="D3404" s="16" t="s">
        <v>449</v>
      </c>
      <c r="E3404" s="10">
        <v>20.111860118865362</v>
      </c>
      <c r="F3404" s="26">
        <v>1100.5056905406664</v>
      </c>
      <c r="G3404" s="10">
        <v>1135.5278177794244</v>
      </c>
    </row>
    <row r="3405">
      <c r="A3405" s="2">
        <v>3404.0</v>
      </c>
      <c r="B3405" s="2" t="s">
        <v>19</v>
      </c>
      <c r="C3405" s="2" t="s">
        <v>25</v>
      </c>
      <c r="D3405" s="16" t="s">
        <v>508</v>
      </c>
      <c r="E3405" s="10">
        <v>15.527711767563035</v>
      </c>
      <c r="F3405" s="26">
        <v>1122.643140898691</v>
      </c>
      <c r="G3405" s="10">
        <v>1120.6175506595318</v>
      </c>
    </row>
    <row r="3406">
      <c r="A3406" s="2">
        <v>3405.0</v>
      </c>
      <c r="B3406" s="2" t="s">
        <v>10</v>
      </c>
      <c r="C3406" s="2" t="s">
        <v>19</v>
      </c>
      <c r="D3406" s="16" t="s">
        <v>583</v>
      </c>
      <c r="E3406" s="10">
        <v>10.200102394850296</v>
      </c>
      <c r="F3406" s="26">
        <v>1193.7070583286932</v>
      </c>
      <c r="G3406" s="10">
        <v>1138.170852666254</v>
      </c>
    </row>
    <row r="3407">
      <c r="A3407" s="2">
        <v>3406.0</v>
      </c>
      <c r="B3407" s="2" t="s">
        <v>24</v>
      </c>
      <c r="C3407" s="2" t="s">
        <v>10</v>
      </c>
      <c r="D3407" s="16" t="s">
        <v>488</v>
      </c>
      <c r="E3407" s="10">
        <v>26.263209455927775</v>
      </c>
      <c r="F3407" s="26">
        <v>1118.9327009851527</v>
      </c>
      <c r="G3407" s="10">
        <v>1203.9071607235435</v>
      </c>
    </row>
    <row r="3408">
      <c r="A3408" s="2">
        <v>3407.0</v>
      </c>
      <c r="B3408" s="2" t="s">
        <v>41</v>
      </c>
      <c r="C3408" s="2" t="s">
        <v>24</v>
      </c>
      <c r="D3408" s="16" t="s">
        <v>451</v>
      </c>
      <c r="E3408" s="10">
        <v>16.6748801422411</v>
      </c>
      <c r="F3408" s="26">
        <v>1136.8926712007558</v>
      </c>
      <c r="G3408" s="10">
        <v>1145.1959104410805</v>
      </c>
    </row>
    <row r="3409">
      <c r="A3409" s="2">
        <v>3408.0</v>
      </c>
      <c r="B3409" s="2" t="s">
        <v>101</v>
      </c>
      <c r="C3409" s="2" t="s">
        <v>41</v>
      </c>
      <c r="D3409" s="16" t="s">
        <v>571</v>
      </c>
      <c r="E3409" s="10">
        <v>34.8082209030769</v>
      </c>
      <c r="F3409" s="26">
        <v>1004.0114997842404</v>
      </c>
      <c r="G3409" s="10">
        <v>1153.567551342997</v>
      </c>
    </row>
    <row r="3410">
      <c r="A3410" s="2">
        <v>3409.0</v>
      </c>
      <c r="B3410" s="2" t="s">
        <v>10</v>
      </c>
      <c r="C3410" s="2" t="s">
        <v>101</v>
      </c>
      <c r="D3410" s="16" t="s">
        <v>541</v>
      </c>
      <c r="E3410" s="10">
        <v>5.5818767896064</v>
      </c>
      <c r="F3410" s="26">
        <v>1177.6439512676156</v>
      </c>
      <c r="G3410" s="10">
        <v>1038.8197206873174</v>
      </c>
    </row>
    <row r="3411">
      <c r="A3411" s="2">
        <v>3410.0</v>
      </c>
      <c r="B3411" s="2" t="s">
        <v>96</v>
      </c>
      <c r="C3411" s="2" t="s">
        <v>12</v>
      </c>
      <c r="D3411" s="16" t="s">
        <v>433</v>
      </c>
      <c r="E3411" s="10">
        <v>-44.12222244169302</v>
      </c>
      <c r="F3411" s="26">
        <v>1085.9687374755285</v>
      </c>
      <c r="G3411" s="10">
        <v>1121.3186117918654</v>
      </c>
    </row>
    <row r="3412">
      <c r="A3412" s="2">
        <v>3411.0</v>
      </c>
      <c r="B3412" s="2" t="s">
        <v>221</v>
      </c>
      <c r="C3412" s="2" t="s">
        <v>12</v>
      </c>
      <c r="D3412" s="16" t="s">
        <v>433</v>
      </c>
      <c r="E3412" s="10">
        <v>-25.013424239385653</v>
      </c>
      <c r="F3412" s="26">
        <v>992.0988967660229</v>
      </c>
      <c r="G3412" s="10">
        <v>1165.4408342335585</v>
      </c>
    </row>
    <row r="3413">
      <c r="A3413" s="2">
        <v>3412.0</v>
      </c>
      <c r="B3413" s="2" t="s">
        <v>62</v>
      </c>
      <c r="C3413" s="2" t="s">
        <v>12</v>
      </c>
      <c r="D3413" s="16" t="s">
        <v>478</v>
      </c>
      <c r="E3413" s="10">
        <v>13.89554989964676</v>
      </c>
      <c r="F3413" s="26">
        <v>1142.8019830010094</v>
      </c>
      <c r="G3413" s="10">
        <v>1190.454258472944</v>
      </c>
    </row>
    <row r="3414">
      <c r="A3414" s="2">
        <v>3413.0</v>
      </c>
      <c r="B3414" s="2" t="s">
        <v>80</v>
      </c>
      <c r="C3414" s="2" t="s">
        <v>62</v>
      </c>
      <c r="D3414" s="16" t="s">
        <v>468</v>
      </c>
      <c r="E3414" s="10">
        <v>19.318305102712753</v>
      </c>
      <c r="F3414" s="26">
        <v>1124.0101685431664</v>
      </c>
      <c r="G3414" s="10">
        <v>1156.6975329006561</v>
      </c>
    </row>
    <row r="3415">
      <c r="A3415" s="2">
        <v>3414.0</v>
      </c>
      <c r="B3415" s="2" t="s">
        <v>99</v>
      </c>
      <c r="C3415" s="2" t="s">
        <v>80</v>
      </c>
      <c r="D3415" s="16" t="s">
        <v>433</v>
      </c>
      <c r="E3415" s="10">
        <v>-44.637614163960585</v>
      </c>
      <c r="F3415" s="26">
        <v>1112.1904522295247</v>
      </c>
      <c r="G3415" s="10">
        <v>1143.3284736458793</v>
      </c>
    </row>
    <row r="3416">
      <c r="A3416" s="2">
        <v>3415.0</v>
      </c>
      <c r="B3416" s="2" t="s">
        <v>221</v>
      </c>
      <c r="C3416" s="2" t="s">
        <v>80</v>
      </c>
      <c r="D3416" s="16" t="s">
        <v>566</v>
      </c>
      <c r="E3416" s="10">
        <v>42.99183843653487</v>
      </c>
      <c r="F3416" s="26">
        <v>967.0854725266372</v>
      </c>
      <c r="G3416" s="10">
        <v>1187.9660878098398</v>
      </c>
    </row>
    <row r="3417">
      <c r="A3417" s="2">
        <v>3416.0</v>
      </c>
      <c r="B3417" s="2" t="s">
        <v>32</v>
      </c>
      <c r="C3417" s="2" t="s">
        <v>221</v>
      </c>
      <c r="D3417" s="16" t="s">
        <v>520</v>
      </c>
      <c r="E3417" s="10">
        <v>9.743224435725272</v>
      </c>
      <c r="F3417" s="26">
        <v>1081.4879842528494</v>
      </c>
      <c r="G3417" s="10">
        <v>1010.0773109631721</v>
      </c>
    </row>
    <row r="3418">
      <c r="A3418" s="2">
        <v>3417.0</v>
      </c>
      <c r="B3418" s="2" t="s">
        <v>62</v>
      </c>
      <c r="C3418" s="2" t="s">
        <v>32</v>
      </c>
      <c r="D3418" s="16" t="s">
        <v>433</v>
      </c>
      <c r="E3418" s="10">
        <v>-52.61207214078341</v>
      </c>
      <c r="F3418" s="26">
        <v>1137.3792277979433</v>
      </c>
      <c r="G3418" s="10">
        <v>1091.2312086885747</v>
      </c>
    </row>
    <row r="3419">
      <c r="A3419" s="2">
        <v>3418.0</v>
      </c>
      <c r="B3419" s="2" t="s">
        <v>99</v>
      </c>
      <c r="C3419" s="2" t="s">
        <v>32</v>
      </c>
      <c r="D3419" s="16" t="s">
        <v>483</v>
      </c>
      <c r="E3419" s="10">
        <v>21.35490490013156</v>
      </c>
      <c r="F3419" s="26">
        <v>1067.5528380655642</v>
      </c>
      <c r="G3419" s="10">
        <v>1143.843280829358</v>
      </c>
    </row>
    <row r="3420">
      <c r="A3420" s="2">
        <v>3419.0</v>
      </c>
      <c r="B3420" s="2" t="s">
        <v>111</v>
      </c>
      <c r="C3420" s="2" t="s">
        <v>99</v>
      </c>
      <c r="D3420" s="16" t="s">
        <v>480</v>
      </c>
      <c r="E3420" s="10">
        <v>16.809968098713405</v>
      </c>
      <c r="F3420" s="26">
        <v>1078.7112748578224</v>
      </c>
      <c r="G3420" s="10">
        <v>1088.907742965696</v>
      </c>
    </row>
    <row r="3421">
      <c r="A3421" s="2">
        <v>3420.0</v>
      </c>
      <c r="B3421" s="2" t="s">
        <v>96</v>
      </c>
      <c r="C3421" s="2" t="s">
        <v>111</v>
      </c>
      <c r="D3421" s="16" t="s">
        <v>486</v>
      </c>
      <c r="E3421" s="10">
        <v>21.981867764986895</v>
      </c>
      <c r="F3421" s="26">
        <v>1041.8465150338354</v>
      </c>
      <c r="G3421" s="10">
        <v>1095.5212429565358</v>
      </c>
    </row>
    <row r="3422">
      <c r="A3422" s="2">
        <v>3421.0</v>
      </c>
      <c r="B3422" s="2" t="s">
        <v>12</v>
      </c>
      <c r="C3422" s="2" t="s">
        <v>96</v>
      </c>
      <c r="D3422" s="16" t="s">
        <v>453</v>
      </c>
      <c r="E3422" s="10">
        <v>6.943155881390055</v>
      </c>
      <c r="F3422" s="26">
        <v>1176.5587085732973</v>
      </c>
      <c r="G3422" s="10">
        <v>1063.8283827988223</v>
      </c>
    </row>
    <row r="3423">
      <c r="A3423" s="2">
        <v>3422.0</v>
      </c>
      <c r="B3423" s="2" t="s">
        <v>10</v>
      </c>
      <c r="C3423" s="2" t="s">
        <v>15</v>
      </c>
      <c r="D3423" s="16" t="s">
        <v>515</v>
      </c>
      <c r="E3423" s="10">
        <v>10.053732293502717</v>
      </c>
      <c r="F3423" s="26">
        <v>1183.225828057222</v>
      </c>
      <c r="G3423" s="10">
        <v>1118.785605320059</v>
      </c>
    </row>
    <row r="3424">
      <c r="A3424" s="2">
        <v>3423.0</v>
      </c>
      <c r="B3424" s="2" t="s">
        <v>676</v>
      </c>
      <c r="C3424" s="2" t="s">
        <v>10</v>
      </c>
      <c r="D3424" s="16" t="s">
        <v>552</v>
      </c>
      <c r="E3424" s="10">
        <v>27.831468543766988</v>
      </c>
      <c r="F3424" s="26">
        <v>1094.1936812415402</v>
      </c>
      <c r="G3424" s="10">
        <v>1193.2795603507248</v>
      </c>
    </row>
    <row r="3425">
      <c r="A3425" s="2">
        <v>3424.0</v>
      </c>
      <c r="B3425" s="2" t="s">
        <v>25</v>
      </c>
      <c r="C3425" s="2" t="s">
        <v>676</v>
      </c>
      <c r="D3425" s="16" t="s">
        <v>444</v>
      </c>
      <c r="E3425" s="10">
        <v>18.131572797603177</v>
      </c>
      <c r="F3425" s="26">
        <v>1105.0898388919688</v>
      </c>
      <c r="G3425" s="10">
        <v>1122.0251497853071</v>
      </c>
    </row>
    <row r="3426">
      <c r="A3426" s="2">
        <v>3425.0</v>
      </c>
      <c r="B3426" s="2" t="s">
        <v>78</v>
      </c>
      <c r="C3426" s="2" t="s">
        <v>25</v>
      </c>
      <c r="D3426" s="16" t="s">
        <v>433</v>
      </c>
      <c r="E3426" s="10">
        <v>-46.395538507719394</v>
      </c>
      <c r="F3426" s="26">
        <v>1106.9599012994747</v>
      </c>
      <c r="G3426" s="10">
        <v>1123.221411689572</v>
      </c>
    </row>
    <row r="3427">
      <c r="A3427" s="2">
        <v>3426.0</v>
      </c>
      <c r="B3427" s="2" t="s">
        <v>23</v>
      </c>
      <c r="C3427" s="2" t="s">
        <v>25</v>
      </c>
      <c r="D3427" s="16" t="s">
        <v>427</v>
      </c>
      <c r="E3427" s="10">
        <v>17.839353365267737</v>
      </c>
      <c r="F3427" s="26">
        <v>1125.1319214926527</v>
      </c>
      <c r="G3427" s="10">
        <v>1169.6169501972915</v>
      </c>
    </row>
    <row r="3428">
      <c r="A3428" s="2">
        <v>3427.0</v>
      </c>
      <c r="B3428" s="2" t="s">
        <v>54</v>
      </c>
      <c r="C3428" s="2" t="s">
        <v>23</v>
      </c>
      <c r="D3428" s="16" t="s">
        <v>597</v>
      </c>
      <c r="E3428" s="10">
        <v>23.77993246545139</v>
      </c>
      <c r="F3428" s="26">
        <v>1083.650355283749</v>
      </c>
      <c r="G3428" s="10">
        <v>1142.9712748579204</v>
      </c>
    </row>
    <row r="3429">
      <c r="A3429" s="2">
        <v>3428.0</v>
      </c>
      <c r="B3429" s="2" t="s">
        <v>15</v>
      </c>
      <c r="C3429" s="2" t="s">
        <v>54</v>
      </c>
      <c r="D3429" s="16" t="s">
        <v>451</v>
      </c>
      <c r="E3429" s="10">
        <v>15.630589875345395</v>
      </c>
      <c r="F3429" s="26">
        <v>1108.7318730265563</v>
      </c>
      <c r="G3429" s="10">
        <v>1107.4302877492003</v>
      </c>
    </row>
    <row r="3430">
      <c r="A3430" s="2">
        <v>3429.0</v>
      </c>
      <c r="B3430" s="2" t="s">
        <v>10</v>
      </c>
      <c r="C3430" s="2" t="s">
        <v>15</v>
      </c>
      <c r="D3430" s="16" t="s">
        <v>523</v>
      </c>
      <c r="E3430" s="10">
        <v>11.802784454013596</v>
      </c>
      <c r="F3430" s="26">
        <v>1165.4480918069578</v>
      </c>
      <c r="G3430" s="10">
        <v>1124.3624629019016</v>
      </c>
    </row>
    <row r="3431">
      <c r="A3431" s="2">
        <v>3430.0</v>
      </c>
      <c r="B3431" s="2" t="s">
        <v>676</v>
      </c>
      <c r="C3431" s="2" t="s">
        <v>10</v>
      </c>
      <c r="D3431" s="16" t="s">
        <v>433</v>
      </c>
      <c r="E3431" s="10">
        <v>-39.164617971360286</v>
      </c>
      <c r="F3431" s="26">
        <v>1103.893576987704</v>
      </c>
      <c r="G3431" s="10">
        <v>1177.2508762609714</v>
      </c>
    </row>
    <row r="3432">
      <c r="A3432" s="2">
        <v>3431.0</v>
      </c>
      <c r="B3432" s="2" t="s">
        <v>23</v>
      </c>
      <c r="C3432" s="2" t="s">
        <v>10</v>
      </c>
      <c r="D3432" s="16" t="s">
        <v>531</v>
      </c>
      <c r="E3432" s="10">
        <v>25.52064856115143</v>
      </c>
      <c r="F3432" s="26">
        <v>1119.191342392469</v>
      </c>
      <c r="G3432" s="10">
        <v>1216.4154942323316</v>
      </c>
    </row>
    <row r="3433">
      <c r="A3433" s="2">
        <v>3432.0</v>
      </c>
      <c r="B3433" s="2" t="s">
        <v>54</v>
      </c>
      <c r="C3433" s="2" t="s">
        <v>23</v>
      </c>
      <c r="D3433" s="16" t="s">
        <v>532</v>
      </c>
      <c r="E3433" s="10">
        <v>22.199627946466503</v>
      </c>
      <c r="F3433" s="26">
        <v>1091.799697873855</v>
      </c>
      <c r="G3433" s="10">
        <v>1144.7119909536207</v>
      </c>
    </row>
    <row r="3434">
      <c r="A3434" s="2">
        <v>3433.0</v>
      </c>
      <c r="B3434" s="2" t="s">
        <v>15</v>
      </c>
      <c r="C3434" s="2" t="s">
        <v>54</v>
      </c>
      <c r="D3434" s="16" t="s">
        <v>451</v>
      </c>
      <c r="E3434" s="10">
        <v>15.924076653782828</v>
      </c>
      <c r="F3434" s="26">
        <v>1112.559678447888</v>
      </c>
      <c r="G3434" s="10">
        <v>1113.9993258203215</v>
      </c>
    </row>
    <row r="3435">
      <c r="A3435" s="2">
        <v>3434.0</v>
      </c>
      <c r="B3435" s="2" t="s">
        <v>41</v>
      </c>
      <c r="C3435" s="2" t="s">
        <v>15</v>
      </c>
      <c r="D3435" s="16" t="s">
        <v>433</v>
      </c>
      <c r="E3435" s="10">
        <v>-47.135909471087224</v>
      </c>
      <c r="F3435" s="26">
        <v>1118.75933043992</v>
      </c>
      <c r="G3435" s="10">
        <v>1128.4837551016708</v>
      </c>
    </row>
    <row r="3436">
      <c r="A3436" s="2">
        <v>3435.0</v>
      </c>
      <c r="B3436" s="2" t="s">
        <v>10</v>
      </c>
      <c r="C3436" s="2" t="s">
        <v>15</v>
      </c>
      <c r="D3436" s="16" t="s">
        <v>580</v>
      </c>
      <c r="E3436" s="10">
        <v>10.98513194458716</v>
      </c>
      <c r="F3436" s="26">
        <v>1190.89484567118</v>
      </c>
      <c r="G3436" s="10">
        <v>1175.619664572758</v>
      </c>
    </row>
    <row r="3437">
      <c r="A3437" s="2">
        <v>3436.0</v>
      </c>
      <c r="B3437" s="2" t="s">
        <v>23</v>
      </c>
      <c r="C3437" s="2" t="s">
        <v>10</v>
      </c>
      <c r="D3437" s="16" t="s">
        <v>497</v>
      </c>
      <c r="E3437" s="10">
        <v>24.673319537252</v>
      </c>
      <c r="F3437" s="26">
        <v>1122.5123630071541</v>
      </c>
      <c r="G3437" s="10">
        <v>1201.879977615767</v>
      </c>
    </row>
    <row r="3438">
      <c r="A3438" s="2">
        <v>3437.0</v>
      </c>
      <c r="B3438" s="2" t="s">
        <v>25</v>
      </c>
      <c r="C3438" s="2" t="s">
        <v>23</v>
      </c>
      <c r="D3438" s="16" t="s">
        <v>545</v>
      </c>
      <c r="E3438" s="10">
        <v>15.503023972599804</v>
      </c>
      <c r="F3438" s="26">
        <v>1151.7775968320238</v>
      </c>
      <c r="G3438" s="10">
        <v>1147.185682544406</v>
      </c>
    </row>
    <row r="3439">
      <c r="A3439" s="2">
        <v>3438.0</v>
      </c>
      <c r="B3439" s="2" t="s">
        <v>77</v>
      </c>
      <c r="C3439" s="2" t="s">
        <v>12</v>
      </c>
      <c r="D3439" s="16" t="s">
        <v>448</v>
      </c>
      <c r="E3439" s="10">
        <v>39.55356010526782</v>
      </c>
      <c r="F3439" s="26">
        <v>999.9893248333756</v>
      </c>
      <c r="G3439" s="10">
        <v>1183.5018644546874</v>
      </c>
    </row>
    <row r="3440">
      <c r="A3440" s="2">
        <v>3439.0</v>
      </c>
      <c r="B3440" s="2" t="s">
        <v>32</v>
      </c>
      <c r="C3440" s="2" t="s">
        <v>77</v>
      </c>
      <c r="D3440" s="16" t="s">
        <v>433</v>
      </c>
      <c r="E3440" s="10">
        <v>-55.38918685166223</v>
      </c>
      <c r="F3440" s="26">
        <v>1122.4883759292263</v>
      </c>
      <c r="G3440" s="10">
        <v>1039.5428849386435</v>
      </c>
    </row>
    <row r="3441">
      <c r="A3441" s="2">
        <v>3440.0</v>
      </c>
      <c r="B3441" s="2" t="s">
        <v>111</v>
      </c>
      <c r="C3441" s="2" t="s">
        <v>77</v>
      </c>
      <c r="D3441" s="16" t="s">
        <v>568</v>
      </c>
      <c r="E3441" s="10">
        <v>14.846317481599064</v>
      </c>
      <c r="F3441" s="26">
        <v>1073.539375191549</v>
      </c>
      <c r="G3441" s="10">
        <v>1094.9320717903058</v>
      </c>
    </row>
    <row r="3442">
      <c r="A3442" s="2">
        <v>3441.0</v>
      </c>
      <c r="B3442" s="2" t="s">
        <v>112</v>
      </c>
      <c r="C3442" s="2" t="s">
        <v>111</v>
      </c>
      <c r="D3442" s="16" t="s">
        <v>511</v>
      </c>
      <c r="E3442" s="10">
        <v>14.207889491595388</v>
      </c>
      <c r="F3442" s="26">
        <v>1097.5263473985735</v>
      </c>
      <c r="G3442" s="10">
        <v>1088.385692673148</v>
      </c>
    </row>
    <row r="3443">
      <c r="A3443" s="2">
        <v>3442.0</v>
      </c>
      <c r="B3443" s="2" t="s">
        <v>90</v>
      </c>
      <c r="C3443" s="2" t="s">
        <v>112</v>
      </c>
      <c r="D3443" s="16" t="s">
        <v>444</v>
      </c>
      <c r="E3443" s="10">
        <v>24.463767095317635</v>
      </c>
      <c r="F3443" s="26">
        <v>1044.4229831895302</v>
      </c>
      <c r="G3443" s="10">
        <v>1111.7342368901689</v>
      </c>
    </row>
    <row r="3444">
      <c r="A3444" s="2">
        <v>3443.0</v>
      </c>
      <c r="B3444" s="2" t="s">
        <v>48</v>
      </c>
      <c r="C3444" s="2" t="s">
        <v>90</v>
      </c>
      <c r="D3444" s="16" t="s">
        <v>493</v>
      </c>
      <c r="E3444" s="10">
        <v>11.361506679125824</v>
      </c>
      <c r="F3444" s="26">
        <v>1111.4091665805067</v>
      </c>
      <c r="G3444" s="10">
        <v>1068.886750284848</v>
      </c>
    </row>
    <row r="3445">
      <c r="A3445" s="2">
        <v>3444.0</v>
      </c>
      <c r="B3445" s="2" t="s">
        <v>12</v>
      </c>
      <c r="C3445" s="2" t="s">
        <v>48</v>
      </c>
      <c r="D3445" s="16" t="s">
        <v>449</v>
      </c>
      <c r="E3445" s="10">
        <v>13.918690157807443</v>
      </c>
      <c r="F3445" s="26">
        <v>1143.9483043494195</v>
      </c>
      <c r="G3445" s="10">
        <v>1122.7706732596325</v>
      </c>
    </row>
    <row r="3446">
      <c r="A3446" s="2">
        <v>3445.0</v>
      </c>
      <c r="B3446" s="2" t="s">
        <v>111</v>
      </c>
      <c r="C3446" s="2" t="s">
        <v>12</v>
      </c>
      <c r="D3446" s="16" t="s">
        <v>433</v>
      </c>
      <c r="E3446" s="10">
        <v>-37.738464009194864</v>
      </c>
      <c r="F3446" s="26">
        <v>1074.1778031815527</v>
      </c>
      <c r="G3446" s="10">
        <v>1157.866994507227</v>
      </c>
    </row>
    <row r="3447">
      <c r="A3447" s="2">
        <v>3446.0</v>
      </c>
      <c r="B3447" s="2" t="s">
        <v>28</v>
      </c>
      <c r="C3447" s="2" t="s">
        <v>12</v>
      </c>
      <c r="D3447" s="16" t="s">
        <v>553</v>
      </c>
      <c r="E3447" s="10">
        <v>19.363549423835828</v>
      </c>
      <c r="F3447" s="26">
        <v>1135.8256469226912</v>
      </c>
      <c r="G3447" s="10">
        <v>1195.6054585164218</v>
      </c>
    </row>
    <row r="3448">
      <c r="A3448" s="2">
        <v>3447.0</v>
      </c>
      <c r="B3448" s="2" t="s">
        <v>80</v>
      </c>
      <c r="C3448" s="2" t="s">
        <v>28</v>
      </c>
      <c r="D3448" s="16" t="s">
        <v>433</v>
      </c>
      <c r="E3448" s="10">
        <v>-47.08105373861658</v>
      </c>
      <c r="F3448" s="26">
        <v>1144.974249373305</v>
      </c>
      <c r="G3448" s="10">
        <v>1155.189196346527</v>
      </c>
    </row>
    <row r="3449">
      <c r="A3449" s="2">
        <v>3448.0</v>
      </c>
      <c r="B3449" s="2" t="s">
        <v>32</v>
      </c>
      <c r="C3449" s="2" t="s">
        <v>28</v>
      </c>
      <c r="D3449" s="16" t="s">
        <v>505</v>
      </c>
      <c r="E3449" s="10">
        <v>31.080157750903815</v>
      </c>
      <c r="F3449" s="26">
        <v>1067.099189077564</v>
      </c>
      <c r="G3449" s="10">
        <v>1202.2702500851437</v>
      </c>
    </row>
    <row r="3450">
      <c r="A3450" s="2">
        <v>3449.0</v>
      </c>
      <c r="B3450" s="2" t="s">
        <v>112</v>
      </c>
      <c r="C3450" s="2" t="s">
        <v>32</v>
      </c>
      <c r="D3450" s="16" t="s">
        <v>433</v>
      </c>
      <c r="E3450" s="10">
        <v>-47.0032556836978</v>
      </c>
      <c r="F3450" s="26">
        <v>1087.2704697948511</v>
      </c>
      <c r="G3450" s="10">
        <v>1098.1793468284677</v>
      </c>
    </row>
    <row r="3451">
      <c r="A3451" s="2">
        <v>3450.0</v>
      </c>
      <c r="B3451" s="2" t="s">
        <v>48</v>
      </c>
      <c r="C3451" s="2" t="s">
        <v>32</v>
      </c>
      <c r="D3451" s="16" t="s">
        <v>492</v>
      </c>
      <c r="E3451" s="10">
        <v>16.193616818521463</v>
      </c>
      <c r="F3451" s="26">
        <v>1108.851983101825</v>
      </c>
      <c r="G3451" s="10">
        <v>1145.1826025121654</v>
      </c>
    </row>
    <row r="3452">
      <c r="A3452" s="2">
        <v>3451.0</v>
      </c>
      <c r="B3452" s="2" t="s">
        <v>12</v>
      </c>
      <c r="C3452" s="2" t="s">
        <v>48</v>
      </c>
      <c r="D3452" s="16" t="s">
        <v>461</v>
      </c>
      <c r="E3452" s="10">
        <v>11.079200917217062</v>
      </c>
      <c r="F3452" s="26">
        <v>1176.241909092586</v>
      </c>
      <c r="G3452" s="10">
        <v>1125.0455999203466</v>
      </c>
    </row>
    <row r="3453">
      <c r="A3453" s="2">
        <v>3452.0</v>
      </c>
      <c r="B3453" s="2" t="s">
        <v>28</v>
      </c>
      <c r="C3453" s="2" t="s">
        <v>12</v>
      </c>
      <c r="D3453" s="16" t="s">
        <v>433</v>
      </c>
      <c r="E3453" s="10">
        <v>-46.41051348904961</v>
      </c>
      <c r="F3453" s="26">
        <v>1171.19009233424</v>
      </c>
      <c r="G3453" s="10">
        <v>1187.321110009803</v>
      </c>
    </row>
    <row r="3454">
      <c r="A3454" s="2">
        <v>3453.0</v>
      </c>
      <c r="B3454" s="2" t="s">
        <v>32</v>
      </c>
      <c r="C3454" s="2" t="s">
        <v>25</v>
      </c>
      <c r="D3454" s="16" t="s">
        <v>500</v>
      </c>
      <c r="E3454" s="10">
        <v>19.832462486374155</v>
      </c>
      <c r="F3454" s="26">
        <v>1128.9889856936438</v>
      </c>
      <c r="G3454" s="10">
        <v>1167.2806208046236</v>
      </c>
    </row>
    <row r="3455">
      <c r="A3455" s="2">
        <v>3454.0</v>
      </c>
      <c r="B3455" s="2" t="s">
        <v>41</v>
      </c>
      <c r="C3455" s="2" t="s">
        <v>32</v>
      </c>
      <c r="D3455" s="16" t="s">
        <v>579</v>
      </c>
      <c r="E3455" s="10">
        <v>24.891510527257854</v>
      </c>
      <c r="F3455" s="26">
        <v>1071.6234209688328</v>
      </c>
      <c r="G3455" s="10">
        <v>1148.821448180018</v>
      </c>
    </row>
    <row r="3456">
      <c r="A3456" s="2">
        <v>3455.0</v>
      </c>
      <c r="B3456" s="2" t="s">
        <v>80</v>
      </c>
      <c r="C3456" s="2" t="s">
        <v>41</v>
      </c>
      <c r="D3456" s="16" t="s">
        <v>471</v>
      </c>
      <c r="E3456" s="10">
        <v>15.093353975731695</v>
      </c>
      <c r="F3456" s="26">
        <v>1097.8931956346883</v>
      </c>
      <c r="G3456" s="10">
        <v>1096.5149314960906</v>
      </c>
    </row>
    <row r="3457">
      <c r="A3457" s="2">
        <v>3456.0</v>
      </c>
      <c r="B3457" s="2" t="s">
        <v>54</v>
      </c>
      <c r="C3457" s="2" t="s">
        <v>80</v>
      </c>
      <c r="D3457" s="16" t="s">
        <v>440</v>
      </c>
      <c r="E3457" s="10">
        <v>16.69346220339238</v>
      </c>
      <c r="F3457" s="26">
        <v>1098.0752491665387</v>
      </c>
      <c r="G3457" s="10">
        <v>1112.9865496104198</v>
      </c>
    </row>
    <row r="3458">
      <c r="A3458" s="2">
        <v>3457.0</v>
      </c>
      <c r="B3458" s="2" t="s">
        <v>90</v>
      </c>
      <c r="C3458" s="2" t="s">
        <v>54</v>
      </c>
      <c r="D3458" s="16" t="s">
        <v>503</v>
      </c>
      <c r="E3458" s="10">
        <v>23.02012271915862</v>
      </c>
      <c r="F3458" s="26">
        <v>1057.5252436057222</v>
      </c>
      <c r="G3458" s="10">
        <v>1114.768711369931</v>
      </c>
    </row>
    <row r="3459">
      <c r="A3459" s="2">
        <v>3458.0</v>
      </c>
      <c r="B3459" s="2" t="s">
        <v>25</v>
      </c>
      <c r="C3459" s="2" t="s">
        <v>90</v>
      </c>
      <c r="D3459" s="16" t="s">
        <v>529</v>
      </c>
      <c r="E3459" s="10">
        <v>9.290152259647286</v>
      </c>
      <c r="F3459" s="26">
        <v>1147.4481583182494</v>
      </c>
      <c r="G3459" s="10">
        <v>1080.545366324881</v>
      </c>
    </row>
    <row r="3460">
      <c r="A3460" s="2">
        <v>3459.0</v>
      </c>
      <c r="B3460" s="2" t="s">
        <v>32</v>
      </c>
      <c r="C3460" s="2" t="s">
        <v>25</v>
      </c>
      <c r="D3460" s="16" t="s">
        <v>547</v>
      </c>
      <c r="E3460" s="10">
        <v>18.689536956386696</v>
      </c>
      <c r="F3460" s="26">
        <v>1123.9299376527601</v>
      </c>
      <c r="G3460" s="10">
        <v>1156.7383105778968</v>
      </c>
    </row>
    <row r="3461">
      <c r="A3461" s="2">
        <v>3460.0</v>
      </c>
      <c r="B3461" s="2" t="s">
        <v>54</v>
      </c>
      <c r="C3461" s="2" t="s">
        <v>32</v>
      </c>
      <c r="D3461" s="16" t="s">
        <v>479</v>
      </c>
      <c r="E3461" s="10">
        <v>21.575042962480115</v>
      </c>
      <c r="F3461" s="26">
        <v>1091.7485886507723</v>
      </c>
      <c r="G3461" s="10">
        <v>1142.619474609147</v>
      </c>
    </row>
    <row r="3462">
      <c r="A3462" s="2">
        <v>3461.0</v>
      </c>
      <c r="B3462" s="2" t="s">
        <v>12</v>
      </c>
      <c r="C3462" s="2" t="s">
        <v>54</v>
      </c>
      <c r="D3462" s="16" t="s">
        <v>579</v>
      </c>
      <c r="E3462" s="10">
        <v>5.922811909625335</v>
      </c>
      <c r="F3462" s="26">
        <v>1233.7316234988527</v>
      </c>
      <c r="G3462" s="10">
        <v>1113.3236316132522</v>
      </c>
    </row>
    <row r="3463">
      <c r="A3463" s="2">
        <v>3462.0</v>
      </c>
      <c r="B3463" s="2" t="s">
        <v>10</v>
      </c>
      <c r="C3463" s="2" t="s">
        <v>12</v>
      </c>
      <c r="D3463" s="16" t="s">
        <v>449</v>
      </c>
      <c r="E3463" s="10">
        <v>23.635909306525388</v>
      </c>
      <c r="F3463" s="26">
        <v>1177.2066580785151</v>
      </c>
      <c r="G3463" s="10">
        <v>1239.654435408478</v>
      </c>
    </row>
    <row r="3464">
      <c r="A3464" s="2">
        <v>3463.0</v>
      </c>
      <c r="B3464" s="2" t="s">
        <v>80</v>
      </c>
      <c r="C3464" s="2" t="s">
        <v>10</v>
      </c>
      <c r="D3464" s="16" t="s">
        <v>433</v>
      </c>
      <c r="E3464" s="10">
        <v>-34.79203725995516</v>
      </c>
      <c r="F3464" s="26">
        <v>1096.2930874070275</v>
      </c>
      <c r="G3464" s="10">
        <v>1200.8425673850406</v>
      </c>
    </row>
    <row r="3465">
      <c r="A3465" s="2">
        <v>3464.0</v>
      </c>
      <c r="B3465" s="2" t="s">
        <v>12</v>
      </c>
      <c r="C3465" s="2" t="s">
        <v>10</v>
      </c>
      <c r="D3465" s="16" t="s">
        <v>492</v>
      </c>
      <c r="E3465" s="10">
        <v>14.026337891618526</v>
      </c>
      <c r="F3465" s="26">
        <v>1216.0185261019526</v>
      </c>
      <c r="G3465" s="10">
        <v>1235.6346046449958</v>
      </c>
    </row>
    <row r="3466">
      <c r="A3466" s="2">
        <v>3465.0</v>
      </c>
      <c r="B3466" s="2" t="s">
        <v>25</v>
      </c>
      <c r="C3466" s="2" t="s">
        <v>12</v>
      </c>
      <c r="D3466" s="16" t="s">
        <v>430</v>
      </c>
      <c r="E3466" s="10">
        <v>26.850421687262156</v>
      </c>
      <c r="F3466" s="26">
        <v>1138.04877362151</v>
      </c>
      <c r="G3466" s="10">
        <v>1230.0448639935712</v>
      </c>
    </row>
    <row r="3467">
      <c r="A3467" s="2">
        <v>3466.0</v>
      </c>
      <c r="B3467" s="2" t="s">
        <v>32</v>
      </c>
      <c r="C3467" s="2" t="s">
        <v>25</v>
      </c>
      <c r="D3467" s="16" t="s">
        <v>504</v>
      </c>
      <c r="E3467" s="10">
        <v>21.57722185494628</v>
      </c>
      <c r="F3467" s="26">
        <v>1121.044431646667</v>
      </c>
      <c r="G3467" s="10">
        <v>1164.8991953087723</v>
      </c>
    </row>
    <row r="3468">
      <c r="A3468" s="2">
        <v>3467.0</v>
      </c>
      <c r="B3468" s="2" t="s">
        <v>10</v>
      </c>
      <c r="C3468" s="2" t="s">
        <v>32</v>
      </c>
      <c r="D3468" s="16" t="s">
        <v>454</v>
      </c>
      <c r="E3468" s="10">
        <v>8.400330200127982</v>
      </c>
      <c r="F3468" s="26">
        <v>1221.6082667533772</v>
      </c>
      <c r="G3468" s="10">
        <v>1142.621653501613</v>
      </c>
    </row>
  </sheetData>
  <customSheetViews>
    <customSheetView guid="{C87F00F1-1634-4E3E-A67A-4B20FCABE384}" filter="1" showAutoFilter="1">
      <autoFilter ref="$A$1:$G$3468"/>
    </customSheetView>
  </customSheetView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13.38"/>
    <col customWidth="1" min="3" max="3" width="15.75"/>
    <col customWidth="1" min="5" max="5" width="12.25"/>
    <col customWidth="1" min="6" max="6" width="4.13"/>
    <col customWidth="1" min="13" max="13" width="14.0"/>
    <col customWidth="1" min="17" max="17" width="12.5"/>
    <col customWidth="1" min="21" max="21" width="7.63"/>
    <col customWidth="1" min="22" max="22" width="13.88"/>
  </cols>
  <sheetData>
    <row r="1">
      <c r="A1" s="2" t="s">
        <v>681</v>
      </c>
      <c r="B1" s="2" t="s">
        <v>682</v>
      </c>
      <c r="F1" s="37"/>
      <c r="G1" s="38" t="s">
        <v>683</v>
      </c>
      <c r="H1" s="39"/>
      <c r="I1" s="39"/>
      <c r="J1" s="39"/>
      <c r="K1" s="39"/>
      <c r="L1" s="39"/>
      <c r="M1" s="39"/>
      <c r="N1" s="39"/>
    </row>
    <row r="2">
      <c r="A2" s="2" t="s">
        <v>684</v>
      </c>
      <c r="F2" s="37"/>
      <c r="G2" s="1" t="s">
        <v>685</v>
      </c>
      <c r="H2" s="40"/>
      <c r="I2" s="41">
        <v>1.0</v>
      </c>
      <c r="J2" s="1" t="s">
        <v>686</v>
      </c>
      <c r="K2" s="1" t="s">
        <v>687</v>
      </c>
      <c r="L2" s="40"/>
      <c r="M2" s="1" t="s">
        <v>688</v>
      </c>
      <c r="N2" s="40"/>
    </row>
    <row r="3">
      <c r="A3" s="2" t="s">
        <v>689</v>
      </c>
      <c r="B3" s="2" t="s">
        <v>690</v>
      </c>
      <c r="F3" s="37"/>
      <c r="G3" s="1" t="s">
        <v>691</v>
      </c>
      <c r="H3" s="40"/>
      <c r="I3" s="42">
        <v>0.7</v>
      </c>
      <c r="J3" s="43" t="s">
        <v>692</v>
      </c>
      <c r="K3" s="44">
        <f>886/3467</f>
        <v>0.2555523507</v>
      </c>
      <c r="L3" s="1" t="s">
        <v>693</v>
      </c>
      <c r="M3" s="45">
        <v>13.27</v>
      </c>
      <c r="N3" s="40"/>
      <c r="R3" s="25"/>
      <c r="S3" s="25"/>
      <c r="T3" s="25"/>
      <c r="U3" s="25"/>
      <c r="V3" s="25"/>
      <c r="W3" s="25"/>
      <c r="X3" s="25"/>
      <c r="Y3" s="1" t="s">
        <v>7</v>
      </c>
      <c r="Z3" s="1" t="s">
        <v>8</v>
      </c>
    </row>
    <row r="4">
      <c r="A4" s="2" t="s">
        <v>694</v>
      </c>
      <c r="C4" s="2" t="s">
        <v>695</v>
      </c>
      <c r="F4" s="46"/>
      <c r="G4" s="40"/>
      <c r="H4" s="40"/>
      <c r="I4" s="40"/>
      <c r="S4" s="12"/>
      <c r="T4" s="13"/>
      <c r="U4" s="13"/>
    </row>
    <row r="5">
      <c r="A5" s="2" t="s">
        <v>696</v>
      </c>
      <c r="F5" s="46"/>
      <c r="G5" s="1" t="s">
        <v>697</v>
      </c>
      <c r="H5" s="40"/>
      <c r="I5" s="41">
        <v>1.0</v>
      </c>
      <c r="S5" s="12"/>
      <c r="T5" s="13"/>
      <c r="U5" s="13"/>
    </row>
    <row r="6">
      <c r="A6" s="2" t="s">
        <v>698</v>
      </c>
      <c r="B6" s="2" t="s">
        <v>699</v>
      </c>
      <c r="F6" s="46"/>
      <c r="G6" s="47" t="s">
        <v>700</v>
      </c>
      <c r="H6" s="40"/>
      <c r="I6" s="42">
        <v>0.7</v>
      </c>
      <c r="S6" s="12"/>
      <c r="T6" s="13"/>
      <c r="U6" s="13"/>
    </row>
    <row r="7">
      <c r="F7" s="37"/>
      <c r="G7" s="47" t="s">
        <v>701</v>
      </c>
      <c r="H7" s="48"/>
      <c r="I7" s="42">
        <v>0.7</v>
      </c>
      <c r="S7" s="12"/>
      <c r="T7" s="13"/>
      <c r="U7" s="13"/>
    </row>
    <row r="8">
      <c r="A8" s="2" t="s">
        <v>702</v>
      </c>
      <c r="F8" s="37"/>
      <c r="G8" s="1" t="s">
        <v>703</v>
      </c>
      <c r="H8" s="40"/>
      <c r="I8" s="42">
        <v>0.7</v>
      </c>
      <c r="S8" s="12"/>
      <c r="T8" s="13"/>
      <c r="U8" s="13"/>
    </row>
    <row r="9">
      <c r="F9" s="37"/>
      <c r="G9" s="1" t="s">
        <v>704</v>
      </c>
      <c r="H9" s="40"/>
      <c r="I9" s="41">
        <v>1.0</v>
      </c>
    </row>
    <row r="10">
      <c r="F10" s="37"/>
      <c r="G10" s="1" t="s">
        <v>705</v>
      </c>
      <c r="H10" s="40"/>
      <c r="I10" s="40"/>
    </row>
    <row r="11">
      <c r="F11" s="37"/>
      <c r="G11" s="1" t="s">
        <v>706</v>
      </c>
      <c r="H11" s="40"/>
      <c r="I11" s="40"/>
      <c r="N11" s="12"/>
      <c r="O11" s="13"/>
      <c r="P11" s="13"/>
    </row>
    <row r="12">
      <c r="F12" s="37"/>
      <c r="G12" s="1" t="s">
        <v>707</v>
      </c>
      <c r="H12" s="1"/>
      <c r="I12" s="1"/>
      <c r="J12" s="2"/>
      <c r="N12" s="12"/>
      <c r="O12" s="13"/>
      <c r="P12" s="13"/>
    </row>
    <row r="13">
      <c r="F13" s="37"/>
      <c r="G13" s="1" t="s">
        <v>708</v>
      </c>
      <c r="H13" s="40"/>
      <c r="I13" s="40"/>
      <c r="N13" s="12"/>
      <c r="O13" s="13"/>
      <c r="P13" s="13"/>
    </row>
    <row r="14">
      <c r="F14" s="37"/>
      <c r="G14" s="40"/>
      <c r="H14" s="40"/>
      <c r="I14" s="40"/>
      <c r="N14" s="12"/>
      <c r="O14" s="13"/>
      <c r="P14" s="13"/>
    </row>
    <row r="15">
      <c r="F15" s="37"/>
      <c r="G15" s="47" t="s">
        <v>709</v>
      </c>
      <c r="H15" s="40"/>
      <c r="I15" s="40"/>
      <c r="N15" s="12"/>
      <c r="O15" s="13"/>
      <c r="P15" s="13"/>
    </row>
    <row r="16">
      <c r="F16" s="37"/>
      <c r="G16" s="47" t="s">
        <v>710</v>
      </c>
      <c r="H16" s="40"/>
      <c r="I16" s="40"/>
      <c r="N16" s="12"/>
      <c r="O16" s="13"/>
      <c r="P16" s="13"/>
    </row>
    <row r="17">
      <c r="F17" s="37"/>
      <c r="G17" s="47" t="s">
        <v>711</v>
      </c>
      <c r="H17" s="40"/>
      <c r="I17" s="40"/>
      <c r="N17" s="12"/>
      <c r="O17" s="13"/>
      <c r="P17" s="13"/>
    </row>
    <row r="18">
      <c r="F18" s="37"/>
      <c r="G18" s="47" t="s">
        <v>712</v>
      </c>
      <c r="H18" s="40"/>
      <c r="I18" s="40"/>
      <c r="N18" s="12"/>
      <c r="O18" s="13"/>
      <c r="P18" s="13"/>
    </row>
    <row r="19">
      <c r="F19" s="37"/>
      <c r="G19" s="47" t="s">
        <v>713</v>
      </c>
      <c r="H19" s="40"/>
      <c r="I19" s="40"/>
    </row>
    <row r="20">
      <c r="F20" s="37"/>
      <c r="G20" s="47" t="s">
        <v>714</v>
      </c>
      <c r="H20" s="40"/>
      <c r="I20" s="40"/>
      <c r="N20" s="12"/>
      <c r="O20" s="13"/>
      <c r="P20" s="13"/>
    </row>
    <row r="21">
      <c r="F21" s="37"/>
      <c r="G21" s="1" t="s">
        <v>715</v>
      </c>
      <c r="H21" s="40"/>
      <c r="I21" s="40"/>
      <c r="N21" s="12"/>
      <c r="O21" s="13"/>
      <c r="P21" s="13"/>
    </row>
    <row r="22">
      <c r="F22" s="37"/>
      <c r="N22" s="12"/>
      <c r="O22" s="13"/>
      <c r="P22" s="13"/>
    </row>
    <row r="23">
      <c r="F23" s="37"/>
      <c r="N23" s="12"/>
      <c r="O23" s="13"/>
      <c r="P23" s="13"/>
    </row>
    <row r="24">
      <c r="F24" s="37"/>
      <c r="N24" s="12"/>
      <c r="O24" s="13"/>
      <c r="P24" s="13"/>
    </row>
    <row r="25">
      <c r="F25" s="37"/>
      <c r="N25" s="12"/>
      <c r="O25" s="13"/>
      <c r="P25" s="13"/>
    </row>
    <row r="26">
      <c r="A26" s="2">
        <v>-400.0</v>
      </c>
      <c r="B26" s="29">
        <f t="shared" ref="B26:B226" si="1">(1/(1+10^((A26-124)/256)))</f>
        <v>0.9911029959</v>
      </c>
      <c r="C26" s="29">
        <f t="shared" ref="C26:C226" si="2">64-(64*B26)</f>
        <v>0.5694082601</v>
      </c>
      <c r="D26" s="2" t="s">
        <v>716</v>
      </c>
      <c r="F26" s="37"/>
      <c r="Y26" s="1" t="s">
        <v>7</v>
      </c>
      <c r="Z26" s="1" t="s">
        <v>8</v>
      </c>
    </row>
    <row r="27">
      <c r="A27" s="2">
        <v>-395.0</v>
      </c>
      <c r="B27" s="29">
        <f t="shared" si="1"/>
        <v>0.9906975501</v>
      </c>
      <c r="C27" s="29">
        <f t="shared" si="2"/>
        <v>0.5953567926</v>
      </c>
      <c r="F27" s="37"/>
      <c r="G27" s="49" t="s">
        <v>717</v>
      </c>
      <c r="H27" s="38" t="s">
        <v>718</v>
      </c>
      <c r="I27" s="39"/>
      <c r="J27" s="39"/>
      <c r="K27" s="39"/>
      <c r="L27" s="39"/>
      <c r="M27" s="50"/>
      <c r="N27" s="39"/>
    </row>
    <row r="28">
      <c r="A28" s="2">
        <v>-390.0</v>
      </c>
      <c r="B28" s="29">
        <f t="shared" si="1"/>
        <v>0.990273809</v>
      </c>
      <c r="C28" s="29">
        <f t="shared" si="2"/>
        <v>0.6224762226</v>
      </c>
      <c r="F28" s="37"/>
      <c r="G28" s="51" t="s">
        <v>719</v>
      </c>
      <c r="H28" s="2" t="s">
        <v>720</v>
      </c>
      <c r="I28" s="2" t="s">
        <v>721</v>
      </c>
      <c r="M28" s="25"/>
      <c r="N28" s="25"/>
      <c r="O28" s="25"/>
      <c r="P28" s="25"/>
      <c r="Q28" s="25"/>
      <c r="R28" s="25"/>
      <c r="S28" s="25"/>
    </row>
    <row r="29">
      <c r="A29" s="2">
        <v>-385.0</v>
      </c>
      <c r="B29" s="29">
        <f t="shared" si="1"/>
        <v>0.989830964</v>
      </c>
      <c r="C29" s="29">
        <f t="shared" si="2"/>
        <v>0.6508183048</v>
      </c>
      <c r="F29" s="37"/>
      <c r="G29" s="2">
        <v>0.5</v>
      </c>
      <c r="H29" s="2">
        <f t="shared" ref="H29:H49" si="3">ln(G29/9)+0.2</f>
        <v>-2.690371758</v>
      </c>
      <c r="I29" s="29" t="str">
        <f t="shared" ref="I29:I49" si="4">H29-H28</f>
        <v>#VALUE!</v>
      </c>
      <c r="N29" s="12"/>
      <c r="O29" s="13"/>
      <c r="P29" s="13"/>
    </row>
    <row r="30">
      <c r="A30" s="2">
        <v>-380.0</v>
      </c>
      <c r="B30" s="29">
        <f t="shared" si="1"/>
        <v>0.9893681722</v>
      </c>
      <c r="C30" s="29">
        <f t="shared" si="2"/>
        <v>0.6804369811</v>
      </c>
      <c r="F30" s="37"/>
      <c r="G30" s="52">
        <v>1.0</v>
      </c>
      <c r="H30" s="2">
        <f t="shared" si="3"/>
        <v>-1.997224577</v>
      </c>
      <c r="I30" s="29">
        <f t="shared" si="4"/>
        <v>0.6931471806</v>
      </c>
    </row>
    <row r="31">
      <c r="A31" s="2">
        <v>-375.0</v>
      </c>
      <c r="B31" s="29">
        <f t="shared" si="1"/>
        <v>0.9888845553</v>
      </c>
      <c r="C31" s="29">
        <f t="shared" si="2"/>
        <v>0.7113884634</v>
      </c>
      <c r="F31" s="37"/>
      <c r="G31" s="52">
        <v>2.0</v>
      </c>
      <c r="H31" s="2">
        <f t="shared" si="3"/>
        <v>-1.304077397</v>
      </c>
      <c r="I31" s="29">
        <f t="shared" si="4"/>
        <v>0.6931471806</v>
      </c>
    </row>
    <row r="32">
      <c r="A32" s="2">
        <v>-370.0</v>
      </c>
      <c r="B32" s="29">
        <f t="shared" si="1"/>
        <v>0.9883791981</v>
      </c>
      <c r="C32" s="29">
        <f t="shared" si="2"/>
        <v>0.7437313193</v>
      </c>
      <c r="F32" s="37"/>
      <c r="G32" s="52">
        <v>3.0</v>
      </c>
      <c r="H32" s="2">
        <f t="shared" si="3"/>
        <v>-0.8986122887</v>
      </c>
      <c r="I32" s="29">
        <f t="shared" si="4"/>
        <v>0.4054651081</v>
      </c>
    </row>
    <row r="33">
      <c r="A33" s="2">
        <v>-365.0</v>
      </c>
      <c r="B33" s="29">
        <f t="shared" si="1"/>
        <v>0.9878511475</v>
      </c>
      <c r="C33" s="29">
        <f t="shared" si="2"/>
        <v>0.7775265589</v>
      </c>
      <c r="F33" s="37"/>
      <c r="G33" s="52">
        <v>4.0</v>
      </c>
      <c r="H33" s="2">
        <f t="shared" si="3"/>
        <v>-0.6109302162</v>
      </c>
      <c r="I33" s="29">
        <f t="shared" si="4"/>
        <v>0.2876820725</v>
      </c>
    </row>
    <row r="34">
      <c r="A34" s="2">
        <v>-360.0</v>
      </c>
      <c r="B34" s="29">
        <f t="shared" si="1"/>
        <v>0.9872994105</v>
      </c>
      <c r="C34" s="29">
        <f t="shared" si="2"/>
        <v>0.8128377251</v>
      </c>
      <c r="F34" s="37"/>
      <c r="G34" s="52">
        <v>5.0</v>
      </c>
      <c r="H34" s="2">
        <f t="shared" si="3"/>
        <v>-0.3877866649</v>
      </c>
      <c r="I34" s="29">
        <f t="shared" si="4"/>
        <v>0.2231435513</v>
      </c>
    </row>
    <row r="35">
      <c r="A35" s="2">
        <v>-355.0</v>
      </c>
      <c r="B35" s="29">
        <f t="shared" si="1"/>
        <v>0.9867229534</v>
      </c>
      <c r="C35" s="29">
        <f t="shared" si="2"/>
        <v>0.8497309852</v>
      </c>
      <c r="F35" s="37"/>
      <c r="G35" s="52">
        <v>6.0</v>
      </c>
      <c r="H35" s="2">
        <f t="shared" si="3"/>
        <v>-0.2054651081</v>
      </c>
      <c r="I35" s="29">
        <f t="shared" si="4"/>
        <v>0.1823215568</v>
      </c>
    </row>
    <row r="36">
      <c r="A36" s="2">
        <v>-350.0</v>
      </c>
      <c r="B36" s="29">
        <f t="shared" si="1"/>
        <v>0.9861206996</v>
      </c>
      <c r="C36" s="29">
        <f t="shared" si="2"/>
        <v>0.8882752246</v>
      </c>
      <c r="F36" s="37"/>
      <c r="G36" s="52">
        <v>7.0</v>
      </c>
      <c r="H36" s="2">
        <f t="shared" si="3"/>
        <v>-0.05131442828</v>
      </c>
      <c r="I36" s="29">
        <f t="shared" si="4"/>
        <v>0.1541506798</v>
      </c>
    </row>
    <row r="37">
      <c r="A37" s="2">
        <v>-345.0</v>
      </c>
      <c r="B37" s="29">
        <f t="shared" si="1"/>
        <v>0.985491529</v>
      </c>
      <c r="C37" s="29">
        <f t="shared" si="2"/>
        <v>0.9285421431</v>
      </c>
      <c r="F37" s="37"/>
      <c r="G37" s="52">
        <v>8.0</v>
      </c>
      <c r="H37" s="2">
        <f t="shared" si="3"/>
        <v>0.08221696434</v>
      </c>
      <c r="I37" s="29">
        <f t="shared" si="4"/>
        <v>0.1335313926</v>
      </c>
    </row>
    <row r="38">
      <c r="A38" s="2">
        <v>-340.0</v>
      </c>
      <c r="B38" s="29">
        <f t="shared" si="1"/>
        <v>0.9848342758</v>
      </c>
      <c r="C38" s="29">
        <f t="shared" si="2"/>
        <v>0.970606352</v>
      </c>
      <c r="F38" s="37"/>
      <c r="G38" s="52">
        <v>9.0</v>
      </c>
      <c r="H38" s="2">
        <f t="shared" si="3"/>
        <v>0.2</v>
      </c>
      <c r="I38" s="29">
        <f t="shared" si="4"/>
        <v>0.1177830357</v>
      </c>
    </row>
    <row r="39">
      <c r="A39" s="2">
        <v>-335.0</v>
      </c>
      <c r="B39" s="29">
        <f t="shared" si="1"/>
        <v>0.984147727</v>
      </c>
      <c r="C39" s="29">
        <f t="shared" si="2"/>
        <v>1.014545474</v>
      </c>
      <c r="F39" s="37"/>
      <c r="G39" s="52">
        <v>10.0</v>
      </c>
      <c r="H39" s="2">
        <f t="shared" si="3"/>
        <v>0.3053605157</v>
      </c>
      <c r="I39" s="29">
        <f t="shared" si="4"/>
        <v>0.1053605157</v>
      </c>
    </row>
    <row r="40">
      <c r="A40" s="2">
        <v>-330.0</v>
      </c>
      <c r="B40" s="29">
        <f t="shared" si="1"/>
        <v>0.9834306212</v>
      </c>
      <c r="C40" s="29">
        <f t="shared" si="2"/>
        <v>1.060440244</v>
      </c>
      <c r="F40" s="37"/>
      <c r="G40" s="52">
        <v>11.0</v>
      </c>
      <c r="H40" s="2">
        <f t="shared" si="3"/>
        <v>0.4006706955</v>
      </c>
      <c r="I40" s="29">
        <f t="shared" si="4"/>
        <v>0.0953101798</v>
      </c>
      <c r="J40" s="2"/>
    </row>
    <row r="41">
      <c r="A41" s="2">
        <v>-325.0</v>
      </c>
      <c r="B41" s="29">
        <f t="shared" si="1"/>
        <v>0.9826816467</v>
      </c>
      <c r="C41" s="29">
        <f t="shared" si="2"/>
        <v>1.108374611</v>
      </c>
      <c r="F41" s="37"/>
      <c r="G41" s="52">
        <v>12.0</v>
      </c>
      <c r="H41" s="2">
        <f t="shared" si="3"/>
        <v>0.4876820725</v>
      </c>
      <c r="I41" s="29">
        <f t="shared" si="4"/>
        <v>0.08701137699</v>
      </c>
    </row>
    <row r="42">
      <c r="A42" s="2">
        <v>-320.0</v>
      </c>
      <c r="B42" s="29">
        <f t="shared" si="1"/>
        <v>0.98189944</v>
      </c>
      <c r="C42" s="29">
        <f t="shared" si="2"/>
        <v>1.158435842</v>
      </c>
      <c r="F42" s="37"/>
      <c r="G42" s="52">
        <v>13.0</v>
      </c>
      <c r="H42" s="2">
        <f t="shared" si="3"/>
        <v>0.5677247801</v>
      </c>
      <c r="I42" s="29">
        <f t="shared" si="4"/>
        <v>0.08004270767</v>
      </c>
    </row>
    <row r="43">
      <c r="A43" s="2">
        <v>-315.0</v>
      </c>
      <c r="B43" s="29">
        <f t="shared" si="1"/>
        <v>0.9810825839</v>
      </c>
      <c r="C43" s="29">
        <f t="shared" si="2"/>
        <v>1.21071463</v>
      </c>
      <c r="F43" s="37"/>
      <c r="G43" s="52">
        <v>14.0</v>
      </c>
      <c r="H43" s="2">
        <f t="shared" si="3"/>
        <v>0.6418327523</v>
      </c>
      <c r="I43" s="29">
        <f t="shared" si="4"/>
        <v>0.07410797215</v>
      </c>
    </row>
    <row r="44">
      <c r="A44" s="2">
        <v>-310.0</v>
      </c>
      <c r="B44" s="29">
        <f t="shared" si="1"/>
        <v>0.9802296064</v>
      </c>
      <c r="C44" s="29">
        <f t="shared" si="2"/>
        <v>1.26530519</v>
      </c>
      <c r="F44" s="37"/>
      <c r="G44" s="52">
        <v>15.0</v>
      </c>
      <c r="H44" s="2">
        <f t="shared" si="3"/>
        <v>0.7108256238</v>
      </c>
      <c r="I44" s="29">
        <f t="shared" si="4"/>
        <v>0.06899287149</v>
      </c>
      <c r="J44" s="2" t="s">
        <v>722</v>
      </c>
    </row>
    <row r="45">
      <c r="A45" s="2">
        <v>-305.0</v>
      </c>
      <c r="B45" s="29">
        <f t="shared" si="1"/>
        <v>0.9793389785</v>
      </c>
      <c r="C45" s="29">
        <f t="shared" si="2"/>
        <v>1.322305377</v>
      </c>
      <c r="F45" s="37"/>
      <c r="G45" s="52">
        <v>16.0</v>
      </c>
      <c r="H45" s="2">
        <f t="shared" si="3"/>
        <v>0.7753641449</v>
      </c>
      <c r="I45" s="29">
        <f t="shared" si="4"/>
        <v>0.06453852114</v>
      </c>
      <c r="J45" s="2" t="s">
        <v>723</v>
      </c>
    </row>
    <row r="46">
      <c r="A46" s="2">
        <v>-300.0</v>
      </c>
      <c r="B46" s="29">
        <f t="shared" si="1"/>
        <v>0.9784091128</v>
      </c>
      <c r="C46" s="29">
        <f t="shared" si="2"/>
        <v>1.381816783</v>
      </c>
      <c r="F46" s="37"/>
      <c r="G46" s="52">
        <v>17.0</v>
      </c>
      <c r="H46" s="2">
        <f t="shared" si="3"/>
        <v>0.8359887667</v>
      </c>
      <c r="I46" s="29">
        <f t="shared" si="4"/>
        <v>0.06062462182</v>
      </c>
    </row>
    <row r="47">
      <c r="A47" s="2">
        <v>-295.0</v>
      </c>
      <c r="B47" s="29">
        <f t="shared" si="1"/>
        <v>0.9774383618</v>
      </c>
      <c r="C47" s="29">
        <f t="shared" si="2"/>
        <v>1.443944843</v>
      </c>
      <c r="F47" s="37"/>
      <c r="G47" s="52">
        <v>18.0</v>
      </c>
      <c r="H47" s="2">
        <f t="shared" si="3"/>
        <v>0.8931471806</v>
      </c>
      <c r="I47" s="29">
        <f t="shared" si="4"/>
        <v>0.05715841384</v>
      </c>
    </row>
    <row r="48">
      <c r="A48" s="2">
        <v>-290.0</v>
      </c>
      <c r="B48" s="29">
        <f t="shared" si="1"/>
        <v>0.9764250165</v>
      </c>
      <c r="C48" s="29">
        <f t="shared" si="2"/>
        <v>1.508798945</v>
      </c>
      <c r="F48" s="37"/>
      <c r="G48" s="52">
        <v>19.0</v>
      </c>
      <c r="H48" s="2">
        <f t="shared" si="3"/>
        <v>0.9472144018</v>
      </c>
      <c r="I48" s="29">
        <f t="shared" si="4"/>
        <v>0.05406722127</v>
      </c>
    </row>
    <row r="49">
      <c r="A49" s="2">
        <v>-285.0</v>
      </c>
      <c r="B49" s="29">
        <f t="shared" si="1"/>
        <v>0.9753673042</v>
      </c>
      <c r="C49" s="29">
        <f t="shared" si="2"/>
        <v>1.57649253</v>
      </c>
      <c r="F49" s="37"/>
      <c r="G49" s="52">
        <v>20.0</v>
      </c>
      <c r="H49" s="2">
        <f t="shared" si="3"/>
        <v>0.9985076962</v>
      </c>
      <c r="I49" s="29">
        <f t="shared" si="4"/>
        <v>0.05129329439</v>
      </c>
    </row>
    <row r="50">
      <c r="A50" s="2">
        <v>-280.0</v>
      </c>
      <c r="B50" s="29">
        <f t="shared" si="1"/>
        <v>0.9742633876</v>
      </c>
      <c r="C50" s="29">
        <f t="shared" si="2"/>
        <v>1.647143195</v>
      </c>
      <c r="F50" s="37"/>
    </row>
    <row r="51">
      <c r="A51" s="2">
        <v>-275.0</v>
      </c>
      <c r="B51" s="29">
        <f t="shared" si="1"/>
        <v>0.9731113627</v>
      </c>
      <c r="C51" s="29">
        <f t="shared" si="2"/>
        <v>1.72087279</v>
      </c>
      <c r="F51" s="37"/>
      <c r="G51" s="2" t="s">
        <v>724</v>
      </c>
    </row>
    <row r="52">
      <c r="A52" s="2">
        <v>-270.0</v>
      </c>
      <c r="B52" s="29">
        <f t="shared" si="1"/>
        <v>0.9719092575</v>
      </c>
      <c r="C52" s="29">
        <f t="shared" si="2"/>
        <v>1.79780752</v>
      </c>
      <c r="F52" s="37"/>
      <c r="G52" s="31" t="s">
        <v>725</v>
      </c>
    </row>
    <row r="53">
      <c r="A53" s="2">
        <v>-265.0</v>
      </c>
      <c r="B53" s="29">
        <f t="shared" si="1"/>
        <v>0.9706550307</v>
      </c>
      <c r="C53" s="29">
        <f t="shared" si="2"/>
        <v>1.878078036</v>
      </c>
      <c r="F53" s="37"/>
      <c r="G53" s="2" t="s">
        <v>726</v>
      </c>
    </row>
    <row r="54">
      <c r="A54" s="2">
        <v>-260.0</v>
      </c>
      <c r="B54" s="29">
        <f t="shared" si="1"/>
        <v>0.96934657</v>
      </c>
      <c r="C54" s="29">
        <f t="shared" si="2"/>
        <v>1.961819522</v>
      </c>
      <c r="F54" s="37"/>
      <c r="G54" s="2" t="s">
        <v>727</v>
      </c>
    </row>
    <row r="55">
      <c r="A55" s="2">
        <v>-255.0</v>
      </c>
      <c r="B55" s="29">
        <f t="shared" si="1"/>
        <v>0.9679816909</v>
      </c>
      <c r="C55" s="29">
        <f t="shared" si="2"/>
        <v>2.049171782</v>
      </c>
      <c r="F55" s="37"/>
      <c r="G55" s="2" t="s">
        <v>728</v>
      </c>
    </row>
    <row r="56">
      <c r="A56" s="2">
        <v>-250.0</v>
      </c>
      <c r="B56" s="29">
        <f t="shared" si="1"/>
        <v>0.9665581357</v>
      </c>
      <c r="C56" s="29">
        <f t="shared" si="2"/>
        <v>2.140279317</v>
      </c>
      <c r="F56" s="37"/>
      <c r="G56" s="2" t="s">
        <v>729</v>
      </c>
    </row>
    <row r="57">
      <c r="A57" s="2">
        <v>-245.0</v>
      </c>
      <c r="B57" s="29">
        <f t="shared" si="1"/>
        <v>0.9650735719</v>
      </c>
      <c r="C57" s="29">
        <f t="shared" si="2"/>
        <v>2.235291398</v>
      </c>
      <c r="F57" s="37"/>
    </row>
    <row r="58">
      <c r="A58" s="2">
        <v>-240.0</v>
      </c>
      <c r="B58" s="29">
        <f t="shared" si="1"/>
        <v>0.9635255918</v>
      </c>
      <c r="C58" s="29">
        <f t="shared" si="2"/>
        <v>2.334362125</v>
      </c>
      <c r="F58" s="37"/>
    </row>
    <row r="59">
      <c r="A59" s="2">
        <v>-235.0</v>
      </c>
      <c r="B59" s="29">
        <f t="shared" si="1"/>
        <v>0.9619117111</v>
      </c>
      <c r="C59" s="29">
        <f t="shared" si="2"/>
        <v>2.437650488</v>
      </c>
      <c r="F59" s="37"/>
    </row>
    <row r="60">
      <c r="A60" s="2">
        <v>-230.0</v>
      </c>
      <c r="B60" s="29">
        <f t="shared" si="1"/>
        <v>0.9602293687</v>
      </c>
      <c r="C60" s="29">
        <f t="shared" si="2"/>
        <v>2.545320403</v>
      </c>
      <c r="F60" s="37"/>
      <c r="G60" s="31" t="s">
        <v>730</v>
      </c>
      <c r="J60" s="53"/>
      <c r="L60" s="7"/>
      <c r="M60" s="7"/>
      <c r="N60" s="7"/>
      <c r="O60" s="7"/>
      <c r="P60" s="7"/>
      <c r="Q60" s="7"/>
      <c r="R60" s="7"/>
    </row>
    <row r="61">
      <c r="A61" s="2">
        <v>-225.0</v>
      </c>
      <c r="B61" s="29">
        <f t="shared" si="1"/>
        <v>0.9584759257</v>
      </c>
      <c r="C61" s="29">
        <f t="shared" si="2"/>
        <v>2.657540753</v>
      </c>
      <c r="F61" s="37"/>
      <c r="G61" s="2" t="s">
        <v>731</v>
      </c>
    </row>
    <row r="62">
      <c r="A62" s="2">
        <v>-220.0</v>
      </c>
      <c r="B62" s="29">
        <f t="shared" si="1"/>
        <v>0.9566486656</v>
      </c>
      <c r="C62" s="29">
        <f t="shared" si="2"/>
        <v>2.774485402</v>
      </c>
      <c r="F62" s="37"/>
      <c r="G62" s="2" t="s">
        <v>732</v>
      </c>
    </row>
    <row r="63">
      <c r="A63" s="2">
        <v>-215.0</v>
      </c>
      <c r="B63" s="29">
        <f t="shared" si="1"/>
        <v>0.9547447937</v>
      </c>
      <c r="C63" s="29">
        <f t="shared" si="2"/>
        <v>2.896333202</v>
      </c>
      <c r="F63" s="37"/>
      <c r="G63" s="2" t="s">
        <v>733</v>
      </c>
      <c r="J63" s="7"/>
    </row>
    <row r="64">
      <c r="A64" s="2">
        <v>-210.0</v>
      </c>
      <c r="B64" s="29">
        <f t="shared" si="1"/>
        <v>0.9527614377</v>
      </c>
      <c r="C64" s="29">
        <f t="shared" si="2"/>
        <v>3.023267985</v>
      </c>
      <c r="F64" s="37"/>
      <c r="G64" s="2" t="s">
        <v>734</v>
      </c>
    </row>
    <row r="65">
      <c r="A65" s="2">
        <v>-205.0</v>
      </c>
      <c r="B65" s="29">
        <f t="shared" si="1"/>
        <v>0.9506956479</v>
      </c>
      <c r="C65" s="29">
        <f t="shared" si="2"/>
        <v>3.155478532</v>
      </c>
      <c r="F65" s="37"/>
      <c r="L65" s="53" t="s">
        <v>735</v>
      </c>
    </row>
    <row r="66">
      <c r="A66" s="2">
        <v>-200.0</v>
      </c>
      <c r="B66" s="29">
        <f t="shared" si="1"/>
        <v>0.948544398</v>
      </c>
      <c r="C66" s="29">
        <f t="shared" si="2"/>
        <v>3.293158528</v>
      </c>
      <c r="F66" s="37"/>
      <c r="G66" s="31" t="s">
        <v>736</v>
      </c>
      <c r="N66" s="31" t="s">
        <v>737</v>
      </c>
    </row>
    <row r="67">
      <c r="A67" s="2">
        <v>-195.0</v>
      </c>
      <c r="B67" s="29">
        <f t="shared" si="1"/>
        <v>0.946304586</v>
      </c>
      <c r="C67" s="29">
        <f t="shared" si="2"/>
        <v>3.436506493</v>
      </c>
      <c r="F67" s="37"/>
      <c r="G67" s="54" t="s">
        <v>423</v>
      </c>
      <c r="H67" s="54" t="s">
        <v>424</v>
      </c>
      <c r="I67" s="54" t="s">
        <v>425</v>
      </c>
      <c r="J67" s="54" t="s">
        <v>607</v>
      </c>
      <c r="K67" s="31" t="s">
        <v>738</v>
      </c>
      <c r="L67" s="31" t="s">
        <v>739</v>
      </c>
      <c r="N67" s="54" t="s">
        <v>423</v>
      </c>
      <c r="O67" s="54" t="s">
        <v>424</v>
      </c>
      <c r="P67" s="54" t="s">
        <v>425</v>
      </c>
      <c r="Q67" s="54" t="s">
        <v>607</v>
      </c>
      <c r="R67" s="31" t="s">
        <v>738</v>
      </c>
      <c r="S67" s="31" t="s">
        <v>739</v>
      </c>
    </row>
    <row r="68">
      <c r="A68" s="2">
        <v>-190.0</v>
      </c>
      <c r="B68" s="29">
        <f t="shared" si="1"/>
        <v>0.943973036</v>
      </c>
      <c r="C68" s="29">
        <f t="shared" si="2"/>
        <v>3.585725693</v>
      </c>
      <c r="F68" s="37"/>
      <c r="G68" s="10" t="s">
        <v>21</v>
      </c>
      <c r="H68" s="10" t="s">
        <v>171</v>
      </c>
      <c r="I68" s="55" t="s">
        <v>545</v>
      </c>
      <c r="J68" s="10">
        <v>18.960603429557978</v>
      </c>
      <c r="K68" s="2">
        <v>0.0</v>
      </c>
      <c r="N68" s="10" t="s">
        <v>227</v>
      </c>
      <c r="O68" s="10" t="s">
        <v>41</v>
      </c>
      <c r="P68" s="55" t="s">
        <v>433</v>
      </c>
      <c r="Q68" s="10">
        <v>-31.382964320757857</v>
      </c>
      <c r="R68" s="2">
        <v>0.0</v>
      </c>
    </row>
    <row r="69">
      <c r="A69" s="2">
        <v>-185.0</v>
      </c>
      <c r="B69" s="29">
        <f t="shared" si="1"/>
        <v>0.9415464996</v>
      </c>
      <c r="C69" s="29">
        <f t="shared" si="2"/>
        <v>3.741024024</v>
      </c>
      <c r="F69" s="37"/>
      <c r="G69" s="10" t="s">
        <v>374</v>
      </c>
      <c r="H69" s="10" t="s">
        <v>21</v>
      </c>
      <c r="I69" s="55" t="s">
        <v>433</v>
      </c>
      <c r="J69" s="10">
        <v>-23.891007567693944</v>
      </c>
      <c r="K69" s="2">
        <v>0.0</v>
      </c>
      <c r="N69" s="10" t="s">
        <v>407</v>
      </c>
      <c r="O69" s="10" t="s">
        <v>41</v>
      </c>
      <c r="P69" s="55" t="s">
        <v>433</v>
      </c>
      <c r="Q69" s="10">
        <v>-23.909318677428967</v>
      </c>
      <c r="R69" s="2">
        <v>0.0</v>
      </c>
    </row>
    <row r="70">
      <c r="A70" s="2">
        <v>-180.0</v>
      </c>
      <c r="B70" s="29">
        <f t="shared" si="1"/>
        <v>0.9390216583</v>
      </c>
      <c r="C70" s="29">
        <f t="shared" si="2"/>
        <v>3.902613866</v>
      </c>
      <c r="F70" s="37"/>
      <c r="G70" s="10" t="s">
        <v>35</v>
      </c>
      <c r="H70" s="10" t="s">
        <v>21</v>
      </c>
      <c r="I70" s="55" t="s">
        <v>433</v>
      </c>
      <c r="J70" s="10">
        <v>-31.92175549108632</v>
      </c>
      <c r="K70" s="2">
        <v>1.0</v>
      </c>
      <c r="L70" s="56">
        <v>0.12</v>
      </c>
      <c r="N70" s="10" t="s">
        <v>337</v>
      </c>
      <c r="O70" s="10" t="s">
        <v>41</v>
      </c>
      <c r="P70" s="55" t="s">
        <v>433</v>
      </c>
      <c r="Q70" s="10">
        <v>-25.358647302568414</v>
      </c>
      <c r="R70" s="2">
        <v>1.0</v>
      </c>
      <c r="S70" s="56"/>
    </row>
    <row r="71">
      <c r="A71" s="2">
        <v>-175.0</v>
      </c>
      <c r="B71" s="29">
        <f t="shared" si="1"/>
        <v>0.9363951263</v>
      </c>
      <c r="C71" s="29">
        <f t="shared" si="2"/>
        <v>4.070711917</v>
      </c>
      <c r="F71" s="37"/>
      <c r="G71" s="10" t="s">
        <v>314</v>
      </c>
      <c r="H71" s="10" t="s">
        <v>21</v>
      </c>
      <c r="I71" s="55" t="s">
        <v>433</v>
      </c>
      <c r="J71" s="10">
        <v>-13.712537009540615</v>
      </c>
      <c r="K71" s="2">
        <v>2.0</v>
      </c>
      <c r="L71" s="56">
        <v>0.24</v>
      </c>
      <c r="N71" s="10" t="s">
        <v>153</v>
      </c>
      <c r="O71" s="10" t="s">
        <v>41</v>
      </c>
      <c r="P71" s="55" t="s">
        <v>555</v>
      </c>
      <c r="Q71" s="10">
        <v>12.33886697011739</v>
      </c>
      <c r="R71" s="2">
        <v>2.0</v>
      </c>
      <c r="S71" s="56"/>
    </row>
    <row r="72">
      <c r="A72" s="2">
        <v>-170.0</v>
      </c>
      <c r="B72" s="29">
        <f t="shared" si="1"/>
        <v>0.9336634533</v>
      </c>
      <c r="C72" s="29">
        <f t="shared" si="2"/>
        <v>4.245538987</v>
      </c>
      <c r="F72" s="37"/>
      <c r="G72" s="10" t="s">
        <v>740</v>
      </c>
      <c r="H72" s="10" t="s">
        <v>21</v>
      </c>
      <c r="I72" s="55" t="s">
        <v>503</v>
      </c>
      <c r="J72" s="10">
        <v>19.405836569394467</v>
      </c>
      <c r="K72" s="2">
        <v>3.0</v>
      </c>
      <c r="L72" s="56">
        <v>0.36</v>
      </c>
      <c r="Q72" s="29">
        <f>0-Q68-Q69-Q70-Q71</f>
        <v>68.31206333</v>
      </c>
    </row>
    <row r="73">
      <c r="A73" s="2">
        <v>-165.0</v>
      </c>
      <c r="B73" s="29">
        <f t="shared" si="1"/>
        <v>0.9308231287</v>
      </c>
      <c r="C73" s="29">
        <f t="shared" si="2"/>
        <v>4.427319762</v>
      </c>
      <c r="F73" s="37"/>
      <c r="I73" s="2" t="s">
        <v>741</v>
      </c>
      <c r="J73" s="57">
        <f>J68-J69-J70-J71-J72</f>
        <v>69.08006693</v>
      </c>
      <c r="N73" s="10" t="s">
        <v>61</v>
      </c>
      <c r="O73" s="10" t="s">
        <v>41</v>
      </c>
      <c r="P73" s="55" t="s">
        <v>433</v>
      </c>
      <c r="Q73" s="10">
        <v>-25.002560961055217</v>
      </c>
      <c r="R73" s="2">
        <v>0.0</v>
      </c>
    </row>
    <row r="74">
      <c r="A74" s="2">
        <v>-160.0</v>
      </c>
      <c r="B74" s="29">
        <f t="shared" si="1"/>
        <v>0.9278705854</v>
      </c>
      <c r="C74" s="29">
        <f t="shared" si="2"/>
        <v>4.616282532</v>
      </c>
      <c r="F74" s="37"/>
      <c r="G74" s="10" t="s">
        <v>21</v>
      </c>
      <c r="H74" s="10" t="s">
        <v>147</v>
      </c>
      <c r="I74" s="55" t="s">
        <v>525</v>
      </c>
      <c r="J74" s="29">
        <v>5.831690850048058</v>
      </c>
      <c r="K74" s="2">
        <v>0.0</v>
      </c>
      <c r="N74" s="10" t="s">
        <v>52</v>
      </c>
      <c r="O74" s="10" t="s">
        <v>41</v>
      </c>
      <c r="P74" s="55" t="s">
        <v>432</v>
      </c>
      <c r="Q74" s="10">
        <v>21.461882235330133</v>
      </c>
      <c r="R74" s="2">
        <v>1.0</v>
      </c>
    </row>
    <row r="75">
      <c r="A75" s="2">
        <v>-155.0</v>
      </c>
      <c r="B75" s="29">
        <f t="shared" si="1"/>
        <v>0.9248022049</v>
      </c>
      <c r="C75" s="29">
        <f t="shared" si="2"/>
        <v>4.812658885</v>
      </c>
      <c r="F75" s="37"/>
      <c r="G75" s="10" t="s">
        <v>68</v>
      </c>
      <c r="H75" s="10" t="s">
        <v>21</v>
      </c>
      <c r="I75" s="55" t="s">
        <v>433</v>
      </c>
      <c r="J75" s="29">
        <v>-26.586527889007318</v>
      </c>
      <c r="K75" s="2">
        <v>0.0</v>
      </c>
      <c r="Q75" s="29">
        <f>0-Q73-Q74</f>
        <v>3.540678726</v>
      </c>
    </row>
    <row r="76">
      <c r="A76" s="2">
        <v>-150.0</v>
      </c>
      <c r="B76" s="29">
        <f t="shared" si="1"/>
        <v>0.9216143227</v>
      </c>
      <c r="C76" s="29">
        <f t="shared" si="2"/>
        <v>5.016683349</v>
      </c>
      <c r="F76" s="37"/>
      <c r="G76" s="10" t="s">
        <v>410</v>
      </c>
      <c r="H76" s="10" t="s">
        <v>21</v>
      </c>
      <c r="I76" s="55" t="s">
        <v>433</v>
      </c>
      <c r="J76" s="29">
        <v>-9.340778250144613</v>
      </c>
      <c r="K76" s="2">
        <v>1.0</v>
      </c>
      <c r="N76" s="10" t="s">
        <v>41</v>
      </c>
      <c r="O76" s="10" t="s">
        <v>130</v>
      </c>
      <c r="P76" s="55" t="s">
        <v>465</v>
      </c>
      <c r="Q76" s="10">
        <v>9.746161069218113</v>
      </c>
      <c r="R76" s="2">
        <v>0.0</v>
      </c>
    </row>
    <row r="77">
      <c r="A77" s="2">
        <v>-145.0</v>
      </c>
      <c r="B77" s="29">
        <f t="shared" si="1"/>
        <v>0.9183032342</v>
      </c>
      <c r="C77" s="29">
        <f t="shared" si="2"/>
        <v>5.228593009</v>
      </c>
      <c r="F77" s="37"/>
      <c r="G77" s="10" t="s">
        <v>411</v>
      </c>
      <c r="H77" s="10" t="s">
        <v>21</v>
      </c>
      <c r="I77" s="55" t="s">
        <v>433</v>
      </c>
      <c r="J77" s="29">
        <v>-9.772178836039167</v>
      </c>
      <c r="K77" s="2">
        <v>2.0</v>
      </c>
      <c r="L77" s="56"/>
      <c r="N77" s="10" t="s">
        <v>97</v>
      </c>
      <c r="O77" s="10" t="s">
        <v>41</v>
      </c>
      <c r="P77" s="55" t="s">
        <v>433</v>
      </c>
      <c r="Q77" s="10">
        <v>-28.857095442036083</v>
      </c>
      <c r="R77" s="2">
        <v>0.0</v>
      </c>
    </row>
    <row r="78">
      <c r="A78" s="2">
        <v>-140.0</v>
      </c>
      <c r="B78" s="29">
        <f t="shared" si="1"/>
        <v>0.9148652022</v>
      </c>
      <c r="C78" s="29">
        <f t="shared" si="2"/>
        <v>5.448627061</v>
      </c>
      <c r="F78" s="37"/>
      <c r="I78" s="2" t="s">
        <v>741</v>
      </c>
      <c r="J78" s="57">
        <f>J74-J75-J76-J77</f>
        <v>51.53117583</v>
      </c>
      <c r="N78" s="10" t="s">
        <v>311</v>
      </c>
      <c r="O78" s="10" t="s">
        <v>41</v>
      </c>
      <c r="P78" s="55" t="s">
        <v>486</v>
      </c>
      <c r="Q78" s="10">
        <v>24.95806183860658</v>
      </c>
      <c r="R78" s="2">
        <v>1.0</v>
      </c>
    </row>
    <row r="79">
      <c r="A79" s="2">
        <v>-135.0</v>
      </c>
      <c r="B79" s="29">
        <f t="shared" si="1"/>
        <v>0.9112964635</v>
      </c>
      <c r="C79" s="29">
        <f t="shared" si="2"/>
        <v>5.677026335</v>
      </c>
      <c r="F79" s="37"/>
      <c r="G79" s="10" t="s">
        <v>21</v>
      </c>
      <c r="H79" s="10" t="s">
        <v>237</v>
      </c>
      <c r="I79" s="55" t="s">
        <v>518</v>
      </c>
      <c r="J79" s="29">
        <v>2.3818639014486975</v>
      </c>
      <c r="K79" s="2">
        <v>0.0</v>
      </c>
      <c r="Q79" s="29">
        <f>Q76-Q77-Q78</f>
        <v>13.64519467</v>
      </c>
    </row>
    <row r="80">
      <c r="A80" s="2">
        <v>-130.0</v>
      </c>
      <c r="B80" s="29">
        <f t="shared" si="1"/>
        <v>0.9075932382</v>
      </c>
      <c r="C80" s="29">
        <f t="shared" si="2"/>
        <v>5.914032756</v>
      </c>
      <c r="F80" s="37"/>
      <c r="G80" s="10" t="s">
        <v>366</v>
      </c>
      <c r="H80" s="10" t="s">
        <v>21</v>
      </c>
      <c r="I80" s="55" t="s">
        <v>433</v>
      </c>
      <c r="J80" s="29">
        <v>-10.889908339895834</v>
      </c>
      <c r="K80" s="2">
        <v>0.0</v>
      </c>
      <c r="N80" s="10" t="s">
        <v>41</v>
      </c>
      <c r="O80" s="10" t="s">
        <v>410</v>
      </c>
      <c r="P80" s="55" t="s">
        <v>572</v>
      </c>
      <c r="Q80" s="10">
        <v>2.0985824224518703</v>
      </c>
      <c r="R80" s="2">
        <v>0.0</v>
      </c>
    </row>
    <row r="81">
      <c r="A81" s="2">
        <v>-125.0</v>
      </c>
      <c r="B81" s="29">
        <f t="shared" si="1"/>
        <v>0.9037517381</v>
      </c>
      <c r="C81" s="29">
        <f t="shared" si="2"/>
        <v>6.159888762</v>
      </c>
      <c r="F81" s="37"/>
      <c r="G81" s="10" t="s">
        <v>59</v>
      </c>
      <c r="H81" s="10" t="s">
        <v>21</v>
      </c>
      <c r="I81" s="55" t="s">
        <v>526</v>
      </c>
      <c r="J81" s="29">
        <v>30.347469735228255</v>
      </c>
      <c r="K81" s="2">
        <v>1.0</v>
      </c>
      <c r="N81" s="10" t="s">
        <v>113</v>
      </c>
      <c r="O81" s="10" t="s">
        <v>41</v>
      </c>
      <c r="P81" s="55" t="s">
        <v>433</v>
      </c>
      <c r="Q81" s="10">
        <v>-27.13796125889346</v>
      </c>
      <c r="R81" s="2">
        <v>0.0</v>
      </c>
    </row>
    <row r="82">
      <c r="A82" s="2">
        <v>-120.0</v>
      </c>
      <c r="B82" s="29">
        <f t="shared" si="1"/>
        <v>0.8997681771</v>
      </c>
      <c r="C82" s="29">
        <f t="shared" si="2"/>
        <v>6.414836668</v>
      </c>
      <c r="F82" s="37"/>
      <c r="I82" s="2" t="s">
        <v>741</v>
      </c>
      <c r="J82" s="57">
        <f>J79-J80-J81</f>
        <v>-17.07569749</v>
      </c>
      <c r="N82" s="10" t="s">
        <v>147</v>
      </c>
      <c r="O82" s="10" t="s">
        <v>41</v>
      </c>
      <c r="P82" s="55" t="s">
        <v>433</v>
      </c>
      <c r="Q82" s="10">
        <v>-25.403147121758916</v>
      </c>
      <c r="R82" s="2">
        <v>1.0</v>
      </c>
    </row>
    <row r="83">
      <c r="A83" s="2">
        <v>-115.0</v>
      </c>
      <c r="B83" s="29">
        <f t="shared" si="1"/>
        <v>0.8956387817</v>
      </c>
      <c r="C83" s="29">
        <f t="shared" si="2"/>
        <v>6.679117974</v>
      </c>
      <c r="F83" s="37"/>
      <c r="G83" s="10" t="s">
        <v>21</v>
      </c>
      <c r="H83" s="10" t="s">
        <v>171</v>
      </c>
      <c r="I83" s="55" t="s">
        <v>535</v>
      </c>
      <c r="J83" s="29">
        <v>12.58303567192554</v>
      </c>
      <c r="K83" s="2">
        <v>0.0</v>
      </c>
      <c r="N83" s="10" t="s">
        <v>68</v>
      </c>
      <c r="O83" s="10" t="s">
        <v>41</v>
      </c>
      <c r="P83" s="55" t="s">
        <v>433</v>
      </c>
      <c r="Q83" s="10">
        <v>-22.222489453112193</v>
      </c>
      <c r="R83" s="2">
        <v>2.0</v>
      </c>
    </row>
    <row r="84">
      <c r="A84" s="2">
        <v>-110.0</v>
      </c>
      <c r="B84" s="29">
        <f t="shared" si="1"/>
        <v>0.8913598028</v>
      </c>
      <c r="C84" s="29">
        <f t="shared" si="2"/>
        <v>6.952972618</v>
      </c>
      <c r="F84" s="37"/>
      <c r="G84" s="10" t="s">
        <v>314</v>
      </c>
      <c r="H84" s="10" t="s">
        <v>21</v>
      </c>
      <c r="I84" s="55" t="s">
        <v>433</v>
      </c>
      <c r="J84" s="29">
        <v>-12.576639763347996</v>
      </c>
      <c r="K84" s="2">
        <v>0.0</v>
      </c>
      <c r="N84" s="10" t="s">
        <v>411</v>
      </c>
      <c r="O84" s="10" t="s">
        <v>41</v>
      </c>
      <c r="P84" s="55" t="s">
        <v>433</v>
      </c>
      <c r="Q84" s="10">
        <v>-9.06374238454735</v>
      </c>
      <c r="R84" s="2">
        <v>3.0</v>
      </c>
    </row>
    <row r="85">
      <c r="A85" s="2">
        <v>-105.0</v>
      </c>
      <c r="B85" s="29">
        <f t="shared" si="1"/>
        <v>0.8869275285</v>
      </c>
      <c r="C85" s="29">
        <f t="shared" si="2"/>
        <v>7.236638173</v>
      </c>
      <c r="F85" s="37"/>
      <c r="G85" s="10" t="s">
        <v>35</v>
      </c>
      <c r="H85" s="10" t="s">
        <v>21</v>
      </c>
      <c r="I85" s="55" t="s">
        <v>554</v>
      </c>
      <c r="J85" s="29">
        <v>25.32533726959136</v>
      </c>
      <c r="K85" s="2">
        <v>1.0</v>
      </c>
      <c r="N85" s="10" t="s">
        <v>393</v>
      </c>
      <c r="O85" s="10" t="s">
        <v>41</v>
      </c>
      <c r="P85" s="55" t="s">
        <v>433</v>
      </c>
      <c r="Q85" s="10">
        <v>-13.050522591379883</v>
      </c>
      <c r="R85" s="2">
        <v>4.0</v>
      </c>
    </row>
    <row r="86">
      <c r="A86" s="2">
        <v>-100.0</v>
      </c>
      <c r="B86" s="29">
        <f t="shared" si="1"/>
        <v>0.882338297</v>
      </c>
      <c r="C86" s="29">
        <f t="shared" si="2"/>
        <v>7.530348989</v>
      </c>
      <c r="F86" s="37"/>
      <c r="I86" s="2" t="s">
        <v>741</v>
      </c>
      <c r="J86" s="57">
        <f>J83-J84-J85</f>
        <v>-0.1656618343</v>
      </c>
      <c r="N86" s="10" t="s">
        <v>410</v>
      </c>
      <c r="O86" s="10" t="s">
        <v>41</v>
      </c>
      <c r="P86" s="55" t="s">
        <v>433</v>
      </c>
      <c r="Q86" s="10">
        <v>-8.078464597236493</v>
      </c>
      <c r="R86" s="2">
        <v>5.0</v>
      </c>
    </row>
    <row r="87">
      <c r="A87" s="2">
        <v>-95.0</v>
      </c>
      <c r="B87" s="29">
        <f t="shared" si="1"/>
        <v>0.8775885114</v>
      </c>
      <c r="C87" s="29">
        <f t="shared" si="2"/>
        <v>7.83433527</v>
      </c>
      <c r="F87" s="37"/>
      <c r="G87" s="4" t="s">
        <v>21</v>
      </c>
      <c r="H87" s="4" t="s">
        <v>388</v>
      </c>
      <c r="I87" s="55" t="s">
        <v>514</v>
      </c>
      <c r="J87" s="29">
        <v>2.6259082565409697</v>
      </c>
      <c r="K87" s="2">
        <v>0.0</v>
      </c>
      <c r="N87" s="10" t="s">
        <v>113</v>
      </c>
      <c r="O87" s="10" t="s">
        <v>41</v>
      </c>
      <c r="P87" s="55" t="s">
        <v>505</v>
      </c>
      <c r="Q87" s="10">
        <v>22.594571726171417</v>
      </c>
      <c r="R87" s="2">
        <v>6.0</v>
      </c>
    </row>
    <row r="88">
      <c r="A88" s="2">
        <v>-90.0</v>
      </c>
      <c r="B88" s="29">
        <f t="shared" si="1"/>
        <v>0.8726746546</v>
      </c>
      <c r="C88" s="29">
        <f t="shared" si="2"/>
        <v>8.148822102</v>
      </c>
      <c r="F88" s="37"/>
      <c r="G88" s="4" t="s">
        <v>174</v>
      </c>
      <c r="H88" s="4" t="s">
        <v>21</v>
      </c>
      <c r="I88" s="55" t="s">
        <v>433</v>
      </c>
      <c r="J88" s="29">
        <v>-24.201042459639606</v>
      </c>
      <c r="K88" s="2">
        <v>0.0</v>
      </c>
      <c r="Q88" s="29">
        <f>Q80-Q81-Q82-Q83-Q84-Q85-Q86-Q87</f>
        <v>84.4603381</v>
      </c>
    </row>
    <row r="89">
      <c r="A89" s="2">
        <v>-85.0</v>
      </c>
      <c r="B89" s="29">
        <f t="shared" si="1"/>
        <v>0.8675933059</v>
      </c>
      <c r="C89" s="29">
        <f t="shared" si="2"/>
        <v>8.474028425</v>
      </c>
      <c r="F89" s="37"/>
      <c r="G89" s="4" t="s">
        <v>76</v>
      </c>
      <c r="H89" s="4" t="s">
        <v>21</v>
      </c>
      <c r="I89" s="55" t="s">
        <v>433</v>
      </c>
      <c r="J89" s="29">
        <v>-17.45769851480917</v>
      </c>
      <c r="K89" s="2">
        <v>1.0</v>
      </c>
      <c r="N89" s="10" t="s">
        <v>92</v>
      </c>
      <c r="O89" s="10" t="s">
        <v>41</v>
      </c>
      <c r="P89" s="55" t="s">
        <v>433</v>
      </c>
      <c r="Q89" s="10">
        <v>-15.599924001082396</v>
      </c>
      <c r="R89" s="2">
        <v>0.0</v>
      </c>
    </row>
    <row r="90">
      <c r="A90" s="2">
        <v>-80.0</v>
      </c>
      <c r="B90" s="29">
        <f t="shared" si="1"/>
        <v>0.8623411572</v>
      </c>
      <c r="C90" s="29">
        <f t="shared" si="2"/>
        <v>8.810165937</v>
      </c>
      <c r="F90" s="37"/>
      <c r="G90" s="4" t="s">
        <v>316</v>
      </c>
      <c r="H90" s="4" t="s">
        <v>21</v>
      </c>
      <c r="I90" s="55" t="s">
        <v>464</v>
      </c>
      <c r="J90" s="29">
        <v>31.56457910560951</v>
      </c>
      <c r="K90" s="2">
        <v>2.0</v>
      </c>
      <c r="L90" s="56"/>
      <c r="N90" s="10" t="s">
        <v>339</v>
      </c>
      <c r="O90" s="10" t="s">
        <v>41</v>
      </c>
      <c r="P90" s="55" t="s">
        <v>433</v>
      </c>
      <c r="Q90" s="10">
        <v>-8.723940141280073</v>
      </c>
      <c r="R90" s="2">
        <v>1.0</v>
      </c>
    </row>
    <row r="91">
      <c r="A91" s="2">
        <v>-75.0</v>
      </c>
      <c r="B91" s="29">
        <f t="shared" si="1"/>
        <v>0.8569150318</v>
      </c>
      <c r="C91" s="29">
        <f t="shared" si="2"/>
        <v>9.157437962</v>
      </c>
      <c r="F91" s="37"/>
      <c r="G91" s="13"/>
      <c r="H91" s="13"/>
      <c r="I91" s="2" t="s">
        <v>741</v>
      </c>
      <c r="J91" s="57">
        <f>J87-J88-J89-J90</f>
        <v>12.72007013</v>
      </c>
      <c r="N91" s="10" t="s">
        <v>38</v>
      </c>
      <c r="O91" s="10" t="s">
        <v>41</v>
      </c>
      <c r="P91" s="55" t="s">
        <v>509</v>
      </c>
      <c r="Q91" s="10">
        <v>26.080726211965338</v>
      </c>
      <c r="R91" s="2">
        <v>2.0</v>
      </c>
    </row>
    <row r="92">
      <c r="A92" s="2">
        <v>-70.0</v>
      </c>
      <c r="B92" s="29">
        <f t="shared" si="1"/>
        <v>0.8513119022</v>
      </c>
      <c r="C92" s="29">
        <f t="shared" si="2"/>
        <v>9.516038256</v>
      </c>
      <c r="F92" s="37"/>
      <c r="G92" s="4" t="s">
        <v>21</v>
      </c>
      <c r="H92" s="4" t="s">
        <v>72</v>
      </c>
      <c r="I92" s="55" t="s">
        <v>530</v>
      </c>
      <c r="J92" s="29">
        <v>7.173389947343126</v>
      </c>
      <c r="K92" s="2">
        <v>0.0</v>
      </c>
      <c r="Q92" s="29">
        <f>0-Q89-Q90-Q91</f>
        <v>-1.75686207</v>
      </c>
    </row>
    <row r="93">
      <c r="A93" s="2">
        <v>-65.0</v>
      </c>
      <c r="B93" s="29">
        <f t="shared" si="1"/>
        <v>0.8455289099</v>
      </c>
      <c r="C93" s="29">
        <f t="shared" si="2"/>
        <v>9.886149766</v>
      </c>
      <c r="F93" s="37"/>
      <c r="G93" s="4" t="s">
        <v>89</v>
      </c>
      <c r="H93" s="4" t="s">
        <v>21</v>
      </c>
      <c r="I93" s="55" t="s">
        <v>433</v>
      </c>
      <c r="J93" s="29">
        <v>-27.93526623298253</v>
      </c>
      <c r="K93" s="2">
        <v>0.0</v>
      </c>
      <c r="N93" s="10" t="s">
        <v>41</v>
      </c>
      <c r="O93" s="10" t="s">
        <v>52</v>
      </c>
      <c r="P93" s="55" t="s">
        <v>535</v>
      </c>
      <c r="Q93" s="10">
        <v>7.060245079582789</v>
      </c>
      <c r="R93" s="2">
        <v>0.0</v>
      </c>
    </row>
    <row r="94">
      <c r="A94" s="2">
        <v>-60.0</v>
      </c>
      <c r="B94" s="29">
        <f t="shared" si="1"/>
        <v>0.8395633851</v>
      </c>
      <c r="C94" s="29">
        <f t="shared" si="2"/>
        <v>10.26794335</v>
      </c>
      <c r="F94" s="37"/>
      <c r="G94" s="4" t="s">
        <v>421</v>
      </c>
      <c r="H94" s="4" t="s">
        <v>21</v>
      </c>
      <c r="I94" s="55" t="s">
        <v>433</v>
      </c>
      <c r="J94" s="29">
        <v>-5.027502031550301</v>
      </c>
      <c r="K94" s="2">
        <v>1.0</v>
      </c>
      <c r="N94" s="10" t="s">
        <v>61</v>
      </c>
      <c r="O94" s="10" t="s">
        <v>41</v>
      </c>
      <c r="P94" s="55" t="s">
        <v>433</v>
      </c>
      <c r="Q94" s="10">
        <v>-22.555132315159305</v>
      </c>
      <c r="R94" s="2">
        <v>0.0</v>
      </c>
    </row>
    <row r="95">
      <c r="A95" s="2">
        <v>-55.0</v>
      </c>
      <c r="B95" s="29">
        <f t="shared" si="1"/>
        <v>0.8334128679</v>
      </c>
      <c r="C95" s="29">
        <f t="shared" si="2"/>
        <v>10.66157646</v>
      </c>
      <c r="F95" s="37"/>
      <c r="G95" s="13"/>
      <c r="H95" s="13"/>
      <c r="I95" s="2" t="s">
        <v>741</v>
      </c>
      <c r="J95" s="57">
        <f>J92-J93-J94</f>
        <v>40.13615821</v>
      </c>
      <c r="N95" s="10" t="s">
        <v>52</v>
      </c>
      <c r="O95" s="10" t="s">
        <v>41</v>
      </c>
      <c r="P95" s="55" t="s">
        <v>526</v>
      </c>
      <c r="Q95" s="10">
        <v>20.783635809393434</v>
      </c>
      <c r="R95" s="2">
        <v>1.0</v>
      </c>
    </row>
    <row r="96">
      <c r="A96" s="2">
        <v>-50.0</v>
      </c>
      <c r="B96" s="29">
        <f t="shared" si="1"/>
        <v>0.8270751287</v>
      </c>
      <c r="C96" s="29">
        <f t="shared" si="2"/>
        <v>11.06719176</v>
      </c>
      <c r="F96" s="37"/>
      <c r="G96" s="4" t="s">
        <v>21</v>
      </c>
      <c r="H96" s="4" t="s">
        <v>41</v>
      </c>
      <c r="I96" s="55" t="s">
        <v>479</v>
      </c>
      <c r="J96" s="29">
        <v>12.515800781440648</v>
      </c>
      <c r="K96" s="2">
        <v>0.0</v>
      </c>
      <c r="Q96" s="29">
        <f>Q93-Q94-Q95</f>
        <v>8.831741585</v>
      </c>
    </row>
    <row r="97">
      <c r="A97" s="2">
        <v>-45.0</v>
      </c>
      <c r="B97" s="29">
        <f t="shared" si="1"/>
        <v>0.8205481904</v>
      </c>
      <c r="C97" s="29">
        <f t="shared" si="2"/>
        <v>11.48491581</v>
      </c>
      <c r="F97" s="37"/>
      <c r="G97" s="4" t="s">
        <v>103</v>
      </c>
      <c r="H97" s="4" t="s">
        <v>21</v>
      </c>
      <c r="I97" s="55" t="s">
        <v>433</v>
      </c>
      <c r="J97" s="29">
        <v>-23.465834495837452</v>
      </c>
      <c r="K97" s="2">
        <v>0.0</v>
      </c>
      <c r="N97" s="10" t="s">
        <v>41</v>
      </c>
      <c r="O97" s="10" t="s">
        <v>24</v>
      </c>
      <c r="P97" s="55" t="s">
        <v>587</v>
      </c>
      <c r="Q97" s="10">
        <v>4.855578430610981</v>
      </c>
      <c r="R97" s="2">
        <v>0.0</v>
      </c>
    </row>
    <row r="98">
      <c r="A98" s="2">
        <v>-40.0</v>
      </c>
      <c r="B98" s="29">
        <f t="shared" si="1"/>
        <v>0.8138303501</v>
      </c>
      <c r="C98" s="29">
        <f t="shared" si="2"/>
        <v>11.91485759</v>
      </c>
      <c r="F98" s="37"/>
      <c r="G98" s="4" t="s">
        <v>388</v>
      </c>
      <c r="H98" s="4" t="s">
        <v>21</v>
      </c>
      <c r="I98" s="55" t="s">
        <v>433</v>
      </c>
      <c r="J98" s="29">
        <v>-9.245725433360008</v>
      </c>
      <c r="K98" s="2">
        <v>1.0</v>
      </c>
      <c r="N98" s="10" t="s">
        <v>63</v>
      </c>
      <c r="O98" s="10" t="s">
        <v>41</v>
      </c>
      <c r="P98" s="55" t="s">
        <v>433</v>
      </c>
      <c r="Q98" s="10">
        <v>-15.759340337761511</v>
      </c>
      <c r="R98" s="2">
        <v>0.0</v>
      </c>
    </row>
    <row r="99">
      <c r="A99" s="2">
        <v>-35.0</v>
      </c>
      <c r="B99" s="29">
        <f t="shared" si="1"/>
        <v>0.806920201</v>
      </c>
      <c r="C99" s="29">
        <f t="shared" si="2"/>
        <v>12.35710714</v>
      </c>
      <c r="F99" s="37"/>
      <c r="G99" s="4" t="s">
        <v>76</v>
      </c>
      <c r="H99" s="4" t="s">
        <v>21</v>
      </c>
      <c r="I99" s="55" t="s">
        <v>577</v>
      </c>
      <c r="J99" s="29">
        <v>32.29446750266448</v>
      </c>
      <c r="K99" s="2">
        <v>2.0</v>
      </c>
      <c r="L99" s="56"/>
      <c r="N99" s="10" t="s">
        <v>11</v>
      </c>
      <c r="O99" s="10" t="s">
        <v>41</v>
      </c>
      <c r="P99" s="55" t="s">
        <v>551</v>
      </c>
      <c r="Q99" s="10">
        <v>24.75425230397847</v>
      </c>
      <c r="R99" s="2">
        <v>1.0</v>
      </c>
    </row>
    <row r="100">
      <c r="A100" s="2">
        <v>-30.0</v>
      </c>
      <c r="B100" s="29">
        <f t="shared" si="1"/>
        <v>0.7998166544</v>
      </c>
      <c r="C100" s="29">
        <f t="shared" si="2"/>
        <v>12.81173412</v>
      </c>
      <c r="F100" s="37"/>
      <c r="G100" s="13"/>
      <c r="H100" s="13"/>
      <c r="I100" s="2" t="s">
        <v>741</v>
      </c>
      <c r="J100" s="57">
        <f>J96-J97-J98-J99</f>
        <v>12.93289321</v>
      </c>
      <c r="Q100" s="29">
        <f>Q97-Q98-Q99</f>
        <v>-4.139333536</v>
      </c>
    </row>
    <row r="101">
      <c r="A101" s="2">
        <v>-25.0</v>
      </c>
      <c r="B101" s="29">
        <f t="shared" si="1"/>
        <v>0.792518962</v>
      </c>
      <c r="C101" s="29">
        <f t="shared" si="2"/>
        <v>13.27878643</v>
      </c>
      <c r="F101" s="37"/>
      <c r="G101" s="4" t="s">
        <v>21</v>
      </c>
      <c r="H101" s="4" t="s">
        <v>346</v>
      </c>
      <c r="I101" s="55" t="s">
        <v>517</v>
      </c>
      <c r="J101" s="29">
        <v>4.054456337411136</v>
      </c>
      <c r="K101" s="2">
        <v>0.0</v>
      </c>
      <c r="N101" s="10" t="s">
        <v>74</v>
      </c>
      <c r="O101" s="10" t="s">
        <v>41</v>
      </c>
      <c r="P101" s="55" t="s">
        <v>433</v>
      </c>
      <c r="Q101" s="10">
        <v>-27.425461653616946</v>
      </c>
      <c r="R101" s="2">
        <v>0.0</v>
      </c>
    </row>
    <row r="102">
      <c r="A102" s="2">
        <v>-20.0</v>
      </c>
      <c r="B102" s="29">
        <f t="shared" si="1"/>
        <v>0.785026737</v>
      </c>
      <c r="C102" s="29">
        <f t="shared" si="2"/>
        <v>13.75828883</v>
      </c>
      <c r="F102" s="37"/>
      <c r="G102" s="4" t="s">
        <v>109</v>
      </c>
      <c r="H102" s="4" t="s">
        <v>21</v>
      </c>
      <c r="I102" s="55" t="s">
        <v>433</v>
      </c>
      <c r="J102" s="29">
        <v>-30.991655480794076</v>
      </c>
      <c r="K102" s="2">
        <v>0.0</v>
      </c>
      <c r="N102" s="10" t="s">
        <v>117</v>
      </c>
      <c r="O102" s="10" t="s">
        <v>41</v>
      </c>
      <c r="P102" s="55" t="s">
        <v>433</v>
      </c>
      <c r="Q102" s="10">
        <v>-13.946656445190285</v>
      </c>
      <c r="R102" s="2">
        <v>1.0</v>
      </c>
    </row>
    <row r="103">
      <c r="A103" s="2">
        <v>-15.0</v>
      </c>
      <c r="B103" s="29">
        <f t="shared" si="1"/>
        <v>0.7773399756</v>
      </c>
      <c r="C103" s="29">
        <f t="shared" si="2"/>
        <v>14.25024156</v>
      </c>
      <c r="F103" s="37"/>
      <c r="G103" s="4" t="s">
        <v>128</v>
      </c>
      <c r="H103" s="4" t="s">
        <v>21</v>
      </c>
      <c r="I103" s="55" t="s">
        <v>476</v>
      </c>
      <c r="J103" s="29">
        <v>41.594689535394814</v>
      </c>
      <c r="K103" s="2">
        <v>1.0</v>
      </c>
      <c r="N103" s="10" t="s">
        <v>160</v>
      </c>
      <c r="O103" s="10" t="s">
        <v>41</v>
      </c>
      <c r="P103" s="55" t="s">
        <v>433</v>
      </c>
      <c r="Q103" s="10">
        <v>-10.54671475732467</v>
      </c>
      <c r="R103" s="2">
        <v>2.0</v>
      </c>
    </row>
    <row r="104">
      <c r="A104" s="2">
        <v>-10.0</v>
      </c>
      <c r="B104" s="29">
        <f t="shared" si="1"/>
        <v>0.7694590771</v>
      </c>
      <c r="C104" s="29">
        <f t="shared" si="2"/>
        <v>14.75461906</v>
      </c>
      <c r="F104" s="37"/>
      <c r="G104" s="13"/>
      <c r="H104" s="13"/>
      <c r="I104" s="2" t="s">
        <v>741</v>
      </c>
      <c r="J104" s="57">
        <f>J101-J102-J103</f>
        <v>-6.548577717</v>
      </c>
      <c r="N104" s="10" t="s">
        <v>361</v>
      </c>
      <c r="O104" s="10" t="s">
        <v>41</v>
      </c>
      <c r="P104" s="55" t="s">
        <v>457</v>
      </c>
      <c r="Q104" s="10">
        <v>39.83530137029561</v>
      </c>
      <c r="R104" s="2">
        <v>3.0</v>
      </c>
    </row>
    <row r="105">
      <c r="A105" s="2">
        <v>-5.0</v>
      </c>
      <c r="B105" s="29">
        <f t="shared" si="1"/>
        <v>0.7613848639</v>
      </c>
      <c r="C105" s="29">
        <f t="shared" si="2"/>
        <v>15.27136871</v>
      </c>
      <c r="F105" s="37"/>
      <c r="G105" s="4" t="s">
        <v>21</v>
      </c>
      <c r="H105" s="4" t="s">
        <v>16</v>
      </c>
      <c r="I105" s="55" t="s">
        <v>477</v>
      </c>
      <c r="J105" s="29">
        <v>23.077845717078848</v>
      </c>
      <c r="K105" s="2">
        <v>0.0</v>
      </c>
      <c r="Q105" s="29">
        <f>0-Q101-Q102-Q103-Q104</f>
        <v>12.08353149</v>
      </c>
    </row>
    <row r="106">
      <c r="A106" s="2">
        <v>0.0</v>
      </c>
      <c r="B106" s="29">
        <f t="shared" si="1"/>
        <v>0.7531185991</v>
      </c>
      <c r="C106" s="29">
        <f t="shared" si="2"/>
        <v>15.80040966</v>
      </c>
      <c r="F106" s="37"/>
      <c r="G106" s="10" t="s">
        <v>55</v>
      </c>
      <c r="H106" s="10" t="s">
        <v>21</v>
      </c>
      <c r="I106" s="55" t="s">
        <v>433</v>
      </c>
      <c r="J106" s="29">
        <v>-40.39347790942473</v>
      </c>
      <c r="K106" s="2">
        <v>0.0</v>
      </c>
      <c r="N106" s="10" t="s">
        <v>41</v>
      </c>
      <c r="O106" s="10" t="s">
        <v>52</v>
      </c>
      <c r="P106" s="55" t="s">
        <v>429</v>
      </c>
      <c r="Q106" s="10">
        <v>11.170456800879236</v>
      </c>
      <c r="R106" s="2">
        <v>0.0</v>
      </c>
    </row>
    <row r="107">
      <c r="A107" s="2">
        <v>5.0</v>
      </c>
      <c r="B107" s="29">
        <f t="shared" si="1"/>
        <v>0.7446620043</v>
      </c>
      <c r="C107" s="29">
        <f t="shared" si="2"/>
        <v>16.34163172</v>
      </c>
      <c r="F107" s="37"/>
      <c r="G107" s="10" t="s">
        <v>258</v>
      </c>
      <c r="H107" s="10" t="s">
        <v>21</v>
      </c>
      <c r="I107" s="55" t="s">
        <v>568</v>
      </c>
      <c r="J107" s="29">
        <v>31.705685787375938</v>
      </c>
      <c r="K107" s="2">
        <v>1.0</v>
      </c>
      <c r="N107" s="10" t="s">
        <v>19</v>
      </c>
      <c r="O107" s="10" t="s">
        <v>41</v>
      </c>
      <c r="P107" s="55" t="s">
        <v>433</v>
      </c>
      <c r="Q107" s="10">
        <v>-27.135744293509713</v>
      </c>
      <c r="R107" s="2">
        <v>0.0</v>
      </c>
    </row>
    <row r="108">
      <c r="A108" s="2">
        <v>10.0</v>
      </c>
      <c r="B108" s="29">
        <f t="shared" si="1"/>
        <v>0.7360172749</v>
      </c>
      <c r="C108" s="29">
        <f t="shared" si="2"/>
        <v>16.8948944</v>
      </c>
      <c r="F108" s="37"/>
      <c r="I108" s="2" t="s">
        <v>741</v>
      </c>
      <c r="J108" s="57">
        <f>J105-J106-J107</f>
        <v>31.76563784</v>
      </c>
      <c r="N108" s="10" t="s">
        <v>75</v>
      </c>
      <c r="O108" s="10" t="s">
        <v>41</v>
      </c>
      <c r="P108" s="55" t="s">
        <v>484</v>
      </c>
      <c r="Q108" s="10">
        <v>29.267602087741743</v>
      </c>
      <c r="R108" s="2">
        <v>1.0</v>
      </c>
    </row>
    <row r="109">
      <c r="A109" s="2">
        <v>15.0</v>
      </c>
      <c r="B109" s="29">
        <f t="shared" si="1"/>
        <v>0.7271870936</v>
      </c>
      <c r="C109" s="29">
        <f t="shared" si="2"/>
        <v>17.46002601</v>
      </c>
      <c r="F109" s="37"/>
      <c r="G109" s="10" t="s">
        <v>21</v>
      </c>
      <c r="H109" s="10" t="s">
        <v>12</v>
      </c>
      <c r="I109" s="55" t="s">
        <v>516</v>
      </c>
      <c r="J109" s="29">
        <v>8.110750560668514</v>
      </c>
      <c r="K109" s="2">
        <v>0.0</v>
      </c>
      <c r="Q109" s="29">
        <f>Q106-Q107-Q108</f>
        <v>9.038599007</v>
      </c>
    </row>
    <row r="110">
      <c r="A110" s="2">
        <v>20.0</v>
      </c>
      <c r="B110" s="29">
        <f t="shared" si="1"/>
        <v>0.7181746424</v>
      </c>
      <c r="C110" s="29">
        <f t="shared" si="2"/>
        <v>18.03682289</v>
      </c>
      <c r="F110" s="37"/>
      <c r="G110" s="10" t="s">
        <v>226</v>
      </c>
      <c r="H110" s="10" t="s">
        <v>21</v>
      </c>
      <c r="I110" s="55" t="s">
        <v>433</v>
      </c>
      <c r="J110" s="29">
        <v>-30.350920156084293</v>
      </c>
      <c r="K110" s="2">
        <v>0.0</v>
      </c>
      <c r="N110" s="10" t="s">
        <v>41</v>
      </c>
      <c r="O110" s="10" t="s">
        <v>125</v>
      </c>
      <c r="P110" s="55" t="s">
        <v>437</v>
      </c>
      <c r="Q110" s="10">
        <v>2.735067512253712</v>
      </c>
      <c r="R110" s="2">
        <v>0.0</v>
      </c>
    </row>
    <row r="111">
      <c r="A111" s="2">
        <v>25.0</v>
      </c>
      <c r="B111" s="29">
        <f t="shared" si="1"/>
        <v>0.7089836117</v>
      </c>
      <c r="C111" s="29">
        <f t="shared" si="2"/>
        <v>18.62504885</v>
      </c>
      <c r="F111" s="37"/>
      <c r="G111" s="10" t="s">
        <v>32</v>
      </c>
      <c r="H111" s="10" t="s">
        <v>21</v>
      </c>
      <c r="I111" s="55" t="s">
        <v>427</v>
      </c>
      <c r="J111" s="29">
        <v>32.36931664413358</v>
      </c>
      <c r="K111" s="2">
        <v>1.0</v>
      </c>
      <c r="N111" s="10" t="s">
        <v>52</v>
      </c>
      <c r="O111" s="10" t="s">
        <v>41</v>
      </c>
      <c r="P111" s="55" t="s">
        <v>433</v>
      </c>
      <c r="Q111" s="10">
        <v>-31.5219638249531</v>
      </c>
      <c r="R111" s="2">
        <v>0.0</v>
      </c>
    </row>
    <row r="112">
      <c r="A112" s="2">
        <v>30.0</v>
      </c>
      <c r="B112" s="29">
        <f t="shared" si="1"/>
        <v>0.6996182081</v>
      </c>
      <c r="C112" s="29">
        <f t="shared" si="2"/>
        <v>19.22443468</v>
      </c>
      <c r="F112" s="37"/>
      <c r="I112" s="2" t="s">
        <v>741</v>
      </c>
      <c r="J112" s="57">
        <f>J109-J110-J111</f>
        <v>6.092354073</v>
      </c>
      <c r="N112" s="10" t="s">
        <v>19</v>
      </c>
      <c r="O112" s="10" t="s">
        <v>41</v>
      </c>
      <c r="P112" s="55" t="s">
        <v>434</v>
      </c>
      <c r="Q112" s="10">
        <v>25.97785604653319</v>
      </c>
      <c r="R112" s="2">
        <v>1.0</v>
      </c>
    </row>
    <row r="113">
      <c r="A113" s="2">
        <v>35.0</v>
      </c>
      <c r="B113" s="29">
        <f t="shared" si="1"/>
        <v>0.6900831579</v>
      </c>
      <c r="C113" s="29">
        <f t="shared" si="2"/>
        <v>19.8346779</v>
      </c>
      <c r="F113" s="37"/>
      <c r="G113" s="10" t="s">
        <v>21</v>
      </c>
      <c r="H113" s="10" t="s">
        <v>742</v>
      </c>
      <c r="I113" s="55" t="s">
        <v>523</v>
      </c>
      <c r="J113" s="29">
        <v>20.253262561968114</v>
      </c>
      <c r="K113" s="2">
        <v>0.0</v>
      </c>
      <c r="Q113" s="29">
        <f>Q110-Q111-Q112</f>
        <v>8.279175291</v>
      </c>
    </row>
    <row r="114">
      <c r="A114" s="2">
        <v>40.0</v>
      </c>
      <c r="B114" s="29">
        <f t="shared" si="1"/>
        <v>0.6803837095</v>
      </c>
      <c r="C114" s="29">
        <f t="shared" si="2"/>
        <v>20.45544259</v>
      </c>
      <c r="F114" s="37"/>
      <c r="G114" s="10" t="s">
        <v>46</v>
      </c>
      <c r="H114" s="10" t="s">
        <v>21</v>
      </c>
      <c r="I114" s="55" t="s">
        <v>433</v>
      </c>
      <c r="J114" s="29">
        <v>-38.4487526541989</v>
      </c>
      <c r="K114" s="2">
        <v>0.0</v>
      </c>
      <c r="N114" s="10" t="s">
        <v>41</v>
      </c>
      <c r="O114" s="10" t="s">
        <v>101</v>
      </c>
      <c r="P114" s="55" t="s">
        <v>436</v>
      </c>
      <c r="Q114" s="10">
        <v>4.074317357166822</v>
      </c>
      <c r="R114" s="2">
        <v>0.0</v>
      </c>
    </row>
    <row r="115">
      <c r="A115" s="2">
        <v>45.0</v>
      </c>
      <c r="B115" s="29">
        <f t="shared" si="1"/>
        <v>0.6705256317</v>
      </c>
      <c r="C115" s="29">
        <f t="shared" si="2"/>
        <v>21.08635957</v>
      </c>
      <c r="F115" s="37"/>
      <c r="G115" s="10" t="s">
        <v>78</v>
      </c>
      <c r="H115" s="10" t="s">
        <v>21</v>
      </c>
      <c r="I115" s="55" t="s">
        <v>582</v>
      </c>
      <c r="J115" s="29">
        <v>41.13239774992517</v>
      </c>
      <c r="K115" s="2">
        <v>1.0</v>
      </c>
      <c r="N115" s="10" t="s">
        <v>11</v>
      </c>
      <c r="O115" s="10" t="s">
        <v>41</v>
      </c>
      <c r="P115" s="55" t="s">
        <v>433</v>
      </c>
      <c r="Q115" s="10">
        <v>-32.90270436218173</v>
      </c>
      <c r="R115" s="2">
        <v>0.0</v>
      </c>
    </row>
    <row r="116">
      <c r="A116" s="2">
        <v>50.0</v>
      </c>
      <c r="B116" s="29">
        <f t="shared" si="1"/>
        <v>0.6605152092</v>
      </c>
      <c r="C116" s="29">
        <f t="shared" si="2"/>
        <v>21.72702661</v>
      </c>
      <c r="F116" s="37"/>
      <c r="I116" s="2" t="s">
        <v>741</v>
      </c>
      <c r="J116" s="57">
        <f>J113-J114-J115</f>
        <v>17.56961747</v>
      </c>
      <c r="N116" s="10" t="s">
        <v>24</v>
      </c>
      <c r="O116" s="10" t="s">
        <v>41</v>
      </c>
      <c r="P116" s="55" t="s">
        <v>455</v>
      </c>
      <c r="Q116" s="10">
        <v>17.50674286601325</v>
      </c>
      <c r="R116" s="2">
        <v>1.0</v>
      </c>
    </row>
    <row r="117">
      <c r="A117" s="2">
        <v>55.0</v>
      </c>
      <c r="B117" s="29">
        <f t="shared" si="1"/>
        <v>0.6503592351</v>
      </c>
      <c r="C117" s="29">
        <f t="shared" si="2"/>
        <v>22.37700895</v>
      </c>
      <c r="F117" s="37"/>
      <c r="Q117" s="29">
        <f>Q114-Q115-Q116</f>
        <v>19.47027885</v>
      </c>
    </row>
    <row r="118">
      <c r="A118" s="2">
        <v>60.0</v>
      </c>
      <c r="B118" s="29">
        <f t="shared" si="1"/>
        <v>0.6400649998</v>
      </c>
      <c r="C118" s="29">
        <f t="shared" si="2"/>
        <v>23.03584001</v>
      </c>
      <c r="F118" s="37"/>
      <c r="N118" s="10" t="s">
        <v>41</v>
      </c>
      <c r="O118" s="10" t="s">
        <v>13</v>
      </c>
      <c r="P118" s="55" t="s">
        <v>458</v>
      </c>
      <c r="Q118" s="10">
        <v>5.632104131507899</v>
      </c>
      <c r="R118" s="2">
        <v>0.0</v>
      </c>
    </row>
    <row r="119">
      <c r="A119" s="2">
        <v>65.0</v>
      </c>
      <c r="B119" s="29">
        <f t="shared" si="1"/>
        <v>0.6296402766</v>
      </c>
      <c r="C119" s="29">
        <f t="shared" si="2"/>
        <v>23.7030223</v>
      </c>
      <c r="F119" s="37"/>
      <c r="N119" s="10" t="s">
        <v>164</v>
      </c>
      <c r="O119" s="10" t="s">
        <v>41</v>
      </c>
      <c r="P119" s="55" t="s">
        <v>433</v>
      </c>
      <c r="Q119" s="10">
        <v>-26.270785551995324</v>
      </c>
      <c r="R119" s="2">
        <v>0.0</v>
      </c>
    </row>
    <row r="120">
      <c r="A120" s="2">
        <v>70.0</v>
      </c>
      <c r="B120" s="29">
        <f t="shared" si="1"/>
        <v>0.6190933042</v>
      </c>
      <c r="C120" s="29">
        <f t="shared" si="2"/>
        <v>24.37802853</v>
      </c>
      <c r="F120" s="37"/>
      <c r="N120" s="10" t="s">
        <v>248</v>
      </c>
      <c r="O120" s="10" t="s">
        <v>41</v>
      </c>
      <c r="P120" s="55" t="s">
        <v>436</v>
      </c>
      <c r="Q120" s="10">
        <v>41.056685596105645</v>
      </c>
      <c r="R120" s="2">
        <v>1.0</v>
      </c>
    </row>
    <row r="121">
      <c r="A121" s="2">
        <v>75.0</v>
      </c>
      <c r="B121" s="29">
        <f t="shared" si="1"/>
        <v>0.6084327655</v>
      </c>
      <c r="C121" s="29">
        <f t="shared" si="2"/>
        <v>25.06030301</v>
      </c>
      <c r="F121" s="37"/>
      <c r="Q121" s="29">
        <f>Q118-Q119-Q120</f>
        <v>-9.153795913</v>
      </c>
    </row>
    <row r="122">
      <c r="A122" s="2">
        <v>80.0</v>
      </c>
      <c r="B122" s="29">
        <f t="shared" si="1"/>
        <v>0.5976677633</v>
      </c>
      <c r="C122" s="29">
        <f t="shared" si="2"/>
        <v>25.74926315</v>
      </c>
      <c r="F122" s="37"/>
      <c r="N122" s="10" t="s">
        <v>41</v>
      </c>
      <c r="O122" s="10" t="s">
        <v>18</v>
      </c>
      <c r="P122" s="55" t="s">
        <v>553</v>
      </c>
      <c r="Q122" s="10">
        <v>13.079396549126002</v>
      </c>
      <c r="R122" s="2">
        <v>0.0</v>
      </c>
    </row>
    <row r="123">
      <c r="A123" s="2">
        <v>85.0</v>
      </c>
      <c r="B123" s="29">
        <f t="shared" si="1"/>
        <v>0.5868077925</v>
      </c>
      <c r="C123" s="29">
        <f t="shared" si="2"/>
        <v>26.44430128</v>
      </c>
      <c r="F123" s="37"/>
      <c r="N123" s="10" t="s">
        <v>303</v>
      </c>
      <c r="O123" s="10" t="s">
        <v>41</v>
      </c>
      <c r="P123" s="55" t="s">
        <v>433</v>
      </c>
      <c r="Q123" s="10">
        <v>-21.118374287971726</v>
      </c>
      <c r="R123" s="2">
        <v>0.0</v>
      </c>
    </row>
    <row r="124">
      <c r="A124" s="2">
        <v>90.0</v>
      </c>
      <c r="B124" s="29">
        <f t="shared" si="1"/>
        <v>0.5758627103</v>
      </c>
      <c r="C124" s="29">
        <f t="shared" si="2"/>
        <v>27.14478654</v>
      </c>
      <c r="F124" s="37"/>
      <c r="N124" s="10" t="s">
        <v>273</v>
      </c>
      <c r="O124" s="10" t="s">
        <v>41</v>
      </c>
      <c r="P124" s="55" t="s">
        <v>574</v>
      </c>
      <c r="Q124" s="10">
        <v>43.98701598833261</v>
      </c>
      <c r="R124" s="2">
        <v>1.0</v>
      </c>
    </row>
    <row r="125">
      <c r="A125" s="2">
        <v>95.0</v>
      </c>
      <c r="B125" s="29">
        <f t="shared" si="1"/>
        <v>0.5648427018</v>
      </c>
      <c r="C125" s="29">
        <f t="shared" si="2"/>
        <v>27.85006709</v>
      </c>
      <c r="F125" s="37"/>
      <c r="Q125" s="29">
        <f>Q122-Q123-Q124</f>
        <v>-9.789245151</v>
      </c>
    </row>
    <row r="126">
      <c r="A126" s="2">
        <v>100.0</v>
      </c>
      <c r="B126" s="29">
        <f t="shared" si="1"/>
        <v>0.5537582446</v>
      </c>
      <c r="C126" s="29">
        <f t="shared" si="2"/>
        <v>28.55947234</v>
      </c>
      <c r="F126" s="37"/>
      <c r="N126" s="10" t="s">
        <v>41</v>
      </c>
      <c r="O126" s="10" t="s">
        <v>18</v>
      </c>
      <c r="P126" s="55" t="s">
        <v>500</v>
      </c>
      <c r="Q126" s="10">
        <v>20.55075196776992</v>
      </c>
      <c r="R126" s="2">
        <v>0.0</v>
      </c>
    </row>
    <row r="127">
      <c r="A127" s="2">
        <v>105.0</v>
      </c>
      <c r="B127" s="29">
        <f t="shared" si="1"/>
        <v>0.5426200704</v>
      </c>
      <c r="C127" s="29">
        <f t="shared" si="2"/>
        <v>29.2723155</v>
      </c>
      <c r="F127" s="37"/>
      <c r="N127" s="10" t="s">
        <v>273</v>
      </c>
      <c r="O127" s="10" t="s">
        <v>41</v>
      </c>
      <c r="P127" s="55" t="s">
        <v>433</v>
      </c>
      <c r="Q127" s="10">
        <v>-33.866884034191855</v>
      </c>
      <c r="R127" s="2">
        <v>0.0</v>
      </c>
    </row>
    <row r="128">
      <c r="A128" s="2">
        <v>110.0</v>
      </c>
      <c r="B128" s="29">
        <f t="shared" si="1"/>
        <v>0.5314391237</v>
      </c>
      <c r="C128" s="29">
        <f t="shared" si="2"/>
        <v>29.98789609</v>
      </c>
      <c r="F128" s="37"/>
      <c r="N128" s="10" t="s">
        <v>303</v>
      </c>
      <c r="O128" s="10" t="s">
        <v>41</v>
      </c>
      <c r="P128" s="55" t="s">
        <v>536</v>
      </c>
      <c r="Q128" s="10">
        <v>45.24146625273189</v>
      </c>
      <c r="R128" s="2">
        <v>1.0</v>
      </c>
    </row>
    <row r="129">
      <c r="A129" s="2">
        <v>115.0</v>
      </c>
      <c r="B129" s="29">
        <f t="shared" si="1"/>
        <v>0.5202265202</v>
      </c>
      <c r="C129" s="29">
        <f t="shared" si="2"/>
        <v>30.70550271</v>
      </c>
      <c r="F129" s="37"/>
      <c r="Q129" s="29">
        <f>Q126-Q127-Q128</f>
        <v>9.176169749</v>
      </c>
    </row>
    <row r="130">
      <c r="A130" s="2">
        <v>120.0</v>
      </c>
      <c r="B130" s="29">
        <f t="shared" si="1"/>
        <v>0.5089935029</v>
      </c>
      <c r="C130" s="29">
        <f t="shared" si="2"/>
        <v>31.42441581</v>
      </c>
      <c r="F130" s="37"/>
      <c r="N130" s="10" t="s">
        <v>41</v>
      </c>
      <c r="O130" s="10" t="s">
        <v>44</v>
      </c>
      <c r="P130" s="55" t="s">
        <v>486</v>
      </c>
      <c r="Q130" s="10">
        <v>23.019485750668352</v>
      </c>
      <c r="R130" s="2">
        <v>0.0</v>
      </c>
    </row>
    <row r="131">
      <c r="A131" s="2">
        <v>125.0</v>
      </c>
      <c r="B131" s="29">
        <f t="shared" si="1"/>
        <v>0.4977513969</v>
      </c>
      <c r="C131" s="29">
        <f t="shared" si="2"/>
        <v>32.1439106</v>
      </c>
      <c r="F131" s="37"/>
      <c r="N131" s="10" t="s">
        <v>743</v>
      </c>
      <c r="O131" s="10" t="s">
        <v>41</v>
      </c>
      <c r="P131" s="55" t="s">
        <v>433</v>
      </c>
      <c r="Q131" s="10">
        <v>-32.322558414137276</v>
      </c>
      <c r="R131" s="2">
        <v>0.0</v>
      </c>
    </row>
    <row r="132">
      <c r="A132" s="2">
        <v>130.0</v>
      </c>
      <c r="B132" s="29">
        <f t="shared" si="1"/>
        <v>0.486511564</v>
      </c>
      <c r="C132" s="29">
        <f t="shared" si="2"/>
        <v>32.86325991</v>
      </c>
      <c r="F132" s="37"/>
      <c r="N132" s="10" t="s">
        <v>744</v>
      </c>
      <c r="O132" s="10" t="s">
        <v>41</v>
      </c>
      <c r="P132" s="55" t="s">
        <v>462</v>
      </c>
      <c r="Q132" s="10">
        <v>16.222077662397517</v>
      </c>
      <c r="R132" s="2">
        <v>1.0</v>
      </c>
    </row>
    <row r="133">
      <c r="A133" s="2">
        <v>135.0</v>
      </c>
      <c r="B133" s="29">
        <f t="shared" si="1"/>
        <v>0.4752853568</v>
      </c>
      <c r="C133" s="29">
        <f t="shared" si="2"/>
        <v>33.58173716</v>
      </c>
      <c r="F133" s="37"/>
      <c r="Q133" s="29">
        <f>Q130-Q131-Q132</f>
        <v>39.1199665</v>
      </c>
    </row>
    <row r="134">
      <c r="A134" s="2">
        <v>140.0</v>
      </c>
      <c r="B134" s="29">
        <f t="shared" si="1"/>
        <v>0.4640840731</v>
      </c>
      <c r="C134" s="29">
        <f t="shared" si="2"/>
        <v>34.29861932</v>
      </c>
      <c r="F134" s="37"/>
    </row>
    <row r="135">
      <c r="A135" s="2">
        <v>145.0</v>
      </c>
      <c r="B135" s="29">
        <f t="shared" si="1"/>
        <v>0.45291891</v>
      </c>
      <c r="C135" s="29">
        <f t="shared" si="2"/>
        <v>35.01318976</v>
      </c>
      <c r="F135" s="37"/>
    </row>
    <row r="136">
      <c r="A136" s="2">
        <v>150.0</v>
      </c>
      <c r="B136" s="29">
        <f t="shared" si="1"/>
        <v>0.4418009203</v>
      </c>
      <c r="C136" s="29">
        <f t="shared" si="2"/>
        <v>35.7247411</v>
      </c>
      <c r="F136" s="37"/>
    </row>
    <row r="137">
      <c r="A137" s="2">
        <v>155.0</v>
      </c>
      <c r="B137" s="29">
        <f t="shared" si="1"/>
        <v>0.4307409681</v>
      </c>
      <c r="C137" s="29">
        <f t="shared" si="2"/>
        <v>36.43257804</v>
      </c>
      <c r="F137" s="37"/>
    </row>
    <row r="138">
      <c r="A138" s="2">
        <v>160.0</v>
      </c>
      <c r="B138" s="29">
        <f t="shared" si="1"/>
        <v>0.4197496884</v>
      </c>
      <c r="C138" s="29">
        <f t="shared" si="2"/>
        <v>37.13601994</v>
      </c>
      <c r="F138" s="37"/>
    </row>
    <row r="139">
      <c r="A139" s="2">
        <v>165.0</v>
      </c>
      <c r="B139" s="29">
        <f t="shared" si="1"/>
        <v>0.4088374461</v>
      </c>
      <c r="C139" s="29">
        <f t="shared" si="2"/>
        <v>37.83440345</v>
      </c>
      <c r="F139" s="37"/>
    </row>
    <row r="140">
      <c r="A140" s="2">
        <v>170.0</v>
      </c>
      <c r="B140" s="29">
        <f t="shared" si="1"/>
        <v>0.3980142994</v>
      </c>
      <c r="C140" s="29">
        <f t="shared" si="2"/>
        <v>38.52708484</v>
      </c>
      <c r="F140" s="37"/>
    </row>
    <row r="141">
      <c r="A141" s="2">
        <v>175.0</v>
      </c>
      <c r="B141" s="29">
        <f t="shared" si="1"/>
        <v>0.3872899645</v>
      </c>
      <c r="C141" s="29">
        <f t="shared" si="2"/>
        <v>39.21344227</v>
      </c>
      <c r="F141" s="37"/>
    </row>
    <row r="142">
      <c r="A142" s="2">
        <v>180.0</v>
      </c>
      <c r="B142" s="29">
        <f t="shared" si="1"/>
        <v>0.3766737829</v>
      </c>
      <c r="C142" s="29">
        <f t="shared" si="2"/>
        <v>39.89287789</v>
      </c>
      <c r="F142" s="37"/>
    </row>
    <row r="143">
      <c r="A143" s="2">
        <v>185.0</v>
      </c>
      <c r="B143" s="29">
        <f t="shared" si="1"/>
        <v>0.3661746926</v>
      </c>
      <c r="C143" s="29">
        <f t="shared" si="2"/>
        <v>40.56481967</v>
      </c>
      <c r="F143" s="37"/>
    </row>
    <row r="144">
      <c r="A144" s="2">
        <v>190.0</v>
      </c>
      <c r="B144" s="29">
        <f t="shared" si="1"/>
        <v>0.3558012016</v>
      </c>
      <c r="C144" s="29">
        <f t="shared" si="2"/>
        <v>41.2287231</v>
      </c>
      <c r="F144" s="37"/>
    </row>
    <row r="145">
      <c r="A145" s="2">
        <v>195.0</v>
      </c>
      <c r="B145" s="29">
        <f t="shared" si="1"/>
        <v>0.3455613646</v>
      </c>
      <c r="C145" s="29">
        <f t="shared" si="2"/>
        <v>41.88407266</v>
      </c>
      <c r="F145" s="37"/>
    </row>
    <row r="146">
      <c r="A146" s="2">
        <v>200.0</v>
      </c>
      <c r="B146" s="29">
        <f t="shared" si="1"/>
        <v>0.3354627639</v>
      </c>
      <c r="C146" s="29">
        <f t="shared" si="2"/>
        <v>42.53038311</v>
      </c>
      <c r="F146" s="37"/>
    </row>
    <row r="147">
      <c r="A147" s="2">
        <v>205.0</v>
      </c>
      <c r="B147" s="29">
        <f t="shared" si="1"/>
        <v>0.3255124924</v>
      </c>
      <c r="C147" s="29">
        <f t="shared" si="2"/>
        <v>43.16720049</v>
      </c>
      <c r="F147" s="37"/>
    </row>
    <row r="148">
      <c r="A148" s="2">
        <v>210.0</v>
      </c>
      <c r="B148" s="29">
        <f t="shared" si="1"/>
        <v>0.3157171409</v>
      </c>
      <c r="C148" s="29">
        <f t="shared" si="2"/>
        <v>43.79410298</v>
      </c>
      <c r="F148" s="37"/>
    </row>
    <row r="149">
      <c r="A149" s="2">
        <v>215.0</v>
      </c>
      <c r="B149" s="29">
        <f t="shared" si="1"/>
        <v>0.3060827887</v>
      </c>
      <c r="C149" s="29">
        <f t="shared" si="2"/>
        <v>44.41070152</v>
      </c>
      <c r="F149" s="37"/>
    </row>
    <row r="150">
      <c r="A150" s="2">
        <v>220.0</v>
      </c>
      <c r="B150" s="29">
        <f t="shared" si="1"/>
        <v>0.2966149965</v>
      </c>
      <c r="C150" s="29">
        <f t="shared" si="2"/>
        <v>45.01664022</v>
      </c>
      <c r="F150" s="37"/>
    </row>
    <row r="151">
      <c r="A151" s="2">
        <v>225.0</v>
      </c>
      <c r="B151" s="29">
        <f t="shared" si="1"/>
        <v>0.2873188041</v>
      </c>
      <c r="C151" s="29">
        <f t="shared" si="2"/>
        <v>45.61159654</v>
      </c>
      <c r="F151" s="37"/>
    </row>
    <row r="152">
      <c r="A152" s="2">
        <v>230.0</v>
      </c>
      <c r="B152" s="29">
        <f t="shared" si="1"/>
        <v>0.2781987294</v>
      </c>
      <c r="C152" s="29">
        <f t="shared" si="2"/>
        <v>46.19528132</v>
      </c>
      <c r="F152" s="37"/>
    </row>
    <row r="153">
      <c r="A153" s="2">
        <v>235.0</v>
      </c>
      <c r="B153" s="29">
        <f t="shared" si="1"/>
        <v>0.269258772</v>
      </c>
      <c r="C153" s="29">
        <f t="shared" si="2"/>
        <v>46.7674386</v>
      </c>
      <c r="F153" s="37"/>
    </row>
    <row r="154">
      <c r="A154" s="2">
        <v>240.0</v>
      </c>
      <c r="B154" s="29">
        <f t="shared" si="1"/>
        <v>0.2605024178</v>
      </c>
      <c r="C154" s="29">
        <f t="shared" si="2"/>
        <v>47.32784526</v>
      </c>
      <c r="F154" s="37"/>
    </row>
    <row r="155">
      <c r="A155" s="2">
        <v>245.0</v>
      </c>
      <c r="B155" s="29">
        <f t="shared" si="1"/>
        <v>0.2519326479</v>
      </c>
      <c r="C155" s="29">
        <f t="shared" si="2"/>
        <v>47.87631054</v>
      </c>
      <c r="F155" s="37"/>
    </row>
    <row r="156">
      <c r="A156" s="2">
        <v>250.0</v>
      </c>
      <c r="B156" s="29">
        <f t="shared" si="1"/>
        <v>0.2435519485</v>
      </c>
      <c r="C156" s="29">
        <f t="shared" si="2"/>
        <v>48.41267529</v>
      </c>
      <c r="F156" s="37"/>
    </row>
    <row r="157">
      <c r="A157" s="2">
        <v>255.0</v>
      </c>
      <c r="B157" s="29">
        <f t="shared" si="1"/>
        <v>0.2353623238</v>
      </c>
      <c r="C157" s="29">
        <f t="shared" si="2"/>
        <v>48.93681128</v>
      </c>
      <c r="F157" s="37"/>
    </row>
    <row r="158">
      <c r="A158" s="2">
        <v>260.0</v>
      </c>
      <c r="B158" s="29">
        <f t="shared" si="1"/>
        <v>0.22736531</v>
      </c>
      <c r="C158" s="29">
        <f t="shared" si="2"/>
        <v>49.44862016</v>
      </c>
      <c r="F158" s="37"/>
    </row>
    <row r="159">
      <c r="A159" s="2">
        <v>265.0</v>
      </c>
      <c r="B159" s="29">
        <f t="shared" si="1"/>
        <v>0.2195619918</v>
      </c>
      <c r="C159" s="29">
        <f t="shared" si="2"/>
        <v>49.94803253</v>
      </c>
      <c r="F159" s="37"/>
    </row>
    <row r="160">
      <c r="A160" s="2">
        <v>270.0</v>
      </c>
      <c r="B160" s="29">
        <f t="shared" si="1"/>
        <v>0.21195302</v>
      </c>
      <c r="C160" s="29">
        <f t="shared" si="2"/>
        <v>50.43500672</v>
      </c>
      <c r="F160" s="37"/>
    </row>
    <row r="161">
      <c r="A161" s="2">
        <v>275.0</v>
      </c>
      <c r="B161" s="29">
        <f t="shared" si="1"/>
        <v>0.2045386304</v>
      </c>
      <c r="C161" s="29">
        <f t="shared" si="2"/>
        <v>50.90952765</v>
      </c>
      <c r="F161" s="37"/>
    </row>
    <row r="162">
      <c r="A162" s="2">
        <v>280.0</v>
      </c>
      <c r="B162" s="29">
        <f t="shared" si="1"/>
        <v>0.1973186635</v>
      </c>
      <c r="C162" s="29">
        <f t="shared" si="2"/>
        <v>51.37160554</v>
      </c>
      <c r="F162" s="37"/>
    </row>
    <row r="163">
      <c r="A163" s="2">
        <v>285.0</v>
      </c>
      <c r="B163" s="29">
        <f t="shared" si="1"/>
        <v>0.1902925852</v>
      </c>
      <c r="C163" s="29">
        <f t="shared" si="2"/>
        <v>51.82127455</v>
      </c>
      <c r="F163" s="37"/>
    </row>
    <row r="164">
      <c r="A164" s="2">
        <v>290.0</v>
      </c>
      <c r="B164" s="29">
        <f t="shared" si="1"/>
        <v>0.1834595086</v>
      </c>
      <c r="C164" s="29">
        <f t="shared" si="2"/>
        <v>52.25859145</v>
      </c>
      <c r="F164" s="37"/>
    </row>
    <row r="165">
      <c r="A165" s="2">
        <v>295.0</v>
      </c>
      <c r="B165" s="29">
        <f t="shared" si="1"/>
        <v>0.176818215</v>
      </c>
      <c r="C165" s="29">
        <f t="shared" si="2"/>
        <v>52.68363424</v>
      </c>
      <c r="F165" s="37"/>
    </row>
    <row r="166">
      <c r="A166" s="2">
        <v>300.0</v>
      </c>
      <c r="B166" s="29">
        <f t="shared" si="1"/>
        <v>0.1703671766</v>
      </c>
      <c r="C166" s="29">
        <f t="shared" si="2"/>
        <v>53.0965007</v>
      </c>
      <c r="F166" s="37"/>
    </row>
    <row r="167">
      <c r="A167" s="2">
        <v>305.0</v>
      </c>
      <c r="B167" s="29">
        <f t="shared" si="1"/>
        <v>0.164104578</v>
      </c>
      <c r="C167" s="29">
        <f t="shared" si="2"/>
        <v>53.49730701</v>
      </c>
      <c r="F167" s="37"/>
    </row>
    <row r="168">
      <c r="A168" s="2">
        <v>310.0</v>
      </c>
      <c r="B168" s="29">
        <f t="shared" si="1"/>
        <v>0.1580283387</v>
      </c>
      <c r="C168" s="29">
        <f t="shared" si="2"/>
        <v>53.88618632</v>
      </c>
      <c r="F168" s="37"/>
    </row>
    <row r="169">
      <c r="A169" s="2">
        <v>315.0</v>
      </c>
      <c r="B169" s="29">
        <f t="shared" si="1"/>
        <v>0.1521361343</v>
      </c>
      <c r="C169" s="29">
        <f t="shared" si="2"/>
        <v>54.2632874</v>
      </c>
      <c r="F169" s="37"/>
    </row>
    <row r="170">
      <c r="A170" s="2">
        <v>320.0</v>
      </c>
      <c r="B170" s="29">
        <f t="shared" si="1"/>
        <v>0.1464254185</v>
      </c>
      <c r="C170" s="29">
        <f t="shared" si="2"/>
        <v>54.62877322</v>
      </c>
      <c r="F170" s="37"/>
    </row>
    <row r="171">
      <c r="A171" s="2">
        <v>325.0</v>
      </c>
      <c r="B171" s="29">
        <f t="shared" si="1"/>
        <v>0.1408934435</v>
      </c>
      <c r="C171" s="29">
        <f t="shared" si="2"/>
        <v>54.98281962</v>
      </c>
      <c r="F171" s="37"/>
    </row>
    <row r="172">
      <c r="A172" s="2">
        <v>330.0</v>
      </c>
      <c r="B172" s="29">
        <f t="shared" si="1"/>
        <v>0.1355372809</v>
      </c>
      <c r="C172" s="29">
        <f t="shared" si="2"/>
        <v>55.32561402</v>
      </c>
      <c r="F172" s="37"/>
    </row>
    <row r="173">
      <c r="A173" s="2">
        <v>335.0</v>
      </c>
      <c r="B173" s="29">
        <f t="shared" si="1"/>
        <v>0.1303538411</v>
      </c>
      <c r="C173" s="29">
        <f t="shared" si="2"/>
        <v>55.65735417</v>
      </c>
      <c r="F173" s="37"/>
    </row>
    <row r="174">
      <c r="A174" s="2">
        <v>340.0</v>
      </c>
      <c r="B174" s="29">
        <f t="shared" si="1"/>
        <v>0.1253398928</v>
      </c>
      <c r="C174" s="29">
        <f t="shared" si="2"/>
        <v>55.97824686</v>
      </c>
      <c r="F174" s="37"/>
    </row>
    <row r="175">
      <c r="A175" s="2">
        <v>345.0</v>
      </c>
      <c r="B175" s="29">
        <f t="shared" si="1"/>
        <v>0.1204920808</v>
      </c>
      <c r="C175" s="29">
        <f t="shared" si="2"/>
        <v>56.28850683</v>
      </c>
      <c r="F175" s="37"/>
    </row>
    <row r="176">
      <c r="A176" s="2">
        <v>350.0</v>
      </c>
      <c r="B176" s="29">
        <f t="shared" si="1"/>
        <v>0.1158069437</v>
      </c>
      <c r="C176" s="29">
        <f t="shared" si="2"/>
        <v>56.58835561</v>
      </c>
      <c r="F176" s="37"/>
    </row>
    <row r="177">
      <c r="A177" s="2">
        <v>355.0</v>
      </c>
      <c r="B177" s="29">
        <f t="shared" si="1"/>
        <v>0.1112809306</v>
      </c>
      <c r="C177" s="29">
        <f t="shared" si="2"/>
        <v>56.87802044</v>
      </c>
      <c r="F177" s="37"/>
    </row>
    <row r="178">
      <c r="A178" s="2">
        <v>360.0</v>
      </c>
      <c r="B178" s="29">
        <f t="shared" si="1"/>
        <v>0.1069104171</v>
      </c>
      <c r="C178" s="29">
        <f t="shared" si="2"/>
        <v>57.15773331</v>
      </c>
      <c r="F178" s="37"/>
    </row>
    <row r="179">
      <c r="A179" s="2">
        <v>365.0</v>
      </c>
      <c r="B179" s="29">
        <f t="shared" si="1"/>
        <v>0.1026917194</v>
      </c>
      <c r="C179" s="29">
        <f t="shared" si="2"/>
        <v>57.42772996</v>
      </c>
      <c r="F179" s="37"/>
    </row>
    <row r="180">
      <c r="A180" s="2">
        <v>370.0</v>
      </c>
      <c r="B180" s="29">
        <f t="shared" si="1"/>
        <v>0.09862110929</v>
      </c>
      <c r="C180" s="29">
        <f t="shared" si="2"/>
        <v>57.68824901</v>
      </c>
      <c r="F180" s="37"/>
    </row>
    <row r="181">
      <c r="A181" s="2">
        <v>375.0</v>
      </c>
      <c r="B181" s="29">
        <f t="shared" si="1"/>
        <v>0.09469482641</v>
      </c>
      <c r="C181" s="29">
        <f t="shared" si="2"/>
        <v>57.93953111</v>
      </c>
      <c r="F181" s="37"/>
    </row>
    <row r="182">
      <c r="A182" s="2">
        <v>380.0</v>
      </c>
      <c r="B182" s="29">
        <f t="shared" si="1"/>
        <v>0.09090909091</v>
      </c>
      <c r="C182" s="29">
        <f t="shared" si="2"/>
        <v>58.18181818</v>
      </c>
      <c r="F182" s="37"/>
    </row>
    <row r="183">
      <c r="A183" s="2">
        <v>385.0</v>
      </c>
      <c r="B183" s="29">
        <f t="shared" si="1"/>
        <v>0.08726011459</v>
      </c>
      <c r="C183" s="29">
        <f t="shared" si="2"/>
        <v>58.41535267</v>
      </c>
      <c r="F183" s="37"/>
    </row>
    <row r="184">
      <c r="A184" s="2">
        <v>390.0</v>
      </c>
      <c r="B184" s="29">
        <f t="shared" si="1"/>
        <v>0.08374411142</v>
      </c>
      <c r="C184" s="29">
        <f t="shared" si="2"/>
        <v>58.64037687</v>
      </c>
      <c r="F184" s="37"/>
    </row>
    <row r="185">
      <c r="A185" s="2">
        <v>395.0</v>
      </c>
      <c r="B185" s="29">
        <f t="shared" si="1"/>
        <v>0.08035730711</v>
      </c>
      <c r="C185" s="29">
        <f t="shared" si="2"/>
        <v>58.85713235</v>
      </c>
      <c r="F185" s="37"/>
    </row>
    <row r="186">
      <c r="A186" s="2">
        <v>400.0</v>
      </c>
      <c r="B186" s="29">
        <f t="shared" si="1"/>
        <v>0.07709594795</v>
      </c>
      <c r="C186" s="29">
        <f t="shared" si="2"/>
        <v>59.06585933</v>
      </c>
      <c r="F186" s="37"/>
    </row>
    <row r="187">
      <c r="A187" s="2">
        <v>405.0</v>
      </c>
      <c r="B187" s="29">
        <f t="shared" si="1"/>
        <v>0.07395630884</v>
      </c>
      <c r="C187" s="29">
        <f t="shared" si="2"/>
        <v>59.26679623</v>
      </c>
      <c r="F187" s="37"/>
    </row>
    <row r="188">
      <c r="A188" s="2">
        <v>410.0</v>
      </c>
      <c r="B188" s="29">
        <f t="shared" si="1"/>
        <v>0.07093470052</v>
      </c>
      <c r="C188" s="29">
        <f t="shared" si="2"/>
        <v>59.46017917</v>
      </c>
      <c r="F188" s="37"/>
    </row>
    <row r="189">
      <c r="A189" s="2">
        <v>415.0</v>
      </c>
      <c r="B189" s="29">
        <f t="shared" si="1"/>
        <v>0.06802747616</v>
      </c>
      <c r="C189" s="29">
        <f t="shared" si="2"/>
        <v>59.64624153</v>
      </c>
      <c r="F189" s="37"/>
    </row>
    <row r="190">
      <c r="A190" s="2">
        <v>420.0</v>
      </c>
      <c r="B190" s="29">
        <f t="shared" si="1"/>
        <v>0.0652310372</v>
      </c>
      <c r="C190" s="29">
        <f t="shared" si="2"/>
        <v>59.82521362</v>
      </c>
      <c r="F190" s="37"/>
    </row>
    <row r="191">
      <c r="A191" s="2">
        <v>425.0</v>
      </c>
      <c r="B191" s="29">
        <f t="shared" si="1"/>
        <v>0.06254183859</v>
      </c>
      <c r="C191" s="29">
        <f t="shared" si="2"/>
        <v>59.99732233</v>
      </c>
      <c r="F191" s="37"/>
    </row>
    <row r="192">
      <c r="A192" s="2">
        <v>430.0</v>
      </c>
      <c r="B192" s="29">
        <f t="shared" si="1"/>
        <v>0.05995639334</v>
      </c>
      <c r="C192" s="29">
        <f t="shared" si="2"/>
        <v>60.16279083</v>
      </c>
      <c r="F192" s="37"/>
    </row>
    <row r="193">
      <c r="A193" s="2">
        <v>435.0</v>
      </c>
      <c r="B193" s="29">
        <f t="shared" si="1"/>
        <v>0.0574712766</v>
      </c>
      <c r="C193" s="29">
        <f t="shared" si="2"/>
        <v>60.3218383</v>
      </c>
      <c r="F193" s="37"/>
    </row>
    <row r="194">
      <c r="A194" s="2">
        <v>440.0</v>
      </c>
      <c r="B194" s="29">
        <f t="shared" si="1"/>
        <v>0.05508312909</v>
      </c>
      <c r="C194" s="29">
        <f t="shared" si="2"/>
        <v>60.47467974</v>
      </c>
      <c r="F194" s="37"/>
    </row>
    <row r="195">
      <c r="A195" s="2">
        <v>445.0</v>
      </c>
      <c r="B195" s="29">
        <f t="shared" si="1"/>
        <v>0.0527886601</v>
      </c>
      <c r="C195" s="29">
        <f t="shared" si="2"/>
        <v>60.62152575</v>
      </c>
      <c r="F195" s="37"/>
    </row>
    <row r="196">
      <c r="A196" s="2">
        <v>450.0</v>
      </c>
      <c r="B196" s="29">
        <f t="shared" si="1"/>
        <v>0.05058464996</v>
      </c>
      <c r="C196" s="29">
        <f t="shared" si="2"/>
        <v>60.7625824</v>
      </c>
      <c r="F196" s="37"/>
    </row>
    <row r="197">
      <c r="A197" s="2">
        <v>455.0</v>
      </c>
      <c r="B197" s="29">
        <f t="shared" si="1"/>
        <v>0.0484679521</v>
      </c>
      <c r="C197" s="29">
        <f t="shared" si="2"/>
        <v>60.89805107</v>
      </c>
      <c r="F197" s="37"/>
    </row>
    <row r="198">
      <c r="A198" s="2">
        <v>460.0</v>
      </c>
      <c r="B198" s="29">
        <f t="shared" si="1"/>
        <v>0.04643549472</v>
      </c>
      <c r="C198" s="29">
        <f t="shared" si="2"/>
        <v>61.02812834</v>
      </c>
      <c r="F198" s="37"/>
    </row>
    <row r="199">
      <c r="A199" s="2">
        <v>465.0</v>
      </c>
      <c r="B199" s="29">
        <f t="shared" si="1"/>
        <v>0.04448428203</v>
      </c>
      <c r="C199" s="29">
        <f t="shared" si="2"/>
        <v>61.15300595</v>
      </c>
      <c r="F199" s="37"/>
    </row>
    <row r="200">
      <c r="A200" s="2">
        <v>470.0</v>
      </c>
      <c r="B200" s="29">
        <f t="shared" si="1"/>
        <v>0.04261139518</v>
      </c>
      <c r="C200" s="29">
        <f t="shared" si="2"/>
        <v>61.27287071</v>
      </c>
      <c r="F200" s="37"/>
    </row>
    <row r="201">
      <c r="A201" s="2">
        <v>475.0</v>
      </c>
      <c r="B201" s="29">
        <f t="shared" si="1"/>
        <v>0.04081399289</v>
      </c>
      <c r="C201" s="29">
        <f t="shared" si="2"/>
        <v>61.38790445</v>
      </c>
      <c r="F201" s="37"/>
    </row>
    <row r="202">
      <c r="A202" s="2">
        <v>480.0</v>
      </c>
      <c r="B202" s="29">
        <f t="shared" si="1"/>
        <v>0.03908931177</v>
      </c>
      <c r="C202" s="29">
        <f t="shared" si="2"/>
        <v>61.49828405</v>
      </c>
      <c r="F202" s="37"/>
    </row>
    <row r="203">
      <c r="A203" s="2">
        <v>485.0</v>
      </c>
      <c r="B203" s="29">
        <f t="shared" si="1"/>
        <v>0.03743466635</v>
      </c>
      <c r="C203" s="29">
        <f t="shared" si="2"/>
        <v>61.60418135</v>
      </c>
      <c r="F203" s="37"/>
    </row>
    <row r="204">
      <c r="A204" s="2">
        <v>490.0</v>
      </c>
      <c r="B204" s="29">
        <f t="shared" si="1"/>
        <v>0.03584744893</v>
      </c>
      <c r="C204" s="29">
        <f t="shared" si="2"/>
        <v>61.70576327</v>
      </c>
      <c r="F204" s="37"/>
    </row>
    <row r="205">
      <c r="A205" s="2">
        <v>495.0</v>
      </c>
      <c r="B205" s="29">
        <f t="shared" si="1"/>
        <v>0.03432512917</v>
      </c>
      <c r="C205" s="29">
        <f t="shared" si="2"/>
        <v>61.80319173</v>
      </c>
      <c r="F205" s="37"/>
    </row>
    <row r="206">
      <c r="A206" s="2">
        <v>500.0</v>
      </c>
      <c r="B206" s="29">
        <f t="shared" si="1"/>
        <v>0.03286525351</v>
      </c>
      <c r="C206" s="29">
        <f t="shared" si="2"/>
        <v>61.89662378</v>
      </c>
      <c r="F206" s="37"/>
    </row>
    <row r="207">
      <c r="A207" s="2">
        <v>505.0</v>
      </c>
      <c r="B207" s="29">
        <f t="shared" si="1"/>
        <v>0.03146544442</v>
      </c>
      <c r="C207" s="29">
        <f t="shared" si="2"/>
        <v>61.98621156</v>
      </c>
      <c r="F207" s="37"/>
    </row>
    <row r="208">
      <c r="A208" s="2">
        <v>510.0</v>
      </c>
      <c r="B208" s="29">
        <f t="shared" si="1"/>
        <v>0.0301233995</v>
      </c>
      <c r="C208" s="29">
        <f t="shared" si="2"/>
        <v>62.07210243</v>
      </c>
      <c r="F208" s="37"/>
    </row>
    <row r="209">
      <c r="A209" s="2">
        <v>515.0</v>
      </c>
      <c r="B209" s="29">
        <f t="shared" si="1"/>
        <v>0.02883689041</v>
      </c>
      <c r="C209" s="29">
        <f t="shared" si="2"/>
        <v>62.15443901</v>
      </c>
      <c r="F209" s="37"/>
    </row>
    <row r="210">
      <c r="A210" s="2">
        <v>520.0</v>
      </c>
      <c r="B210" s="29">
        <f t="shared" si="1"/>
        <v>0.02760376174</v>
      </c>
      <c r="C210" s="29">
        <f t="shared" si="2"/>
        <v>62.23335925</v>
      </c>
      <c r="F210" s="37"/>
    </row>
    <row r="211">
      <c r="A211" s="2">
        <v>525.0</v>
      </c>
      <c r="B211" s="29">
        <f t="shared" si="1"/>
        <v>0.02642192971</v>
      </c>
      <c r="C211" s="29">
        <f t="shared" si="2"/>
        <v>62.3089965</v>
      </c>
      <c r="F211" s="37"/>
    </row>
    <row r="212">
      <c r="A212" s="2">
        <v>530.0</v>
      </c>
      <c r="B212" s="29">
        <f t="shared" si="1"/>
        <v>0.02528938089</v>
      </c>
      <c r="C212" s="29">
        <f t="shared" si="2"/>
        <v>62.38147962</v>
      </c>
      <c r="F212" s="37"/>
    </row>
    <row r="213">
      <c r="A213" s="2">
        <v>535.0</v>
      </c>
      <c r="B213" s="29">
        <f t="shared" si="1"/>
        <v>0.02420417072</v>
      </c>
      <c r="C213" s="29">
        <f t="shared" si="2"/>
        <v>62.45093307</v>
      </c>
      <c r="F213" s="37"/>
    </row>
    <row r="214">
      <c r="A214" s="2">
        <v>540.0</v>
      </c>
      <c r="B214" s="29">
        <f t="shared" si="1"/>
        <v>0.02316442204</v>
      </c>
      <c r="C214" s="29">
        <f t="shared" si="2"/>
        <v>62.51747699</v>
      </c>
      <c r="F214" s="37"/>
    </row>
    <row r="215">
      <c r="A215" s="2">
        <v>545.0</v>
      </c>
      <c r="B215" s="29">
        <f t="shared" si="1"/>
        <v>0.02216832358</v>
      </c>
      <c r="C215" s="29">
        <f t="shared" si="2"/>
        <v>62.58122729</v>
      </c>
      <c r="F215" s="37"/>
    </row>
    <row r="216">
      <c r="A216" s="2">
        <v>550.0</v>
      </c>
      <c r="B216" s="29">
        <f t="shared" si="1"/>
        <v>0.02121412834</v>
      </c>
      <c r="C216" s="29">
        <f t="shared" si="2"/>
        <v>62.64229579</v>
      </c>
      <c r="F216" s="37"/>
    </row>
    <row r="217">
      <c r="A217" s="2">
        <v>555.0</v>
      </c>
      <c r="B217" s="29">
        <f t="shared" si="1"/>
        <v>0.02030015204</v>
      </c>
      <c r="C217" s="29">
        <f t="shared" si="2"/>
        <v>62.70079027</v>
      </c>
      <c r="F217" s="37"/>
    </row>
    <row r="218">
      <c r="A218" s="2">
        <v>560.0</v>
      </c>
      <c r="B218" s="29">
        <f t="shared" si="1"/>
        <v>0.01942477146</v>
      </c>
      <c r="C218" s="29">
        <f t="shared" si="2"/>
        <v>62.75681463</v>
      </c>
      <c r="F218" s="37"/>
    </row>
    <row r="219">
      <c r="A219" s="2">
        <v>565.0</v>
      </c>
      <c r="B219" s="29">
        <f t="shared" si="1"/>
        <v>0.01858642279</v>
      </c>
      <c r="C219" s="29">
        <f t="shared" si="2"/>
        <v>62.81046894</v>
      </c>
      <c r="F219" s="37"/>
    </row>
    <row r="220">
      <c r="A220" s="2">
        <v>570.0</v>
      </c>
      <c r="B220" s="29">
        <f t="shared" si="1"/>
        <v>0.01778359999</v>
      </c>
      <c r="C220" s="29">
        <f t="shared" si="2"/>
        <v>62.8618496</v>
      </c>
      <c r="F220" s="37"/>
    </row>
    <row r="221">
      <c r="A221" s="2">
        <v>575.0</v>
      </c>
      <c r="B221" s="29">
        <f t="shared" si="1"/>
        <v>0.01701485317</v>
      </c>
      <c r="C221" s="29">
        <f t="shared" si="2"/>
        <v>62.9110494</v>
      </c>
      <c r="F221" s="37"/>
    </row>
    <row r="222">
      <c r="A222" s="2">
        <v>580.0</v>
      </c>
      <c r="B222" s="29">
        <f t="shared" si="1"/>
        <v>0.01627878685</v>
      </c>
      <c r="C222" s="29">
        <f t="shared" si="2"/>
        <v>62.95815764</v>
      </c>
      <c r="F222" s="37"/>
    </row>
    <row r="223">
      <c r="A223" s="2">
        <v>585.0</v>
      </c>
      <c r="B223" s="29">
        <f t="shared" si="1"/>
        <v>0.01557405843</v>
      </c>
      <c r="C223" s="29">
        <f t="shared" si="2"/>
        <v>63.00326026</v>
      </c>
      <c r="F223" s="37"/>
    </row>
    <row r="224">
      <c r="A224" s="2">
        <v>590.0</v>
      </c>
      <c r="B224" s="29">
        <f t="shared" si="1"/>
        <v>0.01489937647</v>
      </c>
      <c r="C224" s="29">
        <f t="shared" si="2"/>
        <v>63.04643991</v>
      </c>
      <c r="F224" s="37"/>
    </row>
    <row r="225">
      <c r="A225" s="2">
        <v>595.0</v>
      </c>
      <c r="B225" s="29">
        <f t="shared" si="1"/>
        <v>0.01425349915</v>
      </c>
      <c r="C225" s="29">
        <f t="shared" si="2"/>
        <v>63.08777605</v>
      </c>
      <c r="F225" s="37"/>
    </row>
    <row r="226">
      <c r="A226" s="2">
        <v>600.0</v>
      </c>
      <c r="B226" s="29">
        <f t="shared" si="1"/>
        <v>0.0136352326</v>
      </c>
      <c r="C226" s="29">
        <f t="shared" si="2"/>
        <v>63.12734511</v>
      </c>
      <c r="F226" s="37"/>
    </row>
    <row r="227">
      <c r="F227" s="37"/>
    </row>
    <row r="228">
      <c r="F228" s="37"/>
    </row>
    <row r="229">
      <c r="F229" s="37"/>
    </row>
    <row r="230">
      <c r="F230" s="37"/>
    </row>
    <row r="231">
      <c r="F231" s="37"/>
    </row>
    <row r="232">
      <c r="F232" s="37"/>
    </row>
    <row r="233">
      <c r="F233" s="37"/>
    </row>
    <row r="234">
      <c r="F234" s="37"/>
    </row>
    <row r="235">
      <c r="F235" s="37"/>
    </row>
    <row r="236">
      <c r="F236" s="37"/>
    </row>
    <row r="237">
      <c r="F237" s="37"/>
    </row>
    <row r="238">
      <c r="F238" s="37"/>
    </row>
    <row r="239">
      <c r="F239" s="37"/>
    </row>
    <row r="240">
      <c r="F240" s="37"/>
    </row>
    <row r="241">
      <c r="F241" s="37"/>
    </row>
    <row r="242">
      <c r="F242" s="37"/>
    </row>
    <row r="243">
      <c r="F243" s="37"/>
    </row>
    <row r="244">
      <c r="F244" s="37"/>
    </row>
    <row r="245">
      <c r="F245" s="37"/>
    </row>
    <row r="246">
      <c r="F246" s="37"/>
    </row>
    <row r="247">
      <c r="F247" s="37"/>
    </row>
    <row r="248">
      <c r="F248" s="37"/>
    </row>
    <row r="249">
      <c r="F249" s="37"/>
    </row>
    <row r="250">
      <c r="F250" s="37"/>
    </row>
    <row r="251">
      <c r="F251" s="37"/>
    </row>
    <row r="252">
      <c r="F252" s="37"/>
    </row>
    <row r="253">
      <c r="F253" s="37"/>
    </row>
    <row r="254">
      <c r="F254" s="37"/>
    </row>
    <row r="255">
      <c r="F255" s="37"/>
    </row>
    <row r="256">
      <c r="F256" s="37"/>
    </row>
    <row r="257">
      <c r="F257" s="37"/>
    </row>
    <row r="258">
      <c r="F258" s="37"/>
    </row>
    <row r="259">
      <c r="F259" s="37"/>
    </row>
    <row r="260">
      <c r="F260" s="37"/>
    </row>
    <row r="261">
      <c r="F261" s="37"/>
    </row>
    <row r="262">
      <c r="F262" s="37"/>
    </row>
    <row r="263">
      <c r="F263" s="37"/>
    </row>
    <row r="264">
      <c r="F264" s="37"/>
    </row>
    <row r="265">
      <c r="F265" s="37"/>
    </row>
    <row r="266">
      <c r="F266" s="37"/>
    </row>
    <row r="267">
      <c r="F267" s="37"/>
    </row>
    <row r="268">
      <c r="F268" s="37"/>
    </row>
    <row r="269">
      <c r="F269" s="37"/>
    </row>
    <row r="270">
      <c r="F270" s="37"/>
    </row>
    <row r="271">
      <c r="F271" s="37"/>
    </row>
    <row r="272">
      <c r="F272" s="37"/>
    </row>
    <row r="273">
      <c r="F273" s="37"/>
    </row>
    <row r="274">
      <c r="F274" s="37"/>
    </row>
    <row r="275">
      <c r="F275" s="37"/>
    </row>
    <row r="276">
      <c r="F276" s="37"/>
    </row>
    <row r="277">
      <c r="F277" s="37"/>
    </row>
    <row r="278">
      <c r="F278" s="37"/>
    </row>
    <row r="279">
      <c r="F279" s="37"/>
    </row>
    <row r="280">
      <c r="F280" s="37"/>
    </row>
    <row r="281">
      <c r="F281" s="37"/>
    </row>
    <row r="282">
      <c r="F282" s="37"/>
    </row>
    <row r="283">
      <c r="F283" s="37"/>
    </row>
    <row r="284">
      <c r="F284" s="37"/>
    </row>
    <row r="285">
      <c r="F285" s="37"/>
    </row>
    <row r="286">
      <c r="F286" s="37"/>
    </row>
    <row r="287">
      <c r="F287" s="37"/>
    </row>
    <row r="288">
      <c r="F288" s="37"/>
    </row>
    <row r="289">
      <c r="F289" s="37"/>
    </row>
    <row r="290">
      <c r="F290" s="37"/>
    </row>
    <row r="291">
      <c r="F291" s="37"/>
    </row>
    <row r="292">
      <c r="F292" s="37"/>
    </row>
    <row r="293">
      <c r="F293" s="37"/>
    </row>
    <row r="294">
      <c r="F294" s="37"/>
    </row>
    <row r="295">
      <c r="F295" s="37"/>
    </row>
    <row r="296">
      <c r="F296" s="37"/>
    </row>
    <row r="297">
      <c r="F297" s="37"/>
    </row>
    <row r="298">
      <c r="F298" s="37"/>
    </row>
    <row r="299">
      <c r="F299" s="37"/>
    </row>
    <row r="300">
      <c r="F300" s="37"/>
    </row>
    <row r="301">
      <c r="F301" s="37"/>
    </row>
    <row r="302">
      <c r="F302" s="37"/>
    </row>
    <row r="303">
      <c r="F303" s="37"/>
    </row>
    <row r="304">
      <c r="F304" s="37"/>
    </row>
    <row r="305">
      <c r="F305" s="37"/>
    </row>
    <row r="306">
      <c r="F306" s="37"/>
    </row>
    <row r="307">
      <c r="F307" s="37"/>
    </row>
    <row r="308">
      <c r="F308" s="37"/>
    </row>
    <row r="309">
      <c r="F309" s="37"/>
    </row>
    <row r="310">
      <c r="F310" s="37"/>
    </row>
    <row r="311">
      <c r="F311" s="37"/>
    </row>
    <row r="312">
      <c r="F312" s="37"/>
    </row>
    <row r="313">
      <c r="F313" s="37"/>
    </row>
    <row r="314">
      <c r="F314" s="37"/>
    </row>
    <row r="315">
      <c r="F315" s="37"/>
    </row>
    <row r="316">
      <c r="F316" s="37"/>
    </row>
    <row r="317">
      <c r="F317" s="37"/>
    </row>
    <row r="318">
      <c r="F318" s="37"/>
    </row>
    <row r="319">
      <c r="F319" s="37"/>
    </row>
    <row r="320">
      <c r="F320" s="37"/>
    </row>
    <row r="321">
      <c r="F321" s="37"/>
    </row>
    <row r="322">
      <c r="F322" s="37"/>
    </row>
    <row r="323">
      <c r="F323" s="37"/>
    </row>
    <row r="324">
      <c r="F324" s="37"/>
    </row>
    <row r="325">
      <c r="F325" s="37"/>
    </row>
    <row r="326">
      <c r="F326" s="37"/>
    </row>
    <row r="327">
      <c r="F327" s="37"/>
    </row>
    <row r="328">
      <c r="F328" s="37"/>
    </row>
    <row r="329">
      <c r="F329" s="37"/>
    </row>
    <row r="330">
      <c r="F330" s="37"/>
    </row>
    <row r="331">
      <c r="F331" s="37"/>
    </row>
    <row r="332">
      <c r="F332" s="37"/>
    </row>
    <row r="333">
      <c r="F333" s="37"/>
    </row>
    <row r="334">
      <c r="F334" s="37"/>
    </row>
    <row r="335">
      <c r="F335" s="37"/>
    </row>
    <row r="336">
      <c r="F336" s="37"/>
    </row>
    <row r="337">
      <c r="F337" s="37"/>
    </row>
    <row r="338">
      <c r="F338" s="37"/>
    </row>
    <row r="339">
      <c r="F339" s="37"/>
    </row>
    <row r="340">
      <c r="F340" s="37"/>
    </row>
    <row r="341">
      <c r="F341" s="37"/>
    </row>
    <row r="342">
      <c r="F342" s="37"/>
    </row>
    <row r="343">
      <c r="F343" s="37"/>
    </row>
    <row r="344">
      <c r="F344" s="37"/>
    </row>
    <row r="345">
      <c r="F345" s="37"/>
    </row>
    <row r="346">
      <c r="F346" s="37"/>
    </row>
    <row r="347">
      <c r="F347" s="37"/>
    </row>
    <row r="348">
      <c r="F348" s="37"/>
    </row>
    <row r="349">
      <c r="F349" s="37"/>
    </row>
    <row r="350">
      <c r="F350" s="37"/>
    </row>
    <row r="351">
      <c r="F351" s="37"/>
    </row>
    <row r="352">
      <c r="F352" s="37"/>
    </row>
    <row r="353">
      <c r="F353" s="37"/>
    </row>
    <row r="354">
      <c r="F354" s="37"/>
    </row>
    <row r="355">
      <c r="F355" s="37"/>
    </row>
    <row r="356">
      <c r="F356" s="37"/>
    </row>
    <row r="357">
      <c r="F357" s="37"/>
    </row>
    <row r="358">
      <c r="F358" s="37"/>
    </row>
    <row r="359">
      <c r="F359" s="37"/>
    </row>
    <row r="360">
      <c r="F360" s="37"/>
    </row>
    <row r="361">
      <c r="F361" s="37"/>
    </row>
    <row r="362">
      <c r="F362" s="37"/>
    </row>
    <row r="363">
      <c r="F363" s="37"/>
    </row>
    <row r="364">
      <c r="F364" s="37"/>
    </row>
    <row r="365">
      <c r="F365" s="37"/>
    </row>
    <row r="366">
      <c r="F366" s="37"/>
    </row>
    <row r="367">
      <c r="F367" s="37"/>
    </row>
    <row r="368">
      <c r="F368" s="37"/>
    </row>
    <row r="369">
      <c r="F369" s="37"/>
    </row>
    <row r="370">
      <c r="F370" s="37"/>
    </row>
    <row r="371">
      <c r="F371" s="37"/>
    </row>
    <row r="372">
      <c r="F372" s="37"/>
    </row>
    <row r="373">
      <c r="F373" s="37"/>
    </row>
    <row r="374">
      <c r="F374" s="37"/>
    </row>
    <row r="375">
      <c r="F375" s="37"/>
    </row>
    <row r="376">
      <c r="F376" s="37"/>
    </row>
    <row r="377">
      <c r="F377" s="37"/>
    </row>
    <row r="378">
      <c r="F378" s="37"/>
    </row>
    <row r="379">
      <c r="F379" s="37"/>
    </row>
    <row r="380">
      <c r="F380" s="37"/>
    </row>
    <row r="381">
      <c r="F381" s="37"/>
    </row>
    <row r="382">
      <c r="F382" s="37"/>
    </row>
    <row r="383">
      <c r="F383" s="37"/>
    </row>
    <row r="384">
      <c r="F384" s="37"/>
    </row>
    <row r="385">
      <c r="F385" s="37"/>
    </row>
    <row r="386">
      <c r="F386" s="37"/>
    </row>
    <row r="387">
      <c r="F387" s="37"/>
    </row>
    <row r="388">
      <c r="F388" s="37"/>
    </row>
    <row r="389">
      <c r="F389" s="37"/>
    </row>
    <row r="390">
      <c r="F390" s="37"/>
    </row>
    <row r="391">
      <c r="F391" s="37"/>
    </row>
    <row r="392">
      <c r="F392" s="37"/>
    </row>
    <row r="393">
      <c r="F393" s="37"/>
    </row>
    <row r="394">
      <c r="F394" s="37"/>
    </row>
    <row r="395">
      <c r="F395" s="37"/>
    </row>
    <row r="396">
      <c r="F396" s="37"/>
    </row>
    <row r="397">
      <c r="F397" s="37"/>
    </row>
    <row r="398">
      <c r="F398" s="37"/>
    </row>
    <row r="399">
      <c r="F399" s="37"/>
    </row>
    <row r="400">
      <c r="F400" s="37"/>
    </row>
    <row r="401">
      <c r="F401" s="37"/>
    </row>
    <row r="402">
      <c r="F402" s="37"/>
    </row>
    <row r="403">
      <c r="F403" s="37"/>
    </row>
    <row r="404">
      <c r="F404" s="37"/>
    </row>
    <row r="405">
      <c r="F405" s="37"/>
    </row>
    <row r="406">
      <c r="F406" s="37"/>
    </row>
    <row r="407">
      <c r="F407" s="37"/>
    </row>
    <row r="408">
      <c r="F408" s="37"/>
    </row>
    <row r="409">
      <c r="F409" s="37"/>
    </row>
    <row r="410">
      <c r="F410" s="37"/>
    </row>
    <row r="411">
      <c r="F411" s="37"/>
    </row>
    <row r="412">
      <c r="F412" s="37"/>
    </row>
    <row r="413">
      <c r="F413" s="37"/>
    </row>
    <row r="414">
      <c r="F414" s="37"/>
    </row>
    <row r="415">
      <c r="F415" s="37"/>
    </row>
    <row r="416">
      <c r="F416" s="37"/>
    </row>
    <row r="417">
      <c r="F417" s="37"/>
    </row>
    <row r="418">
      <c r="F418" s="37"/>
    </row>
    <row r="419">
      <c r="F419" s="37"/>
    </row>
    <row r="420">
      <c r="F420" s="37"/>
    </row>
    <row r="421">
      <c r="F421" s="37"/>
    </row>
    <row r="422">
      <c r="F422" s="37"/>
    </row>
    <row r="423">
      <c r="F423" s="37"/>
    </row>
    <row r="424">
      <c r="F424" s="37"/>
    </row>
    <row r="425">
      <c r="F425" s="37"/>
    </row>
    <row r="426">
      <c r="F426" s="37"/>
    </row>
    <row r="427">
      <c r="F427" s="37"/>
    </row>
    <row r="428">
      <c r="F428" s="37"/>
    </row>
    <row r="429">
      <c r="F429" s="37"/>
    </row>
    <row r="430">
      <c r="F430" s="37"/>
    </row>
    <row r="431">
      <c r="F431" s="37"/>
    </row>
    <row r="432">
      <c r="F432" s="37"/>
    </row>
    <row r="433">
      <c r="F433" s="37"/>
    </row>
    <row r="434">
      <c r="F434" s="37"/>
    </row>
    <row r="435">
      <c r="F435" s="37"/>
    </row>
    <row r="436">
      <c r="F436" s="37"/>
    </row>
    <row r="437">
      <c r="F437" s="37"/>
    </row>
    <row r="438">
      <c r="F438" s="37"/>
    </row>
    <row r="439">
      <c r="F439" s="37"/>
    </row>
    <row r="440">
      <c r="F440" s="37"/>
    </row>
    <row r="441">
      <c r="F441" s="37"/>
    </row>
    <row r="442">
      <c r="F442" s="37"/>
    </row>
    <row r="443">
      <c r="F443" s="37"/>
    </row>
    <row r="444">
      <c r="F444" s="37"/>
    </row>
    <row r="445">
      <c r="F445" s="37"/>
    </row>
    <row r="446">
      <c r="F446" s="37"/>
    </row>
    <row r="447">
      <c r="F447" s="37"/>
    </row>
    <row r="448">
      <c r="F448" s="37"/>
    </row>
    <row r="449">
      <c r="F449" s="37"/>
    </row>
    <row r="450">
      <c r="F450" s="37"/>
    </row>
    <row r="451">
      <c r="F451" s="37"/>
    </row>
    <row r="452">
      <c r="F452" s="37"/>
    </row>
    <row r="453">
      <c r="F453" s="37"/>
    </row>
    <row r="454">
      <c r="F454" s="37"/>
    </row>
    <row r="455">
      <c r="F455" s="37"/>
    </row>
    <row r="456">
      <c r="F456" s="37"/>
    </row>
    <row r="457">
      <c r="F457" s="37"/>
    </row>
    <row r="458">
      <c r="F458" s="37"/>
    </row>
    <row r="459">
      <c r="F459" s="37"/>
    </row>
    <row r="460">
      <c r="F460" s="37"/>
    </row>
    <row r="461">
      <c r="F461" s="37"/>
    </row>
    <row r="462">
      <c r="F462" s="37"/>
    </row>
    <row r="463">
      <c r="F463" s="37"/>
    </row>
    <row r="464">
      <c r="F464" s="37"/>
    </row>
    <row r="465">
      <c r="F465" s="37"/>
    </row>
    <row r="466">
      <c r="F466" s="37"/>
    </row>
    <row r="467">
      <c r="F467" s="37"/>
    </row>
    <row r="468">
      <c r="F468" s="37"/>
    </row>
    <row r="469">
      <c r="F469" s="37"/>
    </row>
    <row r="470">
      <c r="F470" s="37"/>
    </row>
    <row r="471">
      <c r="F471" s="37"/>
    </row>
    <row r="472">
      <c r="F472" s="37"/>
    </row>
    <row r="473">
      <c r="F473" s="37"/>
    </row>
    <row r="474">
      <c r="F474" s="37"/>
    </row>
    <row r="475">
      <c r="F475" s="37"/>
    </row>
    <row r="476">
      <c r="F476" s="37"/>
    </row>
    <row r="477">
      <c r="F477" s="37"/>
    </row>
    <row r="478">
      <c r="F478" s="37"/>
    </row>
    <row r="479">
      <c r="F479" s="37"/>
    </row>
    <row r="480">
      <c r="F480" s="37"/>
    </row>
    <row r="481">
      <c r="F481" s="37"/>
    </row>
    <row r="482">
      <c r="F482" s="37"/>
    </row>
    <row r="483">
      <c r="F483" s="37"/>
    </row>
    <row r="484">
      <c r="F484" s="37"/>
    </row>
    <row r="485">
      <c r="F485" s="37"/>
    </row>
    <row r="486">
      <c r="F486" s="37"/>
    </row>
    <row r="487">
      <c r="F487" s="37"/>
    </row>
    <row r="488">
      <c r="F488" s="37"/>
    </row>
    <row r="489">
      <c r="F489" s="37"/>
    </row>
    <row r="490">
      <c r="F490" s="37"/>
    </row>
    <row r="491">
      <c r="F491" s="37"/>
    </row>
    <row r="492">
      <c r="F492" s="37"/>
    </row>
    <row r="493">
      <c r="F493" s="37"/>
    </row>
    <row r="494">
      <c r="F494" s="37"/>
    </row>
    <row r="495">
      <c r="F495" s="37"/>
    </row>
    <row r="496">
      <c r="F496" s="37"/>
    </row>
    <row r="497">
      <c r="F497" s="37"/>
    </row>
    <row r="498">
      <c r="F498" s="37"/>
    </row>
    <row r="499">
      <c r="F499" s="37"/>
    </row>
    <row r="500">
      <c r="F500" s="37"/>
    </row>
    <row r="501">
      <c r="F501" s="37"/>
    </row>
    <row r="502">
      <c r="F502" s="37"/>
    </row>
    <row r="503">
      <c r="F503" s="37"/>
    </row>
    <row r="504">
      <c r="F504" s="37"/>
    </row>
    <row r="505">
      <c r="F505" s="37"/>
    </row>
    <row r="506">
      <c r="F506" s="37"/>
    </row>
    <row r="507">
      <c r="F507" s="37"/>
    </row>
    <row r="508">
      <c r="F508" s="37"/>
    </row>
    <row r="509">
      <c r="F509" s="37"/>
    </row>
    <row r="510">
      <c r="F510" s="37"/>
    </row>
    <row r="511">
      <c r="F511" s="37"/>
    </row>
    <row r="512">
      <c r="F512" s="37"/>
    </row>
    <row r="513">
      <c r="F513" s="37"/>
    </row>
    <row r="514">
      <c r="F514" s="37"/>
    </row>
    <row r="515">
      <c r="F515" s="37"/>
    </row>
    <row r="516">
      <c r="F516" s="37"/>
    </row>
    <row r="517">
      <c r="F517" s="37"/>
    </row>
    <row r="518">
      <c r="F518" s="37"/>
    </row>
    <row r="519">
      <c r="F519" s="37"/>
    </row>
    <row r="520">
      <c r="F520" s="37"/>
    </row>
    <row r="521">
      <c r="F521" s="37"/>
    </row>
    <row r="522">
      <c r="F522" s="37"/>
    </row>
    <row r="523">
      <c r="F523" s="37"/>
    </row>
    <row r="524">
      <c r="F524" s="37"/>
    </row>
    <row r="525">
      <c r="F525" s="37"/>
    </row>
    <row r="526">
      <c r="F526" s="37"/>
    </row>
    <row r="527">
      <c r="F527" s="37"/>
    </row>
    <row r="528">
      <c r="F528" s="37"/>
    </row>
    <row r="529">
      <c r="F529" s="37"/>
    </row>
    <row r="530">
      <c r="F530" s="37"/>
    </row>
    <row r="531">
      <c r="F531" s="37"/>
    </row>
    <row r="532">
      <c r="F532" s="37"/>
    </row>
    <row r="533">
      <c r="F533" s="37"/>
    </row>
    <row r="534">
      <c r="F534" s="37"/>
    </row>
    <row r="535">
      <c r="F535" s="37"/>
    </row>
    <row r="536">
      <c r="F536" s="37"/>
    </row>
    <row r="537">
      <c r="F537" s="37"/>
    </row>
    <row r="538">
      <c r="F538" s="37"/>
    </row>
    <row r="539">
      <c r="F539" s="37"/>
    </row>
    <row r="540">
      <c r="F540" s="37"/>
    </row>
    <row r="541">
      <c r="F541" s="37"/>
    </row>
    <row r="542">
      <c r="F542" s="37"/>
    </row>
    <row r="543">
      <c r="F543" s="37"/>
    </row>
    <row r="544">
      <c r="F544" s="37"/>
    </row>
    <row r="545">
      <c r="F545" s="37"/>
    </row>
    <row r="546">
      <c r="F546" s="37"/>
    </row>
    <row r="547">
      <c r="F547" s="37"/>
    </row>
    <row r="548">
      <c r="F548" s="37"/>
    </row>
    <row r="549">
      <c r="F549" s="37"/>
    </row>
    <row r="550">
      <c r="F550" s="37"/>
    </row>
    <row r="551">
      <c r="F551" s="37"/>
    </row>
    <row r="552">
      <c r="F552" s="37"/>
    </row>
    <row r="553">
      <c r="F553" s="37"/>
    </row>
    <row r="554">
      <c r="F554" s="37"/>
    </row>
    <row r="555">
      <c r="F555" s="37"/>
    </row>
    <row r="556">
      <c r="F556" s="37"/>
    </row>
    <row r="557">
      <c r="F557" s="37"/>
    </row>
    <row r="558">
      <c r="F558" s="37"/>
    </row>
    <row r="559">
      <c r="F559" s="37"/>
    </row>
    <row r="560">
      <c r="F560" s="37"/>
    </row>
    <row r="561">
      <c r="F561" s="37"/>
    </row>
    <row r="562">
      <c r="F562" s="37"/>
    </row>
    <row r="563">
      <c r="F563" s="37"/>
    </row>
    <row r="564">
      <c r="F564" s="37"/>
    </row>
    <row r="565">
      <c r="F565" s="37"/>
    </row>
    <row r="566">
      <c r="F566" s="37"/>
    </row>
    <row r="567">
      <c r="F567" s="37"/>
    </row>
    <row r="568">
      <c r="F568" s="37"/>
    </row>
    <row r="569">
      <c r="F569" s="37"/>
    </row>
    <row r="570">
      <c r="F570" s="37"/>
    </row>
    <row r="571">
      <c r="F571" s="37"/>
    </row>
    <row r="572">
      <c r="F572" s="37"/>
    </row>
    <row r="573">
      <c r="F573" s="37"/>
    </row>
    <row r="574">
      <c r="F574" s="37"/>
    </row>
    <row r="575">
      <c r="F575" s="37"/>
    </row>
    <row r="576">
      <c r="F576" s="37"/>
    </row>
    <row r="577">
      <c r="F577" s="37"/>
    </row>
    <row r="578">
      <c r="F578" s="37"/>
    </row>
    <row r="579">
      <c r="F579" s="37"/>
    </row>
    <row r="580">
      <c r="F580" s="37"/>
    </row>
    <row r="581">
      <c r="F581" s="37"/>
    </row>
    <row r="582">
      <c r="F582" s="37"/>
    </row>
    <row r="583">
      <c r="F583" s="37"/>
    </row>
    <row r="584">
      <c r="F584" s="37"/>
    </row>
    <row r="585">
      <c r="F585" s="37"/>
    </row>
    <row r="586">
      <c r="F586" s="37"/>
    </row>
    <row r="587">
      <c r="F587" s="37"/>
    </row>
    <row r="588">
      <c r="F588" s="37"/>
    </row>
    <row r="589">
      <c r="F589" s="37"/>
    </row>
    <row r="590">
      <c r="F590" s="37"/>
    </row>
    <row r="591">
      <c r="F591" s="37"/>
    </row>
    <row r="592">
      <c r="F592" s="37"/>
    </row>
    <row r="593">
      <c r="F593" s="37"/>
    </row>
    <row r="594">
      <c r="F594" s="37"/>
    </row>
    <row r="595">
      <c r="F595" s="37"/>
    </row>
    <row r="596">
      <c r="F596" s="37"/>
    </row>
    <row r="597">
      <c r="F597" s="37"/>
    </row>
    <row r="598">
      <c r="F598" s="37"/>
    </row>
    <row r="599">
      <c r="F599" s="37"/>
    </row>
    <row r="600">
      <c r="F600" s="37"/>
    </row>
    <row r="601">
      <c r="F601" s="37"/>
    </row>
    <row r="602">
      <c r="F602" s="37"/>
    </row>
    <row r="603">
      <c r="F603" s="37"/>
    </row>
    <row r="604">
      <c r="F604" s="37"/>
    </row>
    <row r="605">
      <c r="F605" s="37"/>
    </row>
    <row r="606">
      <c r="F606" s="37"/>
    </row>
    <row r="607">
      <c r="F607" s="37"/>
    </row>
    <row r="608">
      <c r="F608" s="37"/>
    </row>
    <row r="609">
      <c r="F609" s="37"/>
    </row>
    <row r="610">
      <c r="F610" s="37"/>
    </row>
    <row r="611">
      <c r="F611" s="37"/>
    </row>
    <row r="612">
      <c r="F612" s="37"/>
    </row>
    <row r="613">
      <c r="F613" s="37"/>
    </row>
    <row r="614">
      <c r="F614" s="37"/>
    </row>
    <row r="615">
      <c r="F615" s="37"/>
    </row>
    <row r="616">
      <c r="F616" s="37"/>
    </row>
    <row r="617">
      <c r="F617" s="37"/>
    </row>
    <row r="618">
      <c r="F618" s="37"/>
    </row>
    <row r="619">
      <c r="F619" s="37"/>
    </row>
    <row r="620">
      <c r="F620" s="37"/>
    </row>
    <row r="621">
      <c r="F621" s="37"/>
    </row>
    <row r="622">
      <c r="F622" s="37"/>
    </row>
    <row r="623">
      <c r="F623" s="37"/>
    </row>
    <row r="624">
      <c r="F624" s="37"/>
    </row>
    <row r="625">
      <c r="F625" s="37"/>
    </row>
    <row r="626">
      <c r="F626" s="37"/>
    </row>
    <row r="627">
      <c r="F627" s="37"/>
    </row>
    <row r="628">
      <c r="F628" s="37"/>
    </row>
    <row r="629">
      <c r="F629" s="37"/>
    </row>
    <row r="630">
      <c r="F630" s="37"/>
    </row>
    <row r="631">
      <c r="F631" s="37"/>
    </row>
    <row r="632">
      <c r="F632" s="37"/>
    </row>
    <row r="633">
      <c r="F633" s="37"/>
    </row>
    <row r="634">
      <c r="F634" s="37"/>
    </row>
    <row r="635">
      <c r="F635" s="37"/>
    </row>
    <row r="636">
      <c r="F636" s="37"/>
    </row>
    <row r="637">
      <c r="F637" s="37"/>
    </row>
    <row r="638">
      <c r="F638" s="37"/>
    </row>
    <row r="639">
      <c r="F639" s="37"/>
    </row>
    <row r="640">
      <c r="F640" s="37"/>
      <c r="K640" s="25"/>
    </row>
    <row r="641">
      <c r="F641" s="37"/>
    </row>
    <row r="642">
      <c r="F642" s="37"/>
    </row>
    <row r="643">
      <c r="F643" s="37"/>
    </row>
    <row r="644">
      <c r="F644" s="37"/>
    </row>
    <row r="645">
      <c r="F645" s="37"/>
    </row>
    <row r="646">
      <c r="F646" s="37"/>
    </row>
    <row r="647">
      <c r="F647" s="37"/>
    </row>
    <row r="648">
      <c r="F648" s="37"/>
    </row>
    <row r="649">
      <c r="F649" s="37"/>
    </row>
    <row r="650">
      <c r="F650" s="37"/>
    </row>
    <row r="651">
      <c r="F651" s="37"/>
    </row>
    <row r="652">
      <c r="F652" s="37"/>
    </row>
    <row r="653">
      <c r="F653" s="37"/>
    </row>
    <row r="654">
      <c r="F654" s="37"/>
    </row>
    <row r="655">
      <c r="F655" s="37"/>
    </row>
    <row r="656">
      <c r="F656" s="37"/>
    </row>
    <row r="657">
      <c r="F657" s="37"/>
    </row>
    <row r="658">
      <c r="F658" s="37"/>
    </row>
    <row r="659">
      <c r="F659" s="37"/>
    </row>
    <row r="660">
      <c r="F660" s="37"/>
    </row>
    <row r="661">
      <c r="F661" s="37"/>
    </row>
    <row r="662">
      <c r="F662" s="37"/>
    </row>
    <row r="663">
      <c r="F663" s="37"/>
    </row>
    <row r="664">
      <c r="F664" s="37"/>
    </row>
    <row r="665">
      <c r="F665" s="37"/>
    </row>
    <row r="666">
      <c r="F666" s="37"/>
    </row>
    <row r="667">
      <c r="F667" s="37"/>
    </row>
    <row r="668">
      <c r="F668" s="37"/>
    </row>
    <row r="669">
      <c r="F669" s="37"/>
    </row>
    <row r="670">
      <c r="F670" s="37"/>
    </row>
    <row r="671">
      <c r="F671" s="37"/>
    </row>
    <row r="672">
      <c r="F672" s="37"/>
    </row>
    <row r="673">
      <c r="F673" s="37"/>
    </row>
    <row r="674">
      <c r="F674" s="37"/>
    </row>
    <row r="675">
      <c r="F675" s="37"/>
    </row>
    <row r="676">
      <c r="F676" s="37"/>
    </row>
    <row r="677">
      <c r="F677" s="37"/>
    </row>
    <row r="678">
      <c r="F678" s="37"/>
    </row>
    <row r="679">
      <c r="F679" s="37"/>
    </row>
    <row r="680">
      <c r="F680" s="37"/>
    </row>
    <row r="681">
      <c r="F681" s="37"/>
    </row>
    <row r="682">
      <c r="F682" s="37"/>
    </row>
    <row r="683">
      <c r="F683" s="37"/>
    </row>
    <row r="684">
      <c r="F684" s="37"/>
    </row>
    <row r="685">
      <c r="F685" s="37"/>
    </row>
    <row r="686">
      <c r="F686" s="37"/>
    </row>
    <row r="687">
      <c r="F687" s="37"/>
    </row>
    <row r="688">
      <c r="F688" s="37"/>
    </row>
    <row r="689">
      <c r="F689" s="37"/>
    </row>
    <row r="690">
      <c r="F690" s="37"/>
    </row>
    <row r="691">
      <c r="F691" s="37"/>
    </row>
    <row r="692">
      <c r="F692" s="37"/>
    </row>
    <row r="693">
      <c r="F693" s="37"/>
    </row>
    <row r="694">
      <c r="F694" s="37"/>
    </row>
    <row r="695">
      <c r="F695" s="37"/>
    </row>
    <row r="696">
      <c r="F696" s="37"/>
    </row>
    <row r="697">
      <c r="F697" s="37"/>
    </row>
    <row r="698">
      <c r="F698" s="37"/>
    </row>
    <row r="699">
      <c r="F699" s="37"/>
    </row>
    <row r="700">
      <c r="F700" s="37"/>
    </row>
    <row r="701">
      <c r="F701" s="37"/>
    </row>
    <row r="702">
      <c r="F702" s="37"/>
    </row>
    <row r="703">
      <c r="F703" s="37"/>
    </row>
    <row r="704">
      <c r="F704" s="37"/>
    </row>
    <row r="705">
      <c r="F705" s="37"/>
    </row>
    <row r="706">
      <c r="F706" s="37"/>
    </row>
    <row r="707">
      <c r="F707" s="37"/>
    </row>
    <row r="708">
      <c r="F708" s="37"/>
    </row>
    <row r="709">
      <c r="F709" s="37"/>
    </row>
    <row r="710">
      <c r="F710" s="37"/>
    </row>
    <row r="711">
      <c r="F711" s="37"/>
    </row>
    <row r="712">
      <c r="F712" s="37"/>
    </row>
    <row r="713">
      <c r="F713" s="37"/>
    </row>
    <row r="714">
      <c r="F714" s="37"/>
    </row>
    <row r="715">
      <c r="F715" s="37"/>
    </row>
    <row r="716">
      <c r="F716" s="37"/>
    </row>
    <row r="717">
      <c r="F717" s="37"/>
    </row>
    <row r="718">
      <c r="F718" s="37"/>
    </row>
    <row r="719">
      <c r="F719" s="37"/>
    </row>
    <row r="720">
      <c r="F720" s="37"/>
    </row>
    <row r="721">
      <c r="F721" s="37"/>
    </row>
    <row r="722">
      <c r="F722" s="37"/>
    </row>
    <row r="723">
      <c r="F723" s="37"/>
    </row>
    <row r="724">
      <c r="F724" s="37"/>
    </row>
    <row r="725">
      <c r="F725" s="37"/>
    </row>
    <row r="726">
      <c r="F726" s="37"/>
    </row>
    <row r="727">
      <c r="F727" s="37"/>
    </row>
    <row r="728">
      <c r="F728" s="37"/>
    </row>
    <row r="729">
      <c r="F729" s="37"/>
    </row>
    <row r="730">
      <c r="F730" s="37"/>
    </row>
    <row r="731">
      <c r="F731" s="37"/>
    </row>
    <row r="732">
      <c r="F732" s="37"/>
    </row>
    <row r="733">
      <c r="F733" s="37"/>
    </row>
    <row r="734">
      <c r="F734" s="37"/>
    </row>
    <row r="735">
      <c r="F735" s="37"/>
    </row>
    <row r="736">
      <c r="F736" s="37"/>
    </row>
    <row r="737">
      <c r="F737" s="37"/>
    </row>
    <row r="738">
      <c r="F738" s="37"/>
    </row>
    <row r="739">
      <c r="F739" s="37"/>
    </row>
    <row r="740">
      <c r="F740" s="37"/>
    </row>
    <row r="741">
      <c r="F741" s="37"/>
    </row>
    <row r="742">
      <c r="F742" s="37"/>
    </row>
    <row r="743">
      <c r="F743" s="37"/>
    </row>
    <row r="744">
      <c r="F744" s="37"/>
    </row>
    <row r="745">
      <c r="F745" s="37"/>
    </row>
    <row r="746">
      <c r="F746" s="37"/>
    </row>
    <row r="747">
      <c r="F747" s="37"/>
    </row>
    <row r="748">
      <c r="F748" s="37"/>
    </row>
    <row r="749">
      <c r="F749" s="37"/>
    </row>
    <row r="750">
      <c r="F750" s="37"/>
    </row>
    <row r="751">
      <c r="F751" s="37"/>
    </row>
    <row r="752">
      <c r="F752" s="37"/>
    </row>
    <row r="753">
      <c r="F753" s="37"/>
    </row>
    <row r="754">
      <c r="F754" s="37"/>
    </row>
    <row r="755">
      <c r="F755" s="37"/>
    </row>
    <row r="756">
      <c r="F756" s="37"/>
    </row>
    <row r="757">
      <c r="F757" s="37"/>
    </row>
    <row r="758">
      <c r="F758" s="37"/>
    </row>
    <row r="759">
      <c r="F759" s="37"/>
    </row>
    <row r="760">
      <c r="F760" s="37"/>
    </row>
    <row r="761">
      <c r="F761" s="37"/>
    </row>
    <row r="762">
      <c r="F762" s="37"/>
    </row>
    <row r="763">
      <c r="F763" s="37"/>
    </row>
    <row r="764">
      <c r="F764" s="37"/>
    </row>
    <row r="765">
      <c r="F765" s="37"/>
    </row>
    <row r="766">
      <c r="F766" s="37"/>
    </row>
    <row r="767">
      <c r="F767" s="37"/>
    </row>
    <row r="768">
      <c r="F768" s="37"/>
    </row>
    <row r="769">
      <c r="F769" s="37"/>
    </row>
    <row r="770">
      <c r="F770" s="37"/>
    </row>
    <row r="771">
      <c r="F771" s="37"/>
    </row>
    <row r="772">
      <c r="F772" s="37"/>
    </row>
    <row r="773">
      <c r="F773" s="37"/>
    </row>
    <row r="774">
      <c r="F774" s="37"/>
    </row>
    <row r="775">
      <c r="F775" s="37"/>
    </row>
    <row r="776">
      <c r="F776" s="37"/>
    </row>
    <row r="777">
      <c r="F777" s="37"/>
    </row>
    <row r="778">
      <c r="F778" s="37"/>
    </row>
    <row r="779">
      <c r="F779" s="37"/>
    </row>
    <row r="780">
      <c r="F780" s="37"/>
    </row>
    <row r="781">
      <c r="F781" s="37"/>
    </row>
    <row r="782">
      <c r="F782" s="37"/>
    </row>
    <row r="783">
      <c r="F783" s="37"/>
    </row>
    <row r="784">
      <c r="F784" s="37"/>
    </row>
    <row r="785">
      <c r="F785" s="37"/>
    </row>
    <row r="786">
      <c r="F786" s="37"/>
    </row>
    <row r="787">
      <c r="F787" s="37"/>
    </row>
    <row r="788">
      <c r="F788" s="37"/>
    </row>
    <row r="789">
      <c r="F789" s="37"/>
    </row>
    <row r="790">
      <c r="F790" s="37"/>
    </row>
    <row r="791">
      <c r="F791" s="37"/>
    </row>
    <row r="792">
      <c r="F792" s="37"/>
    </row>
    <row r="793">
      <c r="F793" s="37"/>
    </row>
    <row r="794">
      <c r="F794" s="37"/>
    </row>
    <row r="795">
      <c r="F795" s="37"/>
    </row>
    <row r="796">
      <c r="F796" s="37"/>
    </row>
    <row r="797">
      <c r="F797" s="37"/>
    </row>
    <row r="798">
      <c r="F798" s="37"/>
    </row>
    <row r="799">
      <c r="F799" s="37"/>
    </row>
    <row r="800">
      <c r="F800" s="37"/>
    </row>
    <row r="801">
      <c r="F801" s="37"/>
    </row>
    <row r="802">
      <c r="F802" s="37"/>
    </row>
    <row r="803">
      <c r="F803" s="37"/>
    </row>
    <row r="804">
      <c r="F804" s="37"/>
    </row>
    <row r="805">
      <c r="F805" s="37"/>
    </row>
    <row r="806">
      <c r="F806" s="37"/>
    </row>
    <row r="807">
      <c r="F807" s="37"/>
    </row>
    <row r="808">
      <c r="F808" s="37"/>
    </row>
    <row r="809">
      <c r="F809" s="37"/>
    </row>
    <row r="810">
      <c r="F810" s="37"/>
    </row>
    <row r="811">
      <c r="F811" s="37"/>
    </row>
    <row r="812">
      <c r="F812" s="37"/>
    </row>
    <row r="813">
      <c r="F813" s="37"/>
    </row>
    <row r="814">
      <c r="F814" s="37"/>
    </row>
    <row r="815">
      <c r="F815" s="37"/>
    </row>
    <row r="816">
      <c r="F816" s="37"/>
    </row>
    <row r="817">
      <c r="F817" s="37"/>
    </row>
    <row r="818">
      <c r="F818" s="37"/>
    </row>
    <row r="819">
      <c r="F819" s="37"/>
    </row>
    <row r="820">
      <c r="F820" s="37"/>
    </row>
    <row r="821">
      <c r="F821" s="37"/>
    </row>
    <row r="822">
      <c r="F822" s="37"/>
    </row>
    <row r="823">
      <c r="F823" s="37"/>
    </row>
    <row r="824">
      <c r="F824" s="37"/>
    </row>
    <row r="825">
      <c r="F825" s="37"/>
    </row>
    <row r="826">
      <c r="F826" s="37"/>
    </row>
    <row r="827">
      <c r="F827" s="37"/>
    </row>
    <row r="828">
      <c r="F828" s="37"/>
    </row>
    <row r="829">
      <c r="F829" s="37"/>
    </row>
    <row r="830">
      <c r="F830" s="37"/>
    </row>
    <row r="831">
      <c r="F831" s="37"/>
    </row>
    <row r="832">
      <c r="F832" s="37"/>
    </row>
    <row r="833">
      <c r="F833" s="37"/>
    </row>
    <row r="834">
      <c r="F834" s="37"/>
    </row>
    <row r="835">
      <c r="F835" s="37"/>
    </row>
    <row r="836">
      <c r="F836" s="37"/>
    </row>
    <row r="837">
      <c r="F837" s="37"/>
    </row>
    <row r="838">
      <c r="F838" s="37"/>
    </row>
    <row r="839">
      <c r="F839" s="37"/>
    </row>
    <row r="840">
      <c r="F840" s="37"/>
    </row>
    <row r="841">
      <c r="F841" s="37"/>
    </row>
    <row r="842">
      <c r="F842" s="37"/>
    </row>
    <row r="843">
      <c r="F843" s="37"/>
    </row>
    <row r="844">
      <c r="F844" s="37"/>
    </row>
    <row r="845">
      <c r="F845" s="37"/>
    </row>
    <row r="846">
      <c r="F846" s="37"/>
    </row>
    <row r="847">
      <c r="F847" s="37"/>
    </row>
    <row r="848">
      <c r="F848" s="37"/>
    </row>
    <row r="849">
      <c r="F849" s="37"/>
    </row>
    <row r="850">
      <c r="F850" s="37"/>
    </row>
    <row r="851">
      <c r="F851" s="37"/>
    </row>
    <row r="852">
      <c r="F852" s="37"/>
    </row>
    <row r="853">
      <c r="F853" s="37"/>
    </row>
    <row r="854">
      <c r="F854" s="37"/>
    </row>
    <row r="855">
      <c r="F855" s="37"/>
    </row>
    <row r="856">
      <c r="F856" s="37"/>
    </row>
    <row r="857">
      <c r="F857" s="37"/>
    </row>
    <row r="858">
      <c r="F858" s="37"/>
    </row>
    <row r="859">
      <c r="F859" s="37"/>
    </row>
    <row r="860">
      <c r="F860" s="37"/>
    </row>
    <row r="861">
      <c r="F861" s="37"/>
    </row>
    <row r="862">
      <c r="F862" s="37"/>
    </row>
    <row r="863">
      <c r="F863" s="37"/>
    </row>
    <row r="864">
      <c r="F864" s="37"/>
    </row>
    <row r="865">
      <c r="F865" s="37"/>
    </row>
    <row r="866">
      <c r="F866" s="37"/>
    </row>
    <row r="867">
      <c r="F867" s="37"/>
    </row>
    <row r="868">
      <c r="F868" s="37"/>
    </row>
    <row r="869">
      <c r="F869" s="37"/>
    </row>
    <row r="870">
      <c r="F870" s="37"/>
    </row>
    <row r="871">
      <c r="F871" s="37"/>
    </row>
    <row r="872">
      <c r="F872" s="37"/>
    </row>
    <row r="873">
      <c r="F873" s="37"/>
    </row>
    <row r="874">
      <c r="F874" s="37"/>
    </row>
    <row r="875">
      <c r="F875" s="37"/>
    </row>
    <row r="876">
      <c r="F876" s="37"/>
    </row>
    <row r="877">
      <c r="F877" s="37"/>
    </row>
    <row r="878">
      <c r="F878" s="37"/>
    </row>
    <row r="879">
      <c r="F879" s="37"/>
    </row>
    <row r="880">
      <c r="F880" s="37"/>
    </row>
    <row r="881">
      <c r="F881" s="37"/>
    </row>
    <row r="882">
      <c r="F882" s="37"/>
    </row>
    <row r="883">
      <c r="F883" s="37"/>
    </row>
    <row r="884">
      <c r="F884" s="37"/>
    </row>
    <row r="885">
      <c r="F885" s="37"/>
    </row>
    <row r="886">
      <c r="F886" s="37"/>
    </row>
    <row r="887">
      <c r="F887" s="37"/>
    </row>
    <row r="888">
      <c r="F888" s="37"/>
    </row>
    <row r="889">
      <c r="F889" s="37"/>
    </row>
    <row r="890">
      <c r="F890" s="37"/>
    </row>
    <row r="891">
      <c r="F891" s="37"/>
    </row>
    <row r="892">
      <c r="F892" s="37"/>
    </row>
    <row r="893">
      <c r="F893" s="37"/>
    </row>
    <row r="894">
      <c r="F894" s="37"/>
    </row>
    <row r="895">
      <c r="F895" s="37"/>
    </row>
    <row r="896">
      <c r="F896" s="37"/>
    </row>
    <row r="897">
      <c r="F897" s="37"/>
    </row>
    <row r="898">
      <c r="F898" s="37"/>
    </row>
    <row r="899">
      <c r="F899" s="37"/>
    </row>
    <row r="900">
      <c r="F900" s="37"/>
    </row>
    <row r="901">
      <c r="F901" s="37"/>
    </row>
    <row r="902">
      <c r="F902" s="37"/>
    </row>
    <row r="903">
      <c r="F903" s="37"/>
    </row>
    <row r="904">
      <c r="F904" s="37"/>
    </row>
    <row r="905">
      <c r="F905" s="37"/>
    </row>
    <row r="906">
      <c r="F906" s="37"/>
    </row>
    <row r="907">
      <c r="F907" s="37"/>
    </row>
    <row r="908">
      <c r="F908" s="37"/>
      <c r="K908" s="25"/>
    </row>
    <row r="909">
      <c r="F909" s="37"/>
    </row>
    <row r="910">
      <c r="F910" s="37"/>
    </row>
    <row r="911">
      <c r="F911" s="37"/>
    </row>
    <row r="912">
      <c r="F912" s="37"/>
    </row>
    <row r="913">
      <c r="F913" s="37"/>
    </row>
    <row r="914">
      <c r="F914" s="37"/>
    </row>
    <row r="915">
      <c r="F915" s="37"/>
    </row>
    <row r="916">
      <c r="F916" s="37"/>
    </row>
    <row r="917">
      <c r="F917" s="37"/>
    </row>
    <row r="918">
      <c r="F918" s="37"/>
    </row>
    <row r="919">
      <c r="F919" s="37"/>
    </row>
    <row r="920">
      <c r="F920" s="37"/>
    </row>
    <row r="921">
      <c r="F921" s="37"/>
    </row>
    <row r="922">
      <c r="F922" s="37"/>
    </row>
    <row r="923">
      <c r="F923" s="37"/>
    </row>
    <row r="924">
      <c r="F924" s="37"/>
    </row>
    <row r="925">
      <c r="F925" s="37"/>
    </row>
    <row r="926">
      <c r="F926" s="37"/>
    </row>
    <row r="927">
      <c r="F927" s="37"/>
    </row>
    <row r="928">
      <c r="F928" s="37"/>
    </row>
    <row r="929">
      <c r="F929" s="37"/>
    </row>
    <row r="930">
      <c r="F930" s="37"/>
    </row>
    <row r="931">
      <c r="F931" s="37"/>
    </row>
    <row r="932">
      <c r="F932" s="37"/>
    </row>
    <row r="933">
      <c r="F933" s="37"/>
    </row>
    <row r="934">
      <c r="F934" s="37"/>
    </row>
    <row r="935">
      <c r="F935" s="37"/>
    </row>
    <row r="936">
      <c r="F936" s="37"/>
    </row>
    <row r="937">
      <c r="F937" s="37"/>
    </row>
    <row r="938">
      <c r="F938" s="37"/>
    </row>
    <row r="939">
      <c r="F939" s="37"/>
    </row>
    <row r="940">
      <c r="F940" s="37"/>
    </row>
    <row r="941">
      <c r="F941" s="37"/>
    </row>
    <row r="942">
      <c r="F942" s="37"/>
    </row>
    <row r="943">
      <c r="F943" s="37"/>
    </row>
    <row r="944">
      <c r="F944" s="37"/>
    </row>
    <row r="945">
      <c r="F945" s="37"/>
    </row>
    <row r="946">
      <c r="F946" s="37"/>
    </row>
    <row r="947">
      <c r="F947" s="37"/>
    </row>
    <row r="948">
      <c r="F948" s="37"/>
    </row>
    <row r="949">
      <c r="F949" s="37"/>
    </row>
    <row r="950">
      <c r="F950" s="37"/>
    </row>
    <row r="951">
      <c r="F951" s="37"/>
    </row>
    <row r="952">
      <c r="F952" s="37"/>
    </row>
    <row r="953">
      <c r="F953" s="37"/>
    </row>
    <row r="954">
      <c r="F954" s="37"/>
    </row>
    <row r="955">
      <c r="F955" s="37"/>
    </row>
    <row r="956">
      <c r="F956" s="37"/>
    </row>
    <row r="957">
      <c r="F957" s="37"/>
    </row>
    <row r="958">
      <c r="F958" s="37"/>
    </row>
    <row r="959">
      <c r="F959" s="37"/>
    </row>
    <row r="960">
      <c r="F960" s="37"/>
    </row>
    <row r="961">
      <c r="F961" s="37"/>
    </row>
    <row r="962">
      <c r="F962" s="37"/>
    </row>
    <row r="963">
      <c r="F963" s="37"/>
    </row>
    <row r="964">
      <c r="F964" s="37"/>
    </row>
    <row r="965">
      <c r="F965" s="37"/>
    </row>
    <row r="966">
      <c r="F966" s="37"/>
    </row>
    <row r="967">
      <c r="F967" s="37"/>
    </row>
    <row r="968">
      <c r="F968" s="37"/>
    </row>
    <row r="969">
      <c r="F969" s="37"/>
    </row>
    <row r="970">
      <c r="F970" s="37"/>
    </row>
    <row r="971">
      <c r="F971" s="37"/>
    </row>
    <row r="972">
      <c r="F972" s="37"/>
    </row>
    <row r="973">
      <c r="F973" s="37"/>
    </row>
    <row r="974">
      <c r="F974" s="37"/>
    </row>
    <row r="975">
      <c r="F975" s="37"/>
    </row>
    <row r="976">
      <c r="F976" s="37"/>
    </row>
    <row r="977">
      <c r="F977" s="37"/>
    </row>
    <row r="978">
      <c r="F978" s="37"/>
    </row>
    <row r="979">
      <c r="F979" s="37"/>
    </row>
    <row r="980">
      <c r="F980" s="37"/>
    </row>
    <row r="981">
      <c r="F981" s="37"/>
    </row>
    <row r="982">
      <c r="F982" s="37"/>
    </row>
    <row r="983">
      <c r="F983" s="37"/>
    </row>
    <row r="984">
      <c r="F984" s="37"/>
    </row>
    <row r="985">
      <c r="F985" s="37"/>
    </row>
    <row r="986">
      <c r="F986" s="37"/>
    </row>
    <row r="987">
      <c r="F987" s="37"/>
    </row>
    <row r="988">
      <c r="F988" s="37"/>
    </row>
    <row r="989">
      <c r="F989" s="37"/>
    </row>
    <row r="990">
      <c r="F990" s="37"/>
    </row>
    <row r="991">
      <c r="F991" s="37"/>
    </row>
    <row r="992">
      <c r="F992" s="37"/>
    </row>
    <row r="993">
      <c r="F993" s="37"/>
    </row>
    <row r="994">
      <c r="F994" s="37"/>
    </row>
    <row r="995">
      <c r="F995" s="37"/>
    </row>
    <row r="996">
      <c r="F996" s="37"/>
    </row>
    <row r="997">
      <c r="F997" s="37"/>
    </row>
    <row r="998">
      <c r="F998" s="37"/>
    </row>
    <row r="999">
      <c r="F999" s="37"/>
    </row>
    <row r="1000">
      <c r="F1000" s="37"/>
    </row>
  </sheetData>
  <drawing r:id="rId1"/>
</worksheet>
</file>