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8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activeTab="2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PDF charts" sheetId="2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<sst xmlns="http://schemas.openxmlformats.org/spreadsheetml/2006/main" count="1137" uniqueCount="209">
  <si>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</si>
  <si>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</si>
  <si>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</si>
  <si>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</si>
  <si>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</si>
  <si>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</si>
  <si>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</si>
  <si>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</si>
  <si>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</si>
  <si>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</si>
  <si>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</si>
  <si>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</si>
  <si>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</si>
  <si>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</si>
  <si>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</si>
  <si>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</si>
  <si>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</si>
  <si>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</si>
  <si>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</si>
  <si>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</si>
  <si>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</si>
  <si>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</si>
  <si>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</si>
  <si>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</si>
  <si>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</si>
  <si>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</si>
  <si>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</si>
  <si>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</si>
  <si>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</si>
  <si>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</si>
  <si>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</si>
  <si>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</si>
  <si>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</si>
  <si>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</si>
  <si>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</si>
  <si>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</si>
  <si>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</si>
  <si>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</si>
  <si>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</si>
  <si>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</si>
  <si>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</si>
  <si>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</si>
  <si>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</si>
  <si>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</si>
  <si>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</si>
  <si>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</si>
  <si>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</si>
  <si>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</si>
  <si>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</si>
  <si>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</si>
  <si>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</si>
  <si>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</si>
  <si>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</si>
  <si>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</si>
  <si>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</si>
  <si>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</si>
  <si>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</si>
  <si>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</si>
  <si>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</si>
  <si>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</si>
  <si>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</si>
  <si>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</si>
  <si>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</si>
  <si>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</si>
  <si>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</si>
  <si>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</si>
  <si>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</si>
  <si>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</si>
  <si>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</si>
  <si>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</si>
  <si>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</si>
  <si>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</si>
  <si>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</si>
  <si>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</si>
  <si>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</si>
  <si>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</si>
  <si>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</si>
  <si>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</si>
  <si>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</si>
  <si>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</si>
  <si>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</si>
  <si>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</si>
  <si>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</si>
  <si>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</si>
  <si>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</si>
  <si>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</si>
  <si>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</si>
  <si>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</si>
  <si>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</si>
  <si>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</si>
  <si>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</si>
  <si>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</si>
  <si>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</si>
  <si>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</si>
  <si>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</si>
  <si>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</si>
  <si>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</si>
  <si>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</si>
  <si>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</si>
  <si>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</si>
  <si>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</si>
  <si>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</si>
  <si>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</si>
  <si>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</si>
  <si>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</si>
  <si>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</si>
  <si>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</si>
  <si>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</si>
  <si>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</si>
  <si>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</si>
  <si>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</si>
  <si>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</si>
  <si>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</si>
  <si>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</si>
  <si>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</si>
  <si>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</si>
  <si>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</si>
  <si>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</si>
  <si>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</si>
  <si>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</si>
  <si>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</si>
  <si>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</si>
  <si>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</si>
  <si>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</si>
  <si>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</si>
  <si>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</si>
  <si>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</si>
  <si>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</si>
  <si>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</si>
  <si>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</si>
  <si>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</si>
  <si>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</si>
  <si>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</si>
  <si>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</si>
  <si>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</si>
  <si>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</si>
  <si>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</si>
  <si>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</si>
  <si>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</si>
  <si>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</si>
  <si>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</si>
  <si>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</si>
  <si>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</si>
  <si>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</si>
  <si>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</si>
  <si>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</si>
  <si>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</si>
  <si>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</si>
  <si>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</si>
  <si>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</si>
  <si>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</si>
  <si>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</si>
  <si>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</si>
  <si>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</si>
  <si>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</si>
  <si>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</si>
  <si>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</si>
  <si>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</si>
  <si>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</si>
  <si>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</si>
  <si>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</si>
  <si>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</si>
  <si>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</si>
  <si>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</si>
  <si>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</si>
  <si>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</si>
  <si>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</si>
  <si>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</si>
  <si>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</si>
  <si>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</si>
  <si>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</si>
  <si>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</si>
  <si>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</si>
  <si>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</si>
  <si>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</si>
  <si>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</si>
  <si>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</si>
  <si>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</si>
  <si>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</si>
  <si>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</si>
  <si>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</si>
  <si>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</si>
  <si>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</si>
  <si>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</si>
  <si>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</si>
  <si>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</si>
  <si>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</si>
  <si>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</si>
  <si>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</si>
  <si>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</si>
  <si>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</si>
  <si>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</si>
  <si>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</si>
  <si>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</si>
  <si>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</si>
  <si>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</si>
  <si>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</si>
  <si>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</si>
  <si>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</si>
  <si>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</si>
  <si>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</si>
  <si>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</si>
  <si>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</si>
  <si>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</si>
  <si>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</si>
  <si>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</si>
  <si>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</si>
  <si>
    <t>N. Emulated devices</t>
  </si>
  <si>
    <t>N. Real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</si>
</sst>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168488"/>
        <c:axId val="407100408"/>
      </c:barChart>
      <c:catAx>
        <c:axId val="406168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100408"/>
        <c:crosses val="autoZero"/>
        <c:auto val="1"/>
        <c:lblAlgn val="ctr"/>
        <c:lblOffset val="100"/>
        <c:noMultiLvlLbl val="0"/>
      </c:catAx>
      <c:valAx>
        <c:axId val="40710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16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101584"/>
        <c:axId val="407953112"/>
      </c:barChart>
      <c:catAx>
        <c:axId val="407101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53112"/>
        <c:crosses val="autoZero"/>
        <c:auto val="1"/>
        <c:lblAlgn val="ctr"/>
        <c:lblOffset val="100"/>
        <c:noMultiLvlLbl val="0"/>
      </c:catAx>
      <c:valAx>
        <c:axId val="40795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1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7953896"/>
        <c:axId val="407954288"/>
      </c:barChart>
      <c:catAx>
        <c:axId val="407953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54288"/>
        <c:crosses val="autoZero"/>
        <c:auto val="1"/>
        <c:lblAlgn val="ctr"/>
        <c:lblOffset val="100"/>
        <c:noMultiLvlLbl val="0"/>
      </c:catAx>
      <c:valAx>
        <c:axId val="4079542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538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7955072"/>
        <c:axId val="407955464"/>
      </c:barChart>
      <c:catAx>
        <c:axId val="40795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55464"/>
        <c:crosses val="autoZero"/>
        <c:auto val="1"/>
        <c:lblAlgn val="ctr"/>
        <c:lblOffset val="100"/>
        <c:noMultiLvlLbl val="0"/>
      </c:catAx>
      <c:valAx>
        <c:axId val="4079554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550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8526016"/>
        <c:axId val="408526408"/>
      </c:barChart>
      <c:catAx>
        <c:axId val="40852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6408"/>
        <c:crosses val="autoZero"/>
        <c:auto val="1"/>
        <c:lblAlgn val="ctr"/>
        <c:lblOffset val="100"/>
        <c:noMultiLvlLbl val="0"/>
      </c:catAx>
      <c:valAx>
        <c:axId val="40852640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60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8527584"/>
        <c:axId val="408527976"/>
      </c:barChart>
      <c:catAx>
        <c:axId val="40852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7976"/>
        <c:crosses val="autoZero"/>
        <c:auto val="1"/>
        <c:lblAlgn val="ctr"/>
        <c:lblOffset val="100"/>
        <c:noMultiLvlLbl val="0"/>
      </c:catAx>
      <c:valAx>
        <c:axId val="4085279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758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8528760"/>
        <c:axId val="409299664"/>
      </c:barChart>
      <c:catAx>
        <c:axId val="408528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299664"/>
        <c:crosses val="autoZero"/>
        <c:auto val="1"/>
        <c:lblAlgn val="ctr"/>
        <c:lblOffset val="100"/>
        <c:noMultiLvlLbl val="0"/>
      </c:catAx>
      <c:valAx>
        <c:axId val="4092996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876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8527192"/>
        <c:axId val="409300448"/>
      </c:barChart>
      <c:catAx>
        <c:axId val="40852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300448"/>
        <c:crosses val="autoZero"/>
        <c:auto val="1"/>
        <c:lblAlgn val="ctr"/>
        <c:lblOffset val="100"/>
        <c:noMultiLvlLbl val="0"/>
      </c:catAx>
      <c:valAx>
        <c:axId val="40930044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527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9301232"/>
        <c:axId val="409301624"/>
      </c:barChart>
      <c:catAx>
        <c:axId val="40930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301624"/>
        <c:crosses val="autoZero"/>
        <c:auto val="1"/>
        <c:lblAlgn val="ctr"/>
        <c:lblOffset val="100"/>
        <c:noMultiLvlLbl val="0"/>
      </c:catAx>
      <c:valAx>
        <c:axId val="4093016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301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9302408"/>
        <c:axId val="409302800"/>
      </c:barChart>
      <c:catAx>
        <c:axId val="409302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302800"/>
        <c:crosses val="autoZero"/>
        <c:auto val="1"/>
        <c:lblAlgn val="ctr"/>
        <c:lblOffset val="100"/>
        <c:noMultiLvlLbl val="0"/>
      </c:catAx>
      <c:valAx>
        <c:axId val="4093028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3024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362624"/>
        <c:axId val="410363016"/>
      </c:barChart>
      <c:catAx>
        <c:axId val="410362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3016"/>
        <c:crosses val="autoZero"/>
        <c:auto val="1"/>
        <c:lblAlgn val="ctr"/>
        <c:lblOffset val="100"/>
        <c:noMultiLvlLbl val="0"/>
      </c:catAx>
      <c:valAx>
        <c:axId val="410363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363800"/>
        <c:axId val="410364192"/>
      </c:barChart>
      <c:catAx>
        <c:axId val="410363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4192"/>
        <c:crosses val="autoZero"/>
        <c:auto val="1"/>
        <c:lblAlgn val="ctr"/>
        <c:lblOffset val="100"/>
        <c:noMultiLvlLbl val="0"/>
      </c:catAx>
      <c:valAx>
        <c:axId val="4103641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0364976"/>
        <c:axId val="410365368"/>
      </c:barChart>
      <c:catAx>
        <c:axId val="4103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5368"/>
        <c:crosses val="autoZero"/>
        <c:auto val="1"/>
        <c:lblAlgn val="ctr"/>
        <c:lblOffset val="100"/>
        <c:noMultiLvlLbl val="0"/>
      </c:catAx>
      <c:valAx>
        <c:axId val="41036536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36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0792648"/>
        <c:axId val="410793040"/>
      </c:barChart>
      <c:catAx>
        <c:axId val="410792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3040"/>
        <c:crosses val="autoZero"/>
        <c:auto val="1"/>
        <c:lblAlgn val="ctr"/>
        <c:lblOffset val="100"/>
        <c:noMultiLvlLbl val="0"/>
      </c:catAx>
      <c:valAx>
        <c:axId val="4107930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26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793824"/>
        <c:axId val="410794216"/>
      </c:barChart>
      <c:catAx>
        <c:axId val="41079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4216"/>
        <c:crosses val="autoZero"/>
        <c:auto val="1"/>
        <c:lblAlgn val="ctr"/>
        <c:lblOffset val="100"/>
        <c:noMultiLvlLbl val="0"/>
      </c:catAx>
      <c:valAx>
        <c:axId val="4107942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3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795000"/>
        <c:axId val="410795392"/>
      </c:barChart>
      <c:catAx>
        <c:axId val="410795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5392"/>
        <c:crosses val="autoZero"/>
        <c:auto val="1"/>
        <c:lblAlgn val="ctr"/>
        <c:lblOffset val="100"/>
        <c:noMultiLvlLbl val="0"/>
      </c:catAx>
      <c:valAx>
        <c:axId val="4107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79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046904"/>
        <c:axId val="411047296"/>
      </c:barChart>
      <c:catAx>
        <c:axId val="411046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7296"/>
        <c:crosses val="autoZero"/>
        <c:auto val="1"/>
        <c:lblAlgn val="ctr"/>
        <c:lblOffset val="100"/>
        <c:noMultiLvlLbl val="0"/>
      </c:catAx>
      <c:valAx>
        <c:axId val="41104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1048080"/>
        <c:axId val="411048472"/>
      </c:barChart>
      <c:catAx>
        <c:axId val="41104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8472"/>
        <c:crosses val="autoZero"/>
        <c:auto val="1"/>
        <c:lblAlgn val="ctr"/>
        <c:lblOffset val="100"/>
        <c:noMultiLvlLbl val="0"/>
      </c:catAx>
      <c:valAx>
        <c:axId val="41104847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80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1049256"/>
        <c:axId val="411049648"/>
      </c:barChart>
      <c:catAx>
        <c:axId val="41104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9648"/>
        <c:crosses val="autoZero"/>
        <c:auto val="1"/>
        <c:lblAlgn val="ctr"/>
        <c:lblOffset val="100"/>
        <c:noMultiLvlLbl val="0"/>
      </c:catAx>
      <c:valAx>
        <c:axId val="4110496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492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1050432"/>
        <c:axId val="411499424"/>
      </c:barChart>
      <c:catAx>
        <c:axId val="4110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499424"/>
        <c:crosses val="autoZero"/>
        <c:auto val="1"/>
        <c:lblAlgn val="ctr"/>
        <c:lblOffset val="100"/>
        <c:noMultiLvlLbl val="0"/>
      </c:catAx>
      <c:valAx>
        <c:axId val="41149942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504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1500208"/>
        <c:axId val="411500600"/>
      </c:barChart>
      <c:catAx>
        <c:axId val="41150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0600"/>
        <c:crosses val="autoZero"/>
        <c:auto val="1"/>
        <c:lblAlgn val="ctr"/>
        <c:lblOffset val="100"/>
        <c:noMultiLvlLbl val="0"/>
      </c:catAx>
      <c:valAx>
        <c:axId val="41150060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02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501384"/>
        <c:axId val="411501776"/>
      </c:barChart>
      <c:catAx>
        <c:axId val="41150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1776"/>
        <c:crosses val="autoZero"/>
        <c:auto val="1"/>
        <c:lblAlgn val="ctr"/>
        <c:lblOffset val="100"/>
        <c:noMultiLvlLbl val="0"/>
      </c:catAx>
      <c:valAx>
        <c:axId val="41150177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502560"/>
        <c:axId val="411502952"/>
      </c:barChart>
      <c:catAx>
        <c:axId val="4115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2952"/>
        <c:crosses val="autoZero"/>
        <c:auto val="1"/>
        <c:lblAlgn val="ctr"/>
        <c:lblOffset val="100"/>
        <c:noMultiLvlLbl val="0"/>
      </c:catAx>
      <c:valAx>
        <c:axId val="41150295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50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115832"/>
        <c:axId val="411116224"/>
      </c:barChart>
      <c:catAx>
        <c:axId val="41111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6224"/>
        <c:crosses val="autoZero"/>
        <c:auto val="1"/>
        <c:lblAlgn val="ctr"/>
        <c:lblOffset val="100"/>
        <c:noMultiLvlLbl val="0"/>
      </c:catAx>
      <c:valAx>
        <c:axId val="41111622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117008"/>
        <c:axId val="411117400"/>
      </c:barChart>
      <c:catAx>
        <c:axId val="41111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7400"/>
        <c:crosses val="autoZero"/>
        <c:auto val="1"/>
        <c:lblAlgn val="ctr"/>
        <c:lblOffset val="100"/>
        <c:noMultiLvlLbl val="0"/>
      </c:catAx>
      <c:valAx>
        <c:axId val="41111740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118184"/>
        <c:axId val="411118576"/>
      </c:barChart>
      <c:catAx>
        <c:axId val="411118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8576"/>
        <c:crosses val="autoZero"/>
        <c:auto val="1"/>
        <c:lblAlgn val="ctr"/>
        <c:lblOffset val="100"/>
        <c:noMultiLvlLbl val="0"/>
      </c:catAx>
      <c:valAx>
        <c:axId val="4111185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1181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650912"/>
        <c:axId val="411651304"/>
      </c:barChart>
      <c:catAx>
        <c:axId val="4116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1304"/>
        <c:crosses val="autoZero"/>
        <c:auto val="1"/>
        <c:lblAlgn val="ctr"/>
        <c:lblOffset val="100"/>
        <c:noMultiLvlLbl val="0"/>
      </c:catAx>
      <c:valAx>
        <c:axId val="4116513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091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652088"/>
        <c:axId val="411652480"/>
      </c:barChart>
      <c:catAx>
        <c:axId val="411652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2480"/>
        <c:crosses val="autoZero"/>
        <c:auto val="1"/>
        <c:lblAlgn val="ctr"/>
        <c:lblOffset val="100"/>
        <c:noMultiLvlLbl val="0"/>
      </c:catAx>
      <c:valAx>
        <c:axId val="41165248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20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653264"/>
        <c:axId val="411653656"/>
      </c:barChart>
      <c:catAx>
        <c:axId val="41165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3656"/>
        <c:crosses val="autoZero"/>
        <c:auto val="1"/>
        <c:lblAlgn val="ctr"/>
        <c:lblOffset val="100"/>
        <c:noMultiLvlLbl val="0"/>
      </c:catAx>
      <c:valAx>
        <c:axId val="41165365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32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654440"/>
        <c:axId val="411922312"/>
      </c:barChart>
      <c:catAx>
        <c:axId val="411654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2312"/>
        <c:crosses val="autoZero"/>
        <c:auto val="1"/>
        <c:lblAlgn val="ctr"/>
        <c:lblOffset val="100"/>
        <c:noMultiLvlLbl val="0"/>
      </c:catAx>
      <c:valAx>
        <c:axId val="41192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65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9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923096"/>
        <c:axId val="411923488"/>
      </c:barChart>
      <c:catAx>
        <c:axId val="411923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3488"/>
        <c:crosses val="autoZero"/>
        <c:auto val="1"/>
        <c:lblAlgn val="ctr"/>
        <c:lblOffset val="100"/>
        <c:noMultiLvlLbl val="0"/>
      </c:catAx>
      <c:valAx>
        <c:axId val="41192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9</c:v>
                </c:pt>
                <c:pt idx="1">
                  <c:v>21.583333333333332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924272"/>
        <c:axId val="411924664"/>
      </c:barChart>
      <c:catAx>
        <c:axId val="41192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4664"/>
        <c:crosses val="autoZero"/>
        <c:auto val="1"/>
        <c:lblAlgn val="ctr"/>
        <c:lblOffset val="100"/>
        <c:noMultiLvlLbl val="0"/>
      </c:catAx>
      <c:valAx>
        <c:axId val="41192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1925448"/>
        <c:axId val="411925840"/>
      </c:barChart>
      <c:catAx>
        <c:axId val="411925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5840"/>
        <c:crosses val="autoZero"/>
        <c:auto val="1"/>
        <c:lblAlgn val="ctr"/>
        <c:lblOffset val="100"/>
        <c:noMultiLvlLbl val="0"/>
      </c:catAx>
      <c:valAx>
        <c:axId val="4119258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92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9512920"/>
        <c:axId val="409513312"/>
      </c:barChart>
      <c:catAx>
        <c:axId val="409512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3312"/>
        <c:crosses val="autoZero"/>
        <c:auto val="1"/>
        <c:lblAlgn val="ctr"/>
        <c:lblOffset val="100"/>
        <c:noMultiLvlLbl val="0"/>
      </c:catAx>
      <c:valAx>
        <c:axId val="40951331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29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9514096"/>
        <c:axId val="409514488"/>
      </c:barChart>
      <c:catAx>
        <c:axId val="40951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4488"/>
        <c:crosses val="autoZero"/>
        <c:auto val="1"/>
        <c:lblAlgn val="ctr"/>
        <c:lblOffset val="100"/>
        <c:noMultiLvlLbl val="0"/>
      </c:catAx>
      <c:valAx>
        <c:axId val="4095144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40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9515272"/>
        <c:axId val="409515664"/>
      </c:barChart>
      <c:catAx>
        <c:axId val="409515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5664"/>
        <c:crosses val="autoZero"/>
        <c:auto val="1"/>
        <c:lblAlgn val="ctr"/>
        <c:lblOffset val="100"/>
        <c:noMultiLvlLbl val="0"/>
      </c:catAx>
      <c:valAx>
        <c:axId val="4095156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5152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2883840"/>
        <c:axId val="412884232"/>
      </c:barChart>
      <c:catAx>
        <c:axId val="41288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884232"/>
        <c:crosses val="autoZero"/>
        <c:auto val="1"/>
        <c:lblAlgn val="ctr"/>
        <c:lblOffset val="100"/>
        <c:noMultiLvlLbl val="0"/>
      </c:catAx>
      <c:valAx>
        <c:axId val="41288423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8838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2887368"/>
        <c:axId val="413244360"/>
      </c:barChart>
      <c:catAx>
        <c:axId val="41288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4360"/>
        <c:crosses val="autoZero"/>
        <c:auto val="1"/>
        <c:lblAlgn val="ctr"/>
        <c:lblOffset val="100"/>
        <c:noMultiLvlLbl val="0"/>
      </c:catAx>
      <c:valAx>
        <c:axId val="413244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88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245144"/>
        <c:axId val="413245536"/>
      </c:barChart>
      <c:catAx>
        <c:axId val="413245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5536"/>
        <c:crosses val="autoZero"/>
        <c:auto val="1"/>
        <c:lblAlgn val="ctr"/>
        <c:lblOffset val="100"/>
        <c:noMultiLvlLbl val="0"/>
      </c:catAx>
      <c:valAx>
        <c:axId val="4132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246320"/>
        <c:axId val="413246712"/>
      </c:barChart>
      <c:catAx>
        <c:axId val="41324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6712"/>
        <c:crosses val="autoZero"/>
        <c:auto val="1"/>
        <c:lblAlgn val="ctr"/>
        <c:lblOffset val="100"/>
        <c:noMultiLvlLbl val="0"/>
      </c:catAx>
      <c:valAx>
        <c:axId val="4132467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3247496"/>
        <c:axId val="413247888"/>
      </c:barChart>
      <c:catAx>
        <c:axId val="41324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7888"/>
        <c:crosses val="autoZero"/>
        <c:auto val="1"/>
        <c:lblAlgn val="ctr"/>
        <c:lblOffset val="100"/>
        <c:noMultiLvlLbl val="0"/>
      </c:catAx>
      <c:valAx>
        <c:axId val="4132478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24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055344"/>
        <c:axId val="413055736"/>
      </c:barChart>
      <c:catAx>
        <c:axId val="41305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5736"/>
        <c:crosses val="autoZero"/>
        <c:auto val="1"/>
        <c:lblAlgn val="ctr"/>
        <c:lblOffset val="100"/>
        <c:noMultiLvlLbl val="0"/>
      </c:catAx>
      <c:valAx>
        <c:axId val="41305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056912"/>
        <c:axId val="413057304"/>
      </c:barChart>
      <c:catAx>
        <c:axId val="41305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7304"/>
        <c:crosses val="autoZero"/>
        <c:auto val="1"/>
        <c:lblAlgn val="ctr"/>
        <c:lblOffset val="100"/>
        <c:noMultiLvlLbl val="0"/>
      </c:catAx>
      <c:valAx>
        <c:axId val="41305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057696"/>
        <c:axId val="413058088"/>
      </c:barChart>
      <c:catAx>
        <c:axId val="4130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8088"/>
        <c:crosses val="autoZero"/>
        <c:auto val="1"/>
        <c:lblAlgn val="ctr"/>
        <c:lblOffset val="100"/>
        <c:noMultiLvlLbl val="0"/>
      </c:catAx>
      <c:valAx>
        <c:axId val="41305808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0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530024"/>
        <c:axId val="413530416"/>
      </c:barChart>
      <c:catAx>
        <c:axId val="41353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0416"/>
        <c:crosses val="autoZero"/>
        <c:auto val="1"/>
        <c:lblAlgn val="ctr"/>
        <c:lblOffset val="100"/>
        <c:noMultiLvlLbl val="0"/>
      </c:catAx>
      <c:valAx>
        <c:axId val="41353041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531200"/>
        <c:axId val="413531592"/>
      </c:barChart>
      <c:catAx>
        <c:axId val="4135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1592"/>
        <c:crosses val="autoZero"/>
        <c:auto val="1"/>
        <c:lblAlgn val="ctr"/>
        <c:lblOffset val="100"/>
        <c:noMultiLvlLbl val="0"/>
      </c:catAx>
      <c:valAx>
        <c:axId val="4135315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532376"/>
        <c:axId val="413532768"/>
      </c:barChart>
      <c:catAx>
        <c:axId val="41353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2768"/>
        <c:crosses val="autoZero"/>
        <c:auto val="1"/>
        <c:lblAlgn val="ctr"/>
        <c:lblOffset val="100"/>
        <c:noMultiLvlLbl val="0"/>
      </c:catAx>
      <c:valAx>
        <c:axId val="41353276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353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14</xdr:row>
      <xdr:rowOff>180975</xdr:rowOff>
    </xdr:from>
    <xdr:to>
      <xdr:col>9</xdr:col>
      <xdr:colOff>666750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5</xdr:col>
      <xdr:colOff>371474</xdr:colOff>
      <xdr:row>74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5</xdr:col>
      <xdr:colOff>372000</xdr:colOff>
      <xdr:row>89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5</xdr:col>
      <xdr:colOff>372000</xdr:colOff>
      <xdr:row>104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5</xdr:col>
      <xdr:colOff>372000</xdr:colOff>
      <xdr:row>119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120</xdr:row>
      <xdr:rowOff>0</xdr:rowOff>
    </xdr:from>
    <xdr:to>
      <xdr:col>5</xdr:col>
      <xdr:colOff>372000</xdr:colOff>
      <xdr:row>134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135</xdr:row>
      <xdr:rowOff>0</xdr:rowOff>
    </xdr:from>
    <xdr:to>
      <xdr:col>5</xdr:col>
      <xdr:colOff>372000</xdr:colOff>
      <xdr:row>149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7</xdr:col>
      <xdr:colOff>304800</xdr:colOff>
      <xdr:row>164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165</xdr:row>
      <xdr:rowOff>0</xdr:rowOff>
    </xdr:from>
    <xdr:to>
      <xdr:col>7</xdr:col>
      <xdr:colOff>304800</xdr:colOff>
      <xdr:row>179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180</xdr:row>
      <xdr:rowOff>0</xdr:rowOff>
    </xdr:from>
    <xdr:to>
      <xdr:col>7</xdr:col>
      <xdr:colOff>304800</xdr:colOff>
      <xdr:row>194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195</xdr:row>
      <xdr:rowOff>0</xdr:rowOff>
    </xdr:from>
    <xdr:to>
      <xdr:col>7</xdr:col>
      <xdr:colOff>304800</xdr:colOff>
      <xdr:row>209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210</xdr:row>
      <xdr:rowOff>0</xdr:rowOff>
    </xdr:from>
    <xdr:to>
      <xdr:col>7</xdr:col>
      <xdr:colOff>304800</xdr:colOff>
      <xdr:row>224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225</xdr:row>
      <xdr:rowOff>0</xdr:rowOff>
    </xdr:from>
    <xdr:to>
      <xdr:col>7</xdr:col>
      <xdr:colOff>304800</xdr:colOff>
      <xdr:row>239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240</xdr:row>
      <xdr:rowOff>0</xdr:rowOff>
    </xdr:from>
    <xdr:to>
      <xdr:col>7</xdr:col>
      <xdr:colOff>304800</xdr:colOff>
      <xdr:row>254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255</xdr:row>
      <xdr:rowOff>0</xdr:rowOff>
    </xdr:from>
    <xdr:to>
      <xdr:col>7</xdr:col>
      <xdr:colOff>304800</xdr:colOff>
      <xdr:row>269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270</xdr:row>
      <xdr:rowOff>0</xdr:rowOff>
    </xdr:from>
    <xdr:to>
      <xdr:col>7</xdr:col>
      <xdr:colOff>304800</xdr:colOff>
      <xdr:row>284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285</xdr:row>
      <xdr:rowOff>0</xdr:rowOff>
    </xdr:from>
    <xdr:to>
      <xdr:col>7</xdr:col>
      <xdr:colOff>304800</xdr:colOff>
      <xdr:row>299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E1" workbookViewId="0">
      <selection activeCell="N27" sqref="N27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149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152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169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124</v>
      </c>
      <c r="D36" s="1">
        <v>1</v>
      </c>
      <c r="J36" s="1">
        <v>1</v>
      </c>
    </row>
    <row r="37" spans="1:16" x14ac:dyDescent="0.25">
      <c r="C37" t="s">
        <v>125</v>
      </c>
      <c r="D37">
        <f>COUNTIF(D2:D19,1)</f>
        <v>0</v>
      </c>
      <c r="J37">
        <f>COUNTIF(J2:J19,1)</f>
        <v>0</v>
      </c>
    </row>
    <row r="42" spans="1:16" x14ac:dyDescent="0.25">
      <c r="A42" t="s">
        <v>205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G7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123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150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150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153</v>
      </c>
      <c r="P12" s="4" t="s">
        <v>154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150</v>
      </c>
      <c r="P13" s="4" t="s">
        <v>170</v>
      </c>
    </row>
    <row r="14" spans="1:16" x14ac:dyDescent="0.25">
      <c r="O14" t="s">
        <v>25</v>
      </c>
    </row>
    <row r="15" spans="1:16" x14ac:dyDescent="0.25">
      <c r="O15" t="s">
        <v>142</v>
      </c>
    </row>
    <row r="16" spans="1:16" x14ac:dyDescent="0.25">
      <c r="O16" t="s">
        <v>139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143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 t="shared" ref="B23:G23" si="0">COUNTIF(B2:B18, "With")</f>
        <v>10</v>
      </c>
      <c r="C23">
        <f t="shared" si="0"/>
        <v>12</v>
      </c>
      <c r="D23">
        <f t="shared" si="0"/>
        <v>12</v>
      </c>
      <c r="E23">
        <f t="shared" si="0"/>
        <v>9</v>
      </c>
      <c r="F23">
        <f t="shared" si="0"/>
        <v>9</v>
      </c>
      <c r="G23">
        <f t="shared" si="0"/>
        <v>11</v>
      </c>
      <c r="H23">
        <f t="shared" ref="H23:N23" si="1">MEDIAN(H2:H19)</f>
        <v>4.5</v>
      </c>
      <c r="I23">
        <f t="shared" si="1"/>
        <v>4</v>
      </c>
      <c r="J23">
        <f t="shared" si="1"/>
        <v>1.5</v>
      </c>
      <c r="K23">
        <f t="shared" si="1"/>
        <v>5</v>
      </c>
      <c r="L23">
        <f t="shared" si="1"/>
        <v>5</v>
      </c>
      <c r="M23">
        <f t="shared" si="1"/>
        <v>5</v>
      </c>
      <c r="N23">
        <f t="shared" si="1"/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 t="shared" ref="B25:G25" si="2">COUNTIF(B2:B18, "Without")</f>
        <v>0</v>
      </c>
      <c r="C25">
        <f t="shared" si="2"/>
        <v>0</v>
      </c>
      <c r="D25">
        <f t="shared" si="2"/>
        <v>0</v>
      </c>
      <c r="E25">
        <f t="shared" si="2"/>
        <v>1</v>
      </c>
      <c r="F25">
        <f t="shared" si="2"/>
        <v>1</v>
      </c>
      <c r="G25">
        <f t="shared" si="2"/>
        <v>0</v>
      </c>
      <c r="H25">
        <f t="shared" ref="H25:N25" si="3">AVERAGE(H2:H19)</f>
        <v>4.5</v>
      </c>
      <c r="I25">
        <f t="shared" si="3"/>
        <v>4</v>
      </c>
      <c r="J25">
        <f t="shared" si="3"/>
        <v>1.6666666666666667</v>
      </c>
      <c r="K25">
        <f t="shared" si="3"/>
        <v>4.833333333333333</v>
      </c>
      <c r="L25">
        <f t="shared" si="3"/>
        <v>4.833333333333333</v>
      </c>
      <c r="M25">
        <f t="shared" si="3"/>
        <v>4.75</v>
      </c>
      <c r="N25">
        <f t="shared" si="3"/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 t="shared" ref="B27:G27" si="4">COUNTIF(B2:B20,"Neither")</f>
        <v>2</v>
      </c>
      <c r="C27">
        <f t="shared" si="4"/>
        <v>0</v>
      </c>
      <c r="D27">
        <f t="shared" si="4"/>
        <v>0</v>
      </c>
      <c r="E27">
        <f t="shared" si="4"/>
        <v>2</v>
      </c>
      <c r="F27">
        <f t="shared" si="4"/>
        <v>2</v>
      </c>
      <c r="G27">
        <f t="shared" si="4"/>
        <v>1</v>
      </c>
      <c r="H27">
        <f t="shared" ref="H27:J27" si="5">COUNTIF(H2:H18, 5)</f>
        <v>6</v>
      </c>
      <c r="I27">
        <f t="shared" si="5"/>
        <v>3</v>
      </c>
      <c r="J27">
        <f t="shared" si="5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6">D23/(D23+D25+D27)</f>
        <v>1</v>
      </c>
      <c r="E29">
        <f t="shared" si="6"/>
        <v>0.75</v>
      </c>
      <c r="F29">
        <f t="shared" si="6"/>
        <v>0.75</v>
      </c>
      <c r="G29">
        <f t="shared" si="6"/>
        <v>0.91666666666666663</v>
      </c>
      <c r="H29">
        <f t="shared" ref="H29:J29" si="7">COUNTIF(H2:H19,4)</f>
        <v>6</v>
      </c>
      <c r="I29">
        <f t="shared" si="7"/>
        <v>6</v>
      </c>
      <c r="J29">
        <f t="shared" si="7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8">D25/(D23+D27+D25)</f>
        <v>0</v>
      </c>
      <c r="E31">
        <f t="shared" si="8"/>
        <v>8.3333333333333329E-2</v>
      </c>
      <c r="F31">
        <f t="shared" si="8"/>
        <v>8.3333333333333329E-2</v>
      </c>
      <c r="G31">
        <f t="shared" si="8"/>
        <v>0</v>
      </c>
      <c r="H31">
        <f t="shared" ref="H31:J31" si="9">COUNTIF(H2:H19,3)</f>
        <v>0</v>
      </c>
      <c r="I31">
        <f t="shared" si="9"/>
        <v>3</v>
      </c>
      <c r="J31">
        <f t="shared" si="9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10">D27/(D27+D25+D23)</f>
        <v>0</v>
      </c>
      <c r="E33">
        <f t="shared" si="10"/>
        <v>0.16666666666666666</v>
      </c>
      <c r="F33">
        <f t="shared" si="10"/>
        <v>0.16666666666666666</v>
      </c>
      <c r="G33">
        <f t="shared" si="10"/>
        <v>8.3333333333333329E-2</v>
      </c>
      <c r="H33">
        <f t="shared" ref="H33:J33" si="11">COUNTIF(H2:H19,2)</f>
        <v>0</v>
      </c>
      <c r="I33">
        <f t="shared" si="11"/>
        <v>0</v>
      </c>
      <c r="J33">
        <f t="shared" si="11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12">COUNTIF(H2:H18,1)</f>
        <v>0</v>
      </c>
      <c r="I35">
        <f t="shared" si="12"/>
        <v>0</v>
      </c>
      <c r="J35">
        <f t="shared" si="12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 t="shared" ref="F51:K51" si="13">COUNTA(F37:F48)</f>
        <v>11</v>
      </c>
      <c r="G51">
        <f t="shared" si="13"/>
        <v>6</v>
      </c>
      <c r="H51">
        <f t="shared" si="13"/>
        <v>10</v>
      </c>
      <c r="I51">
        <f t="shared" si="13"/>
        <v>11</v>
      </c>
      <c r="J51">
        <f t="shared" si="13"/>
        <v>11</v>
      </c>
      <c r="K51">
        <f t="shared" si="13"/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14">COUNTA(F59:F70)</f>
        <v>12</v>
      </c>
      <c r="G73">
        <f t="shared" si="14"/>
        <v>7</v>
      </c>
      <c r="H73">
        <f t="shared" si="14"/>
        <v>10</v>
      </c>
      <c r="I73">
        <f t="shared" si="14"/>
        <v>11</v>
      </c>
      <c r="J73">
        <f t="shared" si="14"/>
        <v>8</v>
      </c>
      <c r="K73">
        <f t="shared" si="14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205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>
      <selection activeCell="N11" sqref="N11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  <c r="N2">
        <v>4</v>
      </c>
      <c r="O2">
        <v>1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  <c r="N3">
        <v>2</v>
      </c>
      <c r="O3">
        <v>0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2</v>
      </c>
      <c r="O5">
        <v>0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  <c r="N7">
        <v>2</v>
      </c>
      <c r="O7">
        <v>0</v>
      </c>
    </row>
    <row r="12" spans="1:20" x14ac:dyDescent="0.25">
      <c r="C12" t="s">
        <v>146</v>
      </c>
      <c r="D12" t="s">
        <v>147</v>
      </c>
      <c r="E12" t="s">
        <v>148</v>
      </c>
      <c r="F12" t="s">
        <v>145</v>
      </c>
    </row>
    <row r="13" spans="1:20" x14ac:dyDescent="0.25"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N15">
        <v>3</v>
      </c>
      <c r="O15">
        <v>5</v>
      </c>
      <c r="Q15">
        <v>4</v>
      </c>
      <c r="S15">
        <v>5</v>
      </c>
    </row>
    <row r="16" spans="1:20" x14ac:dyDescent="0.25"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151</v>
      </c>
      <c r="C19" t="s">
        <v>151</v>
      </c>
      <c r="D19" t="s">
        <v>151</v>
      </c>
      <c r="E19" t="s">
        <v>151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5</v>
      </c>
      <c r="K22" t="e">
        <f t="array" ref="K22">MEDIAN(IF(K2:K17&lt;&gt;0,K2:K17))</f>
        <v>#NUM!</v>
      </c>
      <c r="N22" t="s">
        <v>143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141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4.8</v>
      </c>
      <c r="K24" t="e">
        <f t="array" ref="K24">AVERAGE(IF(K2:K19&lt;&gt;0,K2:K19))</f>
        <v>#DIV/0!</v>
      </c>
      <c r="N24" t="s">
        <v>140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139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5</v>
      </c>
      <c r="K26">
        <f t="array" ref="K26">COUNT(IF(K2:K19&lt;&gt;0,K2:K19))</f>
        <v>0</v>
      </c>
      <c r="N26" t="s">
        <v>142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 t="shared" ref="F28:K28" si="0">F26/COUNTA(A2:A18)</f>
        <v>1</v>
      </c>
      <c r="G28">
        <f t="shared" si="0"/>
        <v>0.16666666666666666</v>
      </c>
      <c r="H28">
        <f t="shared" si="0"/>
        <v>0.8571428571428571</v>
      </c>
      <c r="I28">
        <f t="shared" si="0"/>
        <v>0.5714285714285714</v>
      </c>
      <c r="J28">
        <f t="shared" si="0"/>
        <v>0.7142857142857143</v>
      </c>
      <c r="K28">
        <f t="shared" si="0"/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159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158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162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163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142</v>
      </c>
    </row>
    <row r="44" spans="2:5" x14ac:dyDescent="0.25">
      <c r="C44" t="s">
        <v>139</v>
      </c>
    </row>
    <row r="45" spans="2:5" x14ac:dyDescent="0.25">
      <c r="C45" t="s">
        <v>140</v>
      </c>
    </row>
    <row r="46" spans="2:5" x14ac:dyDescent="0.25">
      <c r="C46" t="s">
        <v>141</v>
      </c>
    </row>
    <row r="47" spans="2:5" x14ac:dyDescent="0.25">
      <c r="C47" t="s">
        <v>143</v>
      </c>
    </row>
    <row r="51" spans="1:13" x14ac:dyDescent="0.25">
      <c r="A51" t="s">
        <v>206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J7" sqref="J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8" max="8" width="19.28515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9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  <c r="H3">
        <v>3</v>
      </c>
      <c r="I3">
        <v>0</v>
      </c>
    </row>
    <row r="4" spans="1:9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  <c r="H7">
        <v>1</v>
      </c>
      <c r="I7">
        <v>1</v>
      </c>
    </row>
    <row r="9" spans="1:9" x14ac:dyDescent="0.25">
      <c r="G9" t="s">
        <v>110</v>
      </c>
    </row>
    <row r="16" spans="1:9" x14ac:dyDescent="0.25">
      <c r="B16" t="s">
        <v>151</v>
      </c>
      <c r="C16" t="s">
        <v>151</v>
      </c>
      <c r="D16" t="s">
        <v>151</v>
      </c>
      <c r="E16" t="s">
        <v>151</v>
      </c>
    </row>
    <row r="17" spans="1: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5" x14ac:dyDescent="0.25">
      <c r="B20" t="s">
        <v>85</v>
      </c>
      <c r="C20" t="s">
        <v>85</v>
      </c>
      <c r="D20" t="s">
        <v>85</v>
      </c>
      <c r="E20" t="s">
        <v>85</v>
      </c>
    </row>
    <row r="21" spans="1: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5" x14ac:dyDescent="0.25">
      <c r="B22" s="1">
        <v>5</v>
      </c>
      <c r="C22" s="1">
        <v>5</v>
      </c>
      <c r="D22" s="1">
        <v>5</v>
      </c>
      <c r="E22" s="1">
        <v>5</v>
      </c>
    </row>
    <row r="23" spans="1: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</row>
    <row r="24" spans="1:5" x14ac:dyDescent="0.25">
      <c r="B24" s="1">
        <v>4</v>
      </c>
      <c r="C24" s="1">
        <v>4</v>
      </c>
      <c r="D24" s="1">
        <v>4</v>
      </c>
      <c r="E24" s="1">
        <v>4</v>
      </c>
    </row>
    <row r="25" spans="1: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</row>
    <row r="26" spans="1:5" x14ac:dyDescent="0.25">
      <c r="B26" s="1">
        <v>3</v>
      </c>
      <c r="C26" s="1">
        <v>3</v>
      </c>
      <c r="D26" s="1">
        <v>3</v>
      </c>
      <c r="E26" s="1">
        <v>3</v>
      </c>
    </row>
    <row r="27" spans="1: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</row>
    <row r="28" spans="1:5" x14ac:dyDescent="0.25">
      <c r="B28" s="1">
        <v>2</v>
      </c>
      <c r="C28" s="1">
        <v>2</v>
      </c>
      <c r="D28" s="1">
        <v>2</v>
      </c>
      <c r="E28" s="1">
        <v>2</v>
      </c>
    </row>
    <row r="29" spans="1: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5" x14ac:dyDescent="0.25"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159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142</v>
      </c>
    </row>
    <row r="35" spans="2:7" x14ac:dyDescent="0.25">
      <c r="B35" t="s">
        <v>158</v>
      </c>
      <c r="G35" t="s">
        <v>139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140</v>
      </c>
    </row>
    <row r="37" spans="2:7" x14ac:dyDescent="0.25">
      <c r="B37" t="s">
        <v>164</v>
      </c>
      <c r="G37" t="s">
        <v>141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143</v>
      </c>
    </row>
    <row r="39" spans="2:7" x14ac:dyDescent="0.25">
      <c r="B39" t="s">
        <v>161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O5" sqref="O5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  <c r="N2">
        <v>1</v>
      </c>
      <c r="O2">
        <v>1</v>
      </c>
    </row>
    <row r="3" spans="1:20" x14ac:dyDescent="0.25">
      <c r="A3" s="1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  <c r="N3">
        <v>3</v>
      </c>
      <c r="O3">
        <v>0</v>
      </c>
    </row>
    <row r="4" spans="1:20" x14ac:dyDescent="0.25">
      <c r="A4" s="1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 s="1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4</v>
      </c>
      <c r="O5">
        <v>0</v>
      </c>
    </row>
    <row r="6" spans="1:20" x14ac:dyDescent="0.25">
      <c r="A6" s="1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 s="1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N7">
        <v>2</v>
      </c>
      <c r="O7">
        <v>0</v>
      </c>
    </row>
    <row r="8" spans="1:20" x14ac:dyDescent="0.25">
      <c r="O8" s="1" t="s">
        <v>43</v>
      </c>
      <c r="P8" s="1" t="s">
        <v>86</v>
      </c>
      <c r="Q8" s="1" t="s">
        <v>44</v>
      </c>
      <c r="R8" s="1" t="s">
        <v>12</v>
      </c>
      <c r="S8" s="1" t="s">
        <v>46</v>
      </c>
      <c r="T8" s="1" t="s">
        <v>45</v>
      </c>
    </row>
    <row r="9" spans="1:20" x14ac:dyDescent="0.25">
      <c r="N9">
        <v>1</v>
      </c>
      <c r="O9">
        <v>5</v>
      </c>
      <c r="P9">
        <v>3</v>
      </c>
      <c r="Q9">
        <v>5</v>
      </c>
      <c r="R9">
        <v>0</v>
      </c>
      <c r="S9">
        <v>0</v>
      </c>
      <c r="T9">
        <v>5</v>
      </c>
    </row>
    <row r="10" spans="1:20" x14ac:dyDescent="0.25">
      <c r="N10">
        <v>3</v>
      </c>
      <c r="O10">
        <v>5</v>
      </c>
      <c r="P10">
        <v>0</v>
      </c>
      <c r="Q10">
        <v>4</v>
      </c>
      <c r="R10">
        <v>5</v>
      </c>
      <c r="S10">
        <v>0</v>
      </c>
      <c r="T10">
        <v>5</v>
      </c>
    </row>
    <row r="11" spans="1:20" x14ac:dyDescent="0.25">
      <c r="N11">
        <v>5</v>
      </c>
      <c r="O11">
        <v>5</v>
      </c>
      <c r="P11">
        <v>0</v>
      </c>
      <c r="Q11">
        <v>4</v>
      </c>
      <c r="R11">
        <v>5</v>
      </c>
      <c r="S11">
        <v>0</v>
      </c>
      <c r="T11">
        <v>0</v>
      </c>
    </row>
    <row r="12" spans="1:20" x14ac:dyDescent="0.25">
      <c r="N12">
        <v>13</v>
      </c>
      <c r="O12">
        <v>5</v>
      </c>
      <c r="P12">
        <v>0</v>
      </c>
      <c r="Q12">
        <v>5</v>
      </c>
      <c r="R12">
        <v>5</v>
      </c>
      <c r="S12">
        <v>5</v>
      </c>
      <c r="T12">
        <v>5</v>
      </c>
    </row>
    <row r="13" spans="1:20" x14ac:dyDescent="0.25">
      <c r="N13">
        <v>9</v>
      </c>
      <c r="O13">
        <v>5</v>
      </c>
      <c r="P13">
        <v>0</v>
      </c>
      <c r="Q13">
        <v>5</v>
      </c>
      <c r="R13">
        <v>5</v>
      </c>
      <c r="S13">
        <v>5</v>
      </c>
      <c r="T13">
        <v>0</v>
      </c>
    </row>
    <row r="14" spans="1:20" x14ac:dyDescent="0.25">
      <c r="N14">
        <v>11</v>
      </c>
      <c r="O14">
        <v>4</v>
      </c>
      <c r="P14">
        <v>0</v>
      </c>
      <c r="Q14">
        <v>5</v>
      </c>
      <c r="R14">
        <v>3</v>
      </c>
      <c r="S14">
        <v>5</v>
      </c>
      <c r="T14">
        <v>5</v>
      </c>
    </row>
    <row r="16" spans="1:20" x14ac:dyDescent="0.25">
      <c r="N16" t="s">
        <v>143</v>
      </c>
    </row>
    <row r="17" spans="1:20" x14ac:dyDescent="0.25">
      <c r="N17" t="s">
        <v>141</v>
      </c>
    </row>
    <row r="18" spans="1:20" x14ac:dyDescent="0.25">
      <c r="N18" t="s">
        <v>140</v>
      </c>
      <c r="P18">
        <v>1</v>
      </c>
      <c r="R18">
        <v>1</v>
      </c>
    </row>
    <row r="19" spans="1:20" x14ac:dyDescent="0.25">
      <c r="N19" t="s">
        <v>139</v>
      </c>
      <c r="O19">
        <v>1</v>
      </c>
      <c r="Q19">
        <v>2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N20" t="s">
        <v>142</v>
      </c>
      <c r="O20">
        <v>5</v>
      </c>
      <c r="Q20">
        <v>4</v>
      </c>
      <c r="R20">
        <v>4</v>
      </c>
      <c r="S20">
        <v>3</v>
      </c>
      <c r="T20">
        <v>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151</v>
      </c>
      <c r="C24" t="s">
        <v>151</v>
      </c>
      <c r="D24" t="s">
        <v>151</v>
      </c>
      <c r="E24" t="s">
        <v>151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</row>
    <row r="28" spans="1:20" x14ac:dyDescent="0.25">
      <c r="B28" t="s">
        <v>159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</row>
    <row r="30" spans="1:20" x14ac:dyDescent="0.25">
      <c r="B30" t="s">
        <v>158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</row>
    <row r="32" spans="1:20" x14ac:dyDescent="0.25">
      <c r="B32" t="s">
        <v>164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161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206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7" max="7" width="10.140625" bestFit="1" customWidth="1"/>
    <col min="8" max="8" width="21.140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9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  <c r="H3">
        <v>2</v>
      </c>
      <c r="I3">
        <v>0</v>
      </c>
    </row>
    <row r="4" spans="1:9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  <c r="H7">
        <v>2</v>
      </c>
      <c r="I7">
        <v>1</v>
      </c>
    </row>
    <row r="9" spans="1:9" x14ac:dyDescent="0.25">
      <c r="H9" t="s">
        <v>109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151</v>
      </c>
      <c r="C23" t="s">
        <v>151</v>
      </c>
      <c r="D23" t="s">
        <v>151</v>
      </c>
      <c r="E23" t="s">
        <v>151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159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158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164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161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O8" sqref="O8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  <c r="N2">
        <v>3</v>
      </c>
      <c r="O2">
        <v>0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  <c r="N3">
        <v>3</v>
      </c>
      <c r="O3">
        <v>0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  <c r="N5">
        <v>3</v>
      </c>
      <c r="O5">
        <v>0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  <c r="N6">
        <v>3</v>
      </c>
      <c r="O6">
        <v>0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143</v>
      </c>
    </row>
    <row r="19" spans="1:20" x14ac:dyDescent="0.25">
      <c r="N19" t="s">
        <v>141</v>
      </c>
      <c r="S19">
        <v>1</v>
      </c>
    </row>
    <row r="20" spans="1:20" x14ac:dyDescent="0.25">
      <c r="N20" t="s">
        <v>140</v>
      </c>
    </row>
    <row r="21" spans="1:20" x14ac:dyDescent="0.25">
      <c r="N21" t="s">
        <v>139</v>
      </c>
      <c r="O21">
        <v>1</v>
      </c>
      <c r="R21">
        <v>2</v>
      </c>
    </row>
    <row r="22" spans="1:20" x14ac:dyDescent="0.25">
      <c r="N22" t="s">
        <v>142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151</v>
      </c>
      <c r="C31" t="s">
        <v>151</v>
      </c>
      <c r="D31" t="s">
        <v>151</v>
      </c>
      <c r="E31" t="s">
        <v>151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159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160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164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161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  <c r="H3">
        <v>3</v>
      </c>
      <c r="I3">
        <v>0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  <c r="H4">
        <v>3</v>
      </c>
      <c r="I4">
        <v>0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  <c r="H5">
        <v>3</v>
      </c>
      <c r="I5">
        <v>0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  <c r="H6">
        <v>3</v>
      </c>
      <c r="I6">
        <v>0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2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151</v>
      </c>
      <c r="C18" t="s">
        <v>151</v>
      </c>
      <c r="D18" t="s">
        <v>151</v>
      </c>
      <c r="E18" t="s">
        <v>151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159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158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164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161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206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O8" sqref="O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3" max="13" width="16.5703125" bestFit="1" customWidth="1"/>
    <col min="14" max="14" width="19.28515625" bestFit="1" customWidth="1"/>
    <col min="15" max="15" width="22.4257812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  <c r="N2">
        <v>2</v>
      </c>
      <c r="O2">
        <v>0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  <c r="N3">
        <v>1</v>
      </c>
      <c r="O3">
        <v>0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  <c r="N4">
        <v>2</v>
      </c>
      <c r="O4">
        <v>0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  <c r="N5">
        <v>2</v>
      </c>
      <c r="O5">
        <v>0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  <c r="N6">
        <v>1</v>
      </c>
      <c r="O6">
        <v>0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143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141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140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139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142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151</v>
      </c>
      <c r="C23" t="s">
        <v>151</v>
      </c>
      <c r="D23" t="s">
        <v>151</v>
      </c>
      <c r="E23" t="s">
        <v>151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157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158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164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161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 s="1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  <c r="H3">
        <v>1</v>
      </c>
      <c r="I3">
        <v>0</v>
      </c>
    </row>
    <row r="4" spans="1:13" x14ac:dyDescent="0.25">
      <c r="A4" s="1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  <c r="H4">
        <v>2</v>
      </c>
      <c r="I4">
        <v>0</v>
      </c>
    </row>
    <row r="5" spans="1:13" x14ac:dyDescent="0.25">
      <c r="A5" s="1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  <c r="H5">
        <v>1</v>
      </c>
      <c r="I5">
        <v>0</v>
      </c>
    </row>
    <row r="6" spans="1:13" x14ac:dyDescent="0.25">
      <c r="A6" s="1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  <c r="H6">
        <v>1</v>
      </c>
      <c r="I6">
        <v>0</v>
      </c>
    </row>
    <row r="7" spans="1:13" x14ac:dyDescent="0.25">
      <c r="A7" s="1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0</v>
      </c>
    </row>
    <row r="8" spans="1:13" x14ac:dyDescent="0.25">
      <c r="F8" t="s">
        <v>39</v>
      </c>
      <c r="G8" t="s">
        <v>107</v>
      </c>
    </row>
    <row r="9" spans="1:13" x14ac:dyDescent="0.25">
      <c r="F9" t="s">
        <v>40</v>
      </c>
      <c r="G9" t="s">
        <v>106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108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151</v>
      </c>
      <c r="C21" t="s">
        <v>151</v>
      </c>
      <c r="D21" t="s">
        <v>151</v>
      </c>
      <c r="E21" t="s">
        <v>151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157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158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164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161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206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opLeftCell="A46" zoomScaleNormal="100" workbookViewId="0">
      <selection activeCell="G70" sqref="G70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111</v>
      </c>
    </row>
    <row r="17" spans="1:1" x14ac:dyDescent="0.25">
      <c r="A17" t="s">
        <v>112</v>
      </c>
    </row>
    <row r="33" spans="1:1" x14ac:dyDescent="0.25">
      <c r="A33" t="s">
        <v>113</v>
      </c>
    </row>
    <row r="49" spans="1:1" x14ac:dyDescent="0.25">
      <c r="A49" t="s">
        <v>114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120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121</v>
      </c>
    </row>
    <row r="161" spans="1:9" x14ac:dyDescent="0.25">
      <c r="A161" t="s">
        <v>9</v>
      </c>
      <c r="I161" t="s">
        <v>144</v>
      </c>
    </row>
    <row r="177" spans="1:1" x14ac:dyDescent="0.25">
      <c r="A177" t="s">
        <v>10</v>
      </c>
    </row>
    <row r="193" spans="1:1" x14ac:dyDescent="0.25">
      <c r="A193" t="s">
        <v>138</v>
      </c>
    </row>
    <row r="209" spans="1:1" x14ac:dyDescent="0.25">
      <c r="A209" t="s">
        <v>126</v>
      </c>
    </row>
    <row r="240" spans="1:1" x14ac:dyDescent="0.25">
      <c r="A240" t="s">
        <v>165</v>
      </c>
    </row>
    <row r="256" spans="1:1" x14ac:dyDescent="0.25">
      <c r="A256" t="s">
        <v>166</v>
      </c>
    </row>
    <row r="272" spans="1:1" x14ac:dyDescent="0.25">
      <c r="A272" t="s">
        <v>167</v>
      </c>
    </row>
    <row r="288" spans="1:1" x14ac:dyDescent="0.25">
      <c r="A288" t="s">
        <v>168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9" sqref="A9"/>
    </sheetView>
  </sheetViews>
  <sheetFormatPr defaultRowHeight="15" x14ac:dyDescent="0.25"/>
  <sheetData>
    <row r="1" spans="1:16" x14ac:dyDescent="0.25">
      <c r="A1" t="s">
        <v>127</v>
      </c>
    </row>
    <row r="2" spans="1:16" x14ac:dyDescent="0.25">
      <c r="A2" t="s">
        <v>128</v>
      </c>
      <c r="E2" t="s">
        <v>133</v>
      </c>
    </row>
    <row r="3" spans="1:16" x14ac:dyDescent="0.25">
      <c r="A3" t="s">
        <v>129</v>
      </c>
      <c r="B3" t="s">
        <v>130</v>
      </c>
      <c r="C3" t="s">
        <v>131</v>
      </c>
      <c r="D3" t="s">
        <v>132</v>
      </c>
      <c r="E3" t="s">
        <v>129</v>
      </c>
      <c r="F3" t="s">
        <v>130</v>
      </c>
      <c r="G3" t="s">
        <v>131</v>
      </c>
      <c r="H3" t="s">
        <v>132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J10" t="e">
        <f t="shared" si="0"/>
        <v>#NUM!</v>
      </c>
      <c r="K10" t="e">
        <f t="shared" si="1"/>
        <v>#DIV/0!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27.25</v>
      </c>
      <c r="E22">
        <f t="shared" si="4"/>
        <v>9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15.416666666666666</v>
      </c>
      <c r="D24">
        <f t="shared" si="5"/>
        <v>26.083333333333332</v>
      </c>
      <c r="E24">
        <f t="shared" si="5"/>
        <v>9</v>
      </c>
      <c r="F24">
        <f t="shared" si="5"/>
        <v>21.583333333333332</v>
      </c>
      <c r="G24">
        <f t="shared" si="5"/>
        <v>16.333333333333332</v>
      </c>
      <c r="H24">
        <f t="shared" si="5"/>
        <v>24.4</v>
      </c>
    </row>
    <row r="28" spans="1:8" x14ac:dyDescent="0.25">
      <c r="A28" t="s">
        <v>134</v>
      </c>
      <c r="C28" t="s">
        <v>135</v>
      </c>
      <c r="E28" t="s">
        <v>136</v>
      </c>
      <c r="G28" t="s">
        <v>137</v>
      </c>
    </row>
    <row r="29" spans="1:8" x14ac:dyDescent="0.25">
      <c r="A29">
        <f>AVERAGE(A24,E24)</f>
        <v>9.125</v>
      </c>
      <c r="C29">
        <f>AVERAGE(B24,F24)</f>
        <v>24.291666666666664</v>
      </c>
      <c r="E29">
        <f>AVERAGE(C24,G24)</f>
        <v>15.875</v>
      </c>
      <c r="G29">
        <f>AVERAGE(H24,D24)</f>
        <v>25.241666666666667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115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118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116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117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119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122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9" sqref="A19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171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204</v>
      </c>
    </row>
    <row r="11" spans="1:1" x14ac:dyDescent="0.25">
      <c r="A11" t="s">
        <v>186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201</v>
      </c>
    </row>
    <row r="21" spans="1:1" x14ac:dyDescent="0.25">
      <c r="A21" t="s">
        <v>199</v>
      </c>
    </row>
    <row r="22" spans="1:1" x14ac:dyDescent="0.25">
      <c r="A22" s="6" t="s">
        <v>178</v>
      </c>
    </row>
    <row r="23" spans="1:1" x14ac:dyDescent="0.25">
      <c r="A23" t="s">
        <v>187</v>
      </c>
    </row>
    <row r="24" spans="1:1" x14ac:dyDescent="0.25">
      <c r="A24" s="6" t="s">
        <v>190</v>
      </c>
    </row>
    <row r="25" spans="1:1" x14ac:dyDescent="0.25">
      <c r="A25" s="6" t="s">
        <v>192</v>
      </c>
    </row>
    <row r="26" spans="1:1" x14ac:dyDescent="0.25">
      <c r="A26" t="s">
        <v>195</v>
      </c>
    </row>
    <row r="27" spans="1:1" x14ac:dyDescent="0.25">
      <c r="A27" s="6" t="s">
        <v>196</v>
      </c>
    </row>
    <row r="28" spans="1:1" x14ac:dyDescent="0.25">
      <c r="A28" s="5" t="s">
        <v>200</v>
      </c>
    </row>
    <row r="29" spans="1:1" x14ac:dyDescent="0.25">
      <c r="A29" t="s">
        <v>181</v>
      </c>
    </row>
    <row r="30" spans="1:1" x14ac:dyDescent="0.25">
      <c r="A30" s="6" t="s">
        <v>179</v>
      </c>
    </row>
    <row r="31" spans="1:1" x14ac:dyDescent="0.25">
      <c r="A31" s="5" t="s">
        <v>180</v>
      </c>
    </row>
    <row r="32" spans="1:1" x14ac:dyDescent="0.25">
      <c r="A32" s="6" t="s">
        <v>173</v>
      </c>
    </row>
    <row r="33" spans="1:1" x14ac:dyDescent="0.25">
      <c r="A33" t="s">
        <v>172</v>
      </c>
    </row>
    <row r="34" spans="1:1" x14ac:dyDescent="0.25">
      <c r="A34" s="5" t="s">
        <v>202</v>
      </c>
    </row>
    <row r="35" spans="1:1" x14ac:dyDescent="0.25">
      <c r="A35" s="6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3" workbookViewId="0">
      <selection activeCell="A286" sqref="A28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PDF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2015-08-18T14:12:40Z</dcterms:created>
  <dcterms:modified xsi:type="dcterms:W3CDTF">2015-09-16T10:05:08Z</dcterms:modified>
</cp:coreProperties>
</file>