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7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8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2" activeTab="11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Debugging strategies" sheetId="22" r:id="rId16"/>
    <sheet name="number of devices used" sheetId="2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23" l="1"/>
  <c r="S14" i="23"/>
  <c r="T14" i="23"/>
  <c r="Q14" i="23"/>
  <c r="M14" i="23"/>
  <c r="N14" i="23"/>
  <c r="O14" i="23"/>
  <c r="L14" i="23"/>
  <c r="L12" i="23" l="1"/>
  <c r="Q12" i="23"/>
  <c r="M12" i="23"/>
  <c r="R12" i="23"/>
  <c r="N12" i="23"/>
  <c r="S12" i="23"/>
  <c r="O12" i="23"/>
  <c r="T12" i="23"/>
  <c r="L13" i="23"/>
  <c r="Q13" i="23"/>
  <c r="M13" i="23"/>
  <c r="R13" i="23"/>
  <c r="N13" i="23"/>
  <c r="S13" i="23"/>
  <c r="O13" i="23"/>
  <c r="T13" i="23"/>
  <c r="C12" i="23"/>
  <c r="D12" i="23"/>
  <c r="E12" i="23"/>
  <c r="F12" i="23"/>
  <c r="G12" i="23"/>
  <c r="H12" i="23"/>
  <c r="I12" i="23"/>
  <c r="C13" i="23"/>
  <c r="D13" i="23"/>
  <c r="E13" i="23"/>
  <c r="F13" i="23"/>
  <c r="G13" i="23"/>
  <c r="H13" i="23"/>
  <c r="I13" i="23"/>
  <c r="B13" i="23"/>
  <c r="B12" i="23"/>
  <c r="J18" i="3" l="1"/>
  <c r="O28" i="7"/>
  <c r="L10" i="8"/>
  <c r="N32" i="4"/>
  <c r="B26" i="19"/>
  <c r="C26" i="19"/>
  <c r="D26" i="19"/>
  <c r="E26" i="19"/>
  <c r="F26" i="19"/>
  <c r="G26" i="19"/>
  <c r="H26" i="19"/>
  <c r="A26" i="19"/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G24" i="19"/>
  <c r="H24" i="19"/>
  <c r="A24" i="19"/>
  <c r="B22" i="19"/>
  <c r="C22" i="19"/>
  <c r="D22" i="19"/>
  <c r="E22" i="19"/>
  <c r="F22" i="19"/>
  <c r="G22" i="19"/>
  <c r="H22" i="19"/>
  <c r="A22" i="19"/>
  <c r="K25" i="1"/>
  <c r="C29" i="19" l="1"/>
  <c r="G29" i="19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<sst xmlns="http://schemas.openxmlformats.org/spreadsheetml/2006/main" count="1193" uniqueCount="238">
  <si>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</si>
  <si>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</si>
  <si>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</si>
  <si>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</si>
  <si>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</si>
  <si>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</si>
  <si>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</si>
  <si>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</si>
  <si>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</si>
  <si>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</si>
  <si>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</si>
  <si>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</si>
  <si>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</si>
  <si>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</si>
  <si>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</si>
  <si>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</si>
  <si>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</si>
  <si>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</si>
  <si>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</si>
  <si>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</si>
  <si>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</si>
  <si>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</si>
  <si>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</si>
  <si>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</si>
  <si>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</si>
  <si>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</si>
  <si>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</si>
  <si>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</si>
  <si>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</si>
  <si>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</si>
  <si>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</si>
  <si>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</si>
  <si>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</si>
  <si>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</si>
  <si>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</si>
  <si>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</si>
  <si>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</si>
  <si>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</si>
  <si>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</si>
  <si>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</si>
  <si>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</si>
  <si>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</si>
  <si>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</si>
  <si>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</si>
  <si>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</si>
  <si>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</si>
  <si>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</si>
  <si>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</si>
  <si>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</si>
  <si>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</si>
  <si>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</si>
  <si>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</si>
  <si>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</si>
  <si>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</si>
  <si>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</si>
  <si>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</si>
  <si>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</si>
  <si>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</si>
  <si>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</si>
  <si>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</si>
  <si>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</si>
  <si>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</si>
  <si>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</si>
  <si>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</si>
  <si>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</si>
  <si>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</si>
  <si>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</si>
  <si>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</si>
  <si>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</si>
  <si>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</si>
  <si>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</si>
  <si>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</si>
  <si>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</si>
  <si>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</si>
  <si>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</si>
  <si>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</si>
  <si>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</si>
  <si>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</si>
  <si>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</si>
  <si>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</si>
  <si>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</si>
  <si>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</si>
  <si>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</si>
  <si>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</si>
  <si>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</si>
  <si>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</si>
  <si>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</si>
  <si>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</si>
  <si>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</si>
  <si>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</si>
  <si>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</si>
  <si>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</si>
  <si>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</si>
  <si>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</si>
  <si>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</si>
  <si>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</si>
  <si>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</si>
  <si>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</si>
  <si>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</si>
  <si>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</si>
  <si>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</si>
  <si>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</si>
  <si>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</si>
  <si>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</si>
  <si>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</si>
  <si>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</si>
  <si>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</si>
  <si>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</si>
  <si>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</si>
  <si>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</si>
  <si>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</si>
  <si>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</si>
  <si>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</si>
  <si>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</si>
  <si>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</si>
  <si>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</si>
  <si>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</si>
  <si>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</si>
  <si>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</si>
  <si>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</si>
  <si>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</si>
  <si>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</si>
  <si>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</si>
  <si>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</si>
  <si>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</si>
  <si>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</si>
  <si>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xdc-bug</t>
  </si>
  <si>
    <t>xdc-impl</t>
  </si>
  <si>
    <t>xdyt-bug</t>
  </si>
  <si>
    <t>xdyt-impl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</si>
  <si>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</si>
  <si>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</si>
  <si>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</si>
  <si>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</si>
  <si>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</si>
  <si>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</si>
  <si>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</si>
  <si>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</si>
  <si>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</si>
  <si>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</si>
  <si>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</si>
  <si>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</si>
  <si>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</si>
  <si>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</si>
  <si>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</si>
  <si>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</si>
  <si>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</si>
  <si>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</si>
  <si>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</si>
  <si>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</si>
  <si>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</si>
  <si>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</si>
  <si>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</si>
  <si>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</si>
  <si>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</si>
  <si>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</si>
  <si>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</si>
  <si>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</si>
  <si>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</si>
  <si>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</si>
  <si>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</si>
  <si>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</si>
  <si>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</si>
  <si>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</si>
  <si>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</si>
  <si>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</si>
  <si>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</si>
  <si>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</si>
  <si>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</si>
  <si>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</si>
  <si>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</si>
  <si>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</si>
  <si>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</si>
  <si>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</si>
  <si>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</si>
  <si>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</si>
  <si>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</si>
  <si>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</si>
  <si>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</si>
  <si>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</si>
  <si>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</si>
  <si>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</si>
  <si>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</si>
  <si>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</si>
  <si>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</si>
  <si>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</si>
  <si>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</si>
  <si>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</si>
  <si>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</si>
  <si>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</si>
  <si>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</si>
  <si>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</si>
  <si>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</si>
  <si>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</si>
  <si>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</si>
  <si>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</si>
  <si>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</si>
  <si>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</si>
  <si>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</si>
  <si>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</si>
  <si>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</si>
  <si>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</si>
  <si>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</si>
  <si>
    <t>N. Emulated devices</t>
  </si>
  <si>
    <t>N. Real devices</t>
  </si>
  <si>
    <t>Stdev</t>
  </si>
  <si>
    <t>Debugging strategy</t>
  </si>
  <si>
    <t>xdc-bug w/o</t>
  </si>
  <si>
    <t>xdc-bug with</t>
  </si>
  <si>
    <t>xdyt-bug w/o</t>
  </si>
  <si>
    <t>xdyt-bug with</t>
  </si>
  <si>
    <t>Reproduced bug, then looked at code and fixed bug</t>
  </si>
  <si>
    <t>Reproduced bug, looked at code, used DevTools, fixed bug</t>
  </si>
  <si>
    <t>Tried to reproduce bug, switched to code, used DevTools, fixed bug</t>
  </si>
  <si>
    <t>Reproduced bug, used function debugging, fixed bug</t>
  </si>
  <si>
    <t>Looked at code, reproduced bug, used DevTools, fixed bug</t>
  </si>
  <si>
    <t>Looked at code, tried to reproduce bug, used function debugging, fixed bug</t>
  </si>
  <si>
    <t>Reproduced bug, switched between code and app multiple times, fixed bug</t>
  </si>
  <si>
    <t>Looked at code, tried to reproduce bug, used DevTools, fixed bug</t>
  </si>
  <si>
    <t>Looked at code, reproduced bug, used function debugging, fixed bug</t>
  </si>
  <si>
    <t>Tried to reproduce bug, looked at code, used function debugging, fixed bug</t>
  </si>
  <si>
    <t>Looked at code, fixed bug</t>
  </si>
  <si>
    <t>Reproduced bug, looked at code, used function debugging, fixed bug</t>
  </si>
  <si>
    <t>Looked at code first</t>
  </si>
  <si>
    <t>Reproduced bug first</t>
  </si>
  <si>
    <t>Used DevTools</t>
  </si>
  <si>
    <t>Used function debugging</t>
  </si>
  <si>
    <t>xdcb-wo</t>
  </si>
  <si>
    <t>xdci-w</t>
  </si>
  <si>
    <t>xdci-wo</t>
  </si>
  <si>
    <t>xdcb-w</t>
  </si>
  <si>
    <t>xdytb-w</t>
  </si>
  <si>
    <t>xdytb-wo</t>
  </si>
  <si>
    <t>xdyti-w</t>
  </si>
  <si>
    <t>xdyti-wo</t>
  </si>
  <si>
    <t>Avg</t>
  </si>
  <si>
    <t>Emulated</t>
  </si>
  <si>
    <t>Number of emulated devices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</si>
</sst>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9999"/>
      <color rgb="FF3399FF"/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810328"/>
        <c:axId val="389810720"/>
      </c:barChart>
      <c:catAx>
        <c:axId val="389810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810720"/>
        <c:crosses val="autoZero"/>
        <c:auto val="1"/>
        <c:lblAlgn val="ctr"/>
        <c:lblOffset val="100"/>
        <c:noMultiLvlLbl val="0"/>
      </c:catAx>
      <c:valAx>
        <c:axId val="3898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81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811504"/>
        <c:axId val="389811896"/>
      </c:barChart>
      <c:catAx>
        <c:axId val="38981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811896"/>
        <c:crosses val="autoZero"/>
        <c:auto val="1"/>
        <c:lblAlgn val="ctr"/>
        <c:lblOffset val="100"/>
        <c:noMultiLvlLbl val="0"/>
      </c:catAx>
      <c:valAx>
        <c:axId val="38981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81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1593232"/>
        <c:axId val="391593624"/>
      </c:barChart>
      <c:catAx>
        <c:axId val="39159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593624"/>
        <c:crosses val="autoZero"/>
        <c:auto val="1"/>
        <c:lblAlgn val="ctr"/>
        <c:lblOffset val="100"/>
        <c:noMultiLvlLbl val="0"/>
      </c:catAx>
      <c:valAx>
        <c:axId val="3915936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593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1594408"/>
        <c:axId val="391594800"/>
      </c:barChart>
      <c:catAx>
        <c:axId val="391594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594800"/>
        <c:crosses val="autoZero"/>
        <c:auto val="1"/>
        <c:lblAlgn val="ctr"/>
        <c:lblOffset val="100"/>
        <c:noMultiLvlLbl val="0"/>
      </c:catAx>
      <c:valAx>
        <c:axId val="3915948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5944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93891904"/>
        <c:axId val="393892296"/>
      </c:barChart>
      <c:catAx>
        <c:axId val="39389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2296"/>
        <c:crosses val="autoZero"/>
        <c:auto val="1"/>
        <c:lblAlgn val="ctr"/>
        <c:lblOffset val="100"/>
        <c:noMultiLvlLbl val="0"/>
      </c:catAx>
      <c:valAx>
        <c:axId val="3938922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19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93894648"/>
        <c:axId val="393895040"/>
      </c:barChart>
      <c:catAx>
        <c:axId val="393894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5040"/>
        <c:crosses val="autoZero"/>
        <c:auto val="1"/>
        <c:lblAlgn val="ctr"/>
        <c:lblOffset val="100"/>
        <c:noMultiLvlLbl val="0"/>
      </c:catAx>
      <c:valAx>
        <c:axId val="3938950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464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92602280"/>
        <c:axId val="392602672"/>
      </c:barChart>
      <c:catAx>
        <c:axId val="392602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602672"/>
        <c:crosses val="autoZero"/>
        <c:auto val="1"/>
        <c:lblAlgn val="ctr"/>
        <c:lblOffset val="100"/>
        <c:noMultiLvlLbl val="0"/>
      </c:catAx>
      <c:valAx>
        <c:axId val="39260267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602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3891512"/>
        <c:axId val="392603456"/>
      </c:barChart>
      <c:catAx>
        <c:axId val="393891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603456"/>
        <c:crosses val="autoZero"/>
        <c:auto val="1"/>
        <c:lblAlgn val="ctr"/>
        <c:lblOffset val="100"/>
        <c:noMultiLvlLbl val="0"/>
      </c:catAx>
      <c:valAx>
        <c:axId val="39260345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15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3893080"/>
        <c:axId val="391595976"/>
      </c:barChart>
      <c:catAx>
        <c:axId val="393893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595976"/>
        <c:crosses val="autoZero"/>
        <c:auto val="1"/>
        <c:lblAlgn val="ctr"/>
        <c:lblOffset val="100"/>
        <c:noMultiLvlLbl val="0"/>
      </c:catAx>
      <c:valAx>
        <c:axId val="3915959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8930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(Concluding!$E$3,Concluding!$E$26,Concluding!$E$2)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(Concluding!$E$31,Concluding!$E$33,Concluding!$E$29)</c:f>
              <c:numCache>
                <c:formatCode>General</c:formatCode>
                <c:ptCount val="3"/>
                <c:pt idx="0">
                  <c:v>8.3333333333333329E-2</c:v>
                </c:pt>
                <c:pt idx="1">
                  <c:v>0.16666666666666666</c:v>
                </c:pt>
                <c:pt idx="2">
                  <c:v>0.75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(Concluding!$F$6,Concluding!$F$3,Concluding!$F$2)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(Concluding!$F$31,Concluding!$F$33,Concluding!$F$29)</c:f>
              <c:numCache>
                <c:formatCode>General</c:formatCode>
                <c:ptCount val="3"/>
                <c:pt idx="0">
                  <c:v>8.3333333333333329E-2</c:v>
                </c:pt>
                <c:pt idx="1">
                  <c:v>0.16666666666666666</c:v>
                </c:pt>
                <c:pt idx="2">
                  <c:v>0.75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(Concluding!$F$6,Concluding!$F$3,Concluding!$F$2)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(Concluding!$G$31,Concluding!$G$33,Concluding!$G$29)</c:f>
              <c:numCache>
                <c:formatCode>General</c:formatCode>
                <c:ptCount val="3"/>
                <c:pt idx="0">
                  <c:v>0</c:v>
                </c:pt>
                <c:pt idx="1">
                  <c:v>8.3333333333333329E-2</c:v>
                </c:pt>
                <c:pt idx="2">
                  <c:v>0.91666666666666663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(Concluding!$E$3,Concluding!$E$9,Concluding!$E$8)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(Concluding!$B$31,Concluding!$B$33,Concluding!$B$29)</c:f>
              <c:numCache>
                <c:formatCode>General</c:formatCode>
                <c:ptCount val="3"/>
                <c:pt idx="0">
                  <c:v>0</c:v>
                </c:pt>
                <c:pt idx="1">
                  <c:v>0.16666666666666666</c:v>
                </c:pt>
                <c:pt idx="2">
                  <c:v>0.83333333333333337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(Concluding!$E$3,Concluding!$E$9,Concluding!$E$8)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(Concluding!$C$31,Concluding!$C$33,Concluding!$C$29)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(Concluding!$F$6,Concluding!$F$3,Concluding!$F$4)</c:f>
              <c:strCache>
                <c:ptCount val="3"/>
                <c:pt idx="0">
                  <c:v>Without</c:v>
                </c:pt>
                <c:pt idx="1">
                  <c:v>Neither</c:v>
                </c:pt>
                <c:pt idx="2">
                  <c:v>With</c:v>
                </c:pt>
              </c:strCache>
            </c:strRef>
          </c:cat>
          <c:val>
            <c:numRef>
              <c:f>(Concluding!$D$31,Concluding!$D$33,Concluding!$D$29)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2"/>
          <c:order val="0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0"/>
          <c:order val="2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448664"/>
        <c:axId val="393449056"/>
      </c:barChart>
      <c:catAx>
        <c:axId val="393448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449056"/>
        <c:crosses val="autoZero"/>
        <c:auto val="1"/>
        <c:lblAlgn val="ctr"/>
        <c:lblOffset val="100"/>
        <c:noMultiLvlLbl val="0"/>
      </c:catAx>
      <c:valAx>
        <c:axId val="393449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44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2"/>
          <c:order val="0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0"/>
          <c:order val="2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8940184"/>
        <c:axId val="228940576"/>
      </c:barChart>
      <c:catAx>
        <c:axId val="228940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940576"/>
        <c:crosses val="autoZero"/>
        <c:auto val="1"/>
        <c:lblAlgn val="ctr"/>
        <c:lblOffset val="100"/>
        <c:noMultiLvlLbl val="0"/>
      </c:catAx>
      <c:valAx>
        <c:axId val="228940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94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3099960"/>
        <c:axId val="393100352"/>
      </c:barChart>
      <c:catAx>
        <c:axId val="39309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0352"/>
        <c:crosses val="autoZero"/>
        <c:auto val="1"/>
        <c:lblAlgn val="ctr"/>
        <c:lblOffset val="100"/>
        <c:noMultiLvlLbl val="0"/>
      </c:catAx>
      <c:valAx>
        <c:axId val="39310035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09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3101136"/>
        <c:axId val="393101528"/>
      </c:barChart>
      <c:catAx>
        <c:axId val="39310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1528"/>
        <c:crosses val="autoZero"/>
        <c:auto val="1"/>
        <c:lblAlgn val="ctr"/>
        <c:lblOffset val="100"/>
        <c:noMultiLvlLbl val="0"/>
      </c:catAx>
      <c:valAx>
        <c:axId val="3931015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11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102312"/>
        <c:axId val="393102704"/>
      </c:barChart>
      <c:catAx>
        <c:axId val="393102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2704"/>
        <c:crosses val="autoZero"/>
        <c:auto val="1"/>
        <c:lblAlgn val="ctr"/>
        <c:lblOffset val="100"/>
        <c:noMultiLvlLbl val="0"/>
      </c:catAx>
      <c:valAx>
        <c:axId val="3931027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2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4"/>
          <c:order val="0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1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3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0"/>
          <c:order val="4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103488"/>
        <c:axId val="394685896"/>
      </c:barChart>
      <c:catAx>
        <c:axId val="39310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5896"/>
        <c:crosses val="autoZero"/>
        <c:auto val="1"/>
        <c:lblAlgn val="ctr"/>
        <c:lblOffset val="100"/>
        <c:noMultiLvlLbl val="0"/>
      </c:catAx>
      <c:valAx>
        <c:axId val="39468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1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4"/>
          <c:order val="0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1"/>
          <c:order val="3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0"/>
          <c:order val="4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686680"/>
        <c:axId val="394687072"/>
      </c:barChart>
      <c:catAx>
        <c:axId val="394686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7072"/>
        <c:crosses val="autoZero"/>
        <c:auto val="1"/>
        <c:lblAlgn val="ctr"/>
        <c:lblOffset val="100"/>
        <c:noMultiLvlLbl val="0"/>
      </c:catAx>
      <c:valAx>
        <c:axId val="39468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4687856"/>
        <c:axId val="394688248"/>
      </c:barChart>
      <c:catAx>
        <c:axId val="3946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8248"/>
        <c:crosses val="autoZero"/>
        <c:auto val="1"/>
        <c:lblAlgn val="ctr"/>
        <c:lblOffset val="100"/>
        <c:noMultiLvlLbl val="0"/>
      </c:catAx>
      <c:valAx>
        <c:axId val="3946882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78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4689032"/>
        <c:axId val="394689424"/>
      </c:barChart>
      <c:catAx>
        <c:axId val="39468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9424"/>
        <c:crosses val="autoZero"/>
        <c:auto val="1"/>
        <c:lblAlgn val="ctr"/>
        <c:lblOffset val="100"/>
        <c:noMultiLvlLbl val="0"/>
      </c:catAx>
      <c:valAx>
        <c:axId val="39468942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6890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4538400"/>
        <c:axId val="394538792"/>
      </c:barChart>
      <c:catAx>
        <c:axId val="3945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38792"/>
        <c:crosses val="autoZero"/>
        <c:auto val="1"/>
        <c:lblAlgn val="ctr"/>
        <c:lblOffset val="100"/>
        <c:noMultiLvlLbl val="0"/>
      </c:catAx>
      <c:valAx>
        <c:axId val="3945387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38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4539576"/>
        <c:axId val="394539968"/>
      </c:barChart>
      <c:catAx>
        <c:axId val="39453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39968"/>
        <c:crosses val="autoZero"/>
        <c:auto val="1"/>
        <c:lblAlgn val="ctr"/>
        <c:lblOffset val="100"/>
        <c:noMultiLvlLbl val="0"/>
      </c:catAx>
      <c:valAx>
        <c:axId val="39453996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395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540752"/>
        <c:axId val="394541144"/>
      </c:barChart>
      <c:catAx>
        <c:axId val="39454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41144"/>
        <c:crosses val="autoZero"/>
        <c:auto val="1"/>
        <c:lblAlgn val="ctr"/>
        <c:lblOffset val="100"/>
        <c:noMultiLvlLbl val="0"/>
      </c:catAx>
      <c:valAx>
        <c:axId val="39454114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54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833944"/>
        <c:axId val="394834336"/>
      </c:barChart>
      <c:catAx>
        <c:axId val="39483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4336"/>
        <c:crosses val="autoZero"/>
        <c:auto val="1"/>
        <c:lblAlgn val="ctr"/>
        <c:lblOffset val="100"/>
        <c:noMultiLvlLbl val="0"/>
      </c:catAx>
      <c:valAx>
        <c:axId val="39483433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835120"/>
        <c:axId val="394835512"/>
      </c:barChart>
      <c:catAx>
        <c:axId val="3948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5512"/>
        <c:crosses val="autoZero"/>
        <c:auto val="1"/>
        <c:lblAlgn val="ctr"/>
        <c:lblOffset val="100"/>
        <c:noMultiLvlLbl val="0"/>
      </c:catAx>
      <c:valAx>
        <c:axId val="39483551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836296"/>
        <c:axId val="394836688"/>
      </c:barChart>
      <c:catAx>
        <c:axId val="39483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6688"/>
        <c:crosses val="autoZero"/>
        <c:auto val="1"/>
        <c:lblAlgn val="ctr"/>
        <c:lblOffset val="100"/>
        <c:noMultiLvlLbl val="0"/>
      </c:catAx>
      <c:valAx>
        <c:axId val="39483668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4837472"/>
        <c:axId val="395040752"/>
      </c:barChart>
      <c:catAx>
        <c:axId val="394837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0752"/>
        <c:crosses val="autoZero"/>
        <c:auto val="1"/>
        <c:lblAlgn val="ctr"/>
        <c:lblOffset val="100"/>
        <c:noMultiLvlLbl val="0"/>
      </c:catAx>
      <c:valAx>
        <c:axId val="3950407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837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5041536"/>
        <c:axId val="395041928"/>
      </c:barChart>
      <c:catAx>
        <c:axId val="39504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1928"/>
        <c:crosses val="autoZero"/>
        <c:auto val="1"/>
        <c:lblAlgn val="ctr"/>
        <c:lblOffset val="100"/>
        <c:noMultiLvlLbl val="0"/>
      </c:catAx>
      <c:valAx>
        <c:axId val="3950419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153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5042712"/>
        <c:axId val="395043104"/>
      </c:barChart>
      <c:catAx>
        <c:axId val="395042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3104"/>
        <c:crosses val="autoZero"/>
        <c:auto val="1"/>
        <c:lblAlgn val="ctr"/>
        <c:lblOffset val="100"/>
        <c:noMultiLvlLbl val="0"/>
      </c:catAx>
      <c:valAx>
        <c:axId val="3950431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27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5043888"/>
        <c:axId val="395044280"/>
      </c:barChart>
      <c:catAx>
        <c:axId val="39504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4280"/>
        <c:crosses val="autoZero"/>
        <c:auto val="1"/>
        <c:lblAlgn val="ctr"/>
        <c:lblOffset val="100"/>
        <c:noMultiLvlLbl val="0"/>
      </c:catAx>
      <c:valAx>
        <c:axId val="39504428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438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4"/>
          <c:order val="0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ser>
          <c:idx val="3"/>
          <c:order val="1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1"/>
          <c:order val="3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0"/>
          <c:order val="4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181408"/>
        <c:axId val="395181800"/>
      </c:barChart>
      <c:catAx>
        <c:axId val="395181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1800"/>
        <c:crosses val="autoZero"/>
        <c:auto val="1"/>
        <c:lblAlgn val="ctr"/>
        <c:lblOffset val="100"/>
        <c:noMultiLvlLbl val="0"/>
      </c:catAx>
      <c:valAx>
        <c:axId val="39518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devices used'!$X$4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used'!$L$12:$O$12</c:f>
              <c:numCache>
                <c:formatCode>General</c:formatCode>
                <c:ptCount val="4"/>
                <c:pt idx="0">
                  <c:v>1.8333333333333333</c:v>
                </c:pt>
                <c:pt idx="1">
                  <c:v>3</c:v>
                </c:pt>
                <c:pt idx="2">
                  <c:v>2.5</c:v>
                </c:pt>
                <c:pt idx="3">
                  <c:v>2.5</c:v>
                </c:pt>
              </c:numCache>
            </c:numRef>
          </c:val>
        </c:ser>
        <c:ser>
          <c:idx val="1"/>
          <c:order val="1"/>
          <c:tx>
            <c:strRef>
              <c:f>'number of devices used'!$X$5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used'!$Q$12:$T$12</c:f>
              <c:numCache>
                <c:formatCode>General</c:formatCode>
                <c:ptCount val="4"/>
                <c:pt idx="0">
                  <c:v>1.5</c:v>
                </c:pt>
                <c:pt idx="1">
                  <c:v>2.6666666666666665</c:v>
                </c:pt>
                <c:pt idx="2">
                  <c:v>2.1666666666666665</c:v>
                </c:pt>
                <c:pt idx="3">
                  <c:v>2.1666666666666665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5182584"/>
        <c:axId val="395182976"/>
      </c:barChart>
      <c:catAx>
        <c:axId val="39518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2976"/>
        <c:crosses val="autoZero"/>
        <c:auto val="1"/>
        <c:lblAlgn val="ctr"/>
        <c:lblOffset val="100"/>
        <c:noMultiLvlLbl val="0"/>
      </c:catAx>
      <c:valAx>
        <c:axId val="3951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Times!$E$2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3399FF">
                    <a:shade val="30000"/>
                    <a:satMod val="115000"/>
                  </a:srgbClr>
                </a:gs>
                <a:gs pos="50000">
                  <a:srgbClr val="3399FF">
                    <a:shade val="67500"/>
                    <a:satMod val="115000"/>
                  </a:srgbClr>
                </a:gs>
                <a:gs pos="100000">
                  <a:srgbClr val="3399FF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Times!$E$26:$H$26</c:f>
                <c:numCache>
                  <c:formatCode>General</c:formatCode>
                  <c:ptCount val="4"/>
                  <c:pt idx="0">
                    <c:v>3.3466401061363023</c:v>
                  </c:pt>
                  <c:pt idx="1">
                    <c:v>5.9700642095932848</c:v>
                  </c:pt>
                  <c:pt idx="2">
                    <c:v>1.0327955589886446</c:v>
                  </c:pt>
                  <c:pt idx="3">
                    <c:v>5.3197744313081508</c:v>
                  </c:pt>
                </c:numCache>
              </c:numRef>
            </c:plus>
            <c:minus>
              <c:numRef>
                <c:f>Times!$E$26:$H$26</c:f>
                <c:numCache>
                  <c:formatCode>General</c:formatCode>
                  <c:ptCount val="4"/>
                  <c:pt idx="0">
                    <c:v>3.3466401061363023</c:v>
                  </c:pt>
                  <c:pt idx="1">
                    <c:v>5.9700642095932848</c:v>
                  </c:pt>
                  <c:pt idx="2">
                    <c:v>1.0327955589886446</c:v>
                  </c:pt>
                  <c:pt idx="3">
                    <c:v>5.3197744313081508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9</c:v>
                </c:pt>
                <c:pt idx="1">
                  <c:v>21.583333333333332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ser>
          <c:idx val="0"/>
          <c:order val="1"/>
          <c:tx>
            <c:strRef>
              <c:f>Times!$A$2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9999">
                    <a:shade val="30000"/>
                    <a:satMod val="115000"/>
                  </a:srgbClr>
                </a:gs>
                <a:gs pos="50000">
                  <a:srgbClr val="009999">
                    <a:shade val="67500"/>
                    <a:satMod val="115000"/>
                  </a:srgbClr>
                </a:gs>
                <a:gs pos="100000">
                  <a:srgbClr val="009999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Times!$A$26:$D$26</c:f>
                <c:numCache>
                  <c:formatCode>General</c:formatCode>
                  <c:ptCount val="4"/>
                  <c:pt idx="0">
                    <c:v>5.8523499553598128</c:v>
                  </c:pt>
                  <c:pt idx="1">
                    <c:v>8.1240384046359608</c:v>
                  </c:pt>
                  <c:pt idx="2">
                    <c:v>3.7204390421920168</c:v>
                  </c:pt>
                  <c:pt idx="3">
                    <c:v>8.4404778695679727</c:v>
                  </c:pt>
                </c:numCache>
              </c:numRef>
            </c:plus>
            <c:minus>
              <c:numRef>
                <c:f>Times!$A$26:$D$26</c:f>
                <c:numCache>
                  <c:formatCode>General</c:formatCode>
                  <c:ptCount val="4"/>
                  <c:pt idx="0">
                    <c:v>5.8523499553598128</c:v>
                  </c:pt>
                  <c:pt idx="1">
                    <c:v>8.1240384046359608</c:v>
                  </c:pt>
                  <c:pt idx="2">
                    <c:v>3.7204390421920168</c:v>
                  </c:pt>
                  <c:pt idx="3">
                    <c:v>8.4404778695679727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21870024"/>
        <c:axId val="521868848"/>
      </c:barChart>
      <c:catAx>
        <c:axId val="521870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868848"/>
        <c:crosses val="autoZero"/>
        <c:auto val="1"/>
        <c:lblAlgn val="ctr"/>
        <c:lblOffset val="100"/>
        <c:noMultiLvlLbl val="0"/>
      </c:catAx>
      <c:valAx>
        <c:axId val="52186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87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9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5183760"/>
        <c:axId val="395184152"/>
      </c:barChart>
      <c:catAx>
        <c:axId val="39518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4152"/>
        <c:crosses val="autoZero"/>
        <c:auto val="1"/>
        <c:lblAlgn val="ctr"/>
        <c:lblOffset val="100"/>
        <c:noMultiLvlLbl val="0"/>
      </c:catAx>
      <c:valAx>
        <c:axId val="39518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1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3657232"/>
        <c:axId val="393657624"/>
      </c:barChart>
      <c:catAx>
        <c:axId val="393657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657624"/>
        <c:crosses val="autoZero"/>
        <c:auto val="1"/>
        <c:lblAlgn val="ctr"/>
        <c:lblOffset val="100"/>
        <c:noMultiLvlLbl val="0"/>
      </c:catAx>
      <c:valAx>
        <c:axId val="3936576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6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devices used'!$X$4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'number of devices used'!$L$13:$O$13</c:f>
                <c:numCache>
                  <c:formatCode>General</c:formatCode>
                  <c:ptCount val="4"/>
                  <c:pt idx="0">
                    <c:v>0.75277265270908089</c:v>
                  </c:pt>
                  <c:pt idx="1">
                    <c:v>0</c:v>
                  </c:pt>
                  <c:pt idx="2">
                    <c:v>0.83666002653407556</c:v>
                  </c:pt>
                  <c:pt idx="3">
                    <c:v>1.0488088481701516</c:v>
                  </c:pt>
                </c:numCache>
              </c:numRef>
            </c:plus>
            <c:minus>
              <c:numRef>
                <c:f>'number of devices used'!$L$13:$O$13</c:f>
                <c:numCache>
                  <c:formatCode>General</c:formatCode>
                  <c:ptCount val="4"/>
                  <c:pt idx="0">
                    <c:v>0.75277265270908089</c:v>
                  </c:pt>
                  <c:pt idx="1">
                    <c:v>0</c:v>
                  </c:pt>
                  <c:pt idx="2">
                    <c:v>0.83666002653407556</c:v>
                  </c:pt>
                  <c:pt idx="3">
                    <c:v>1.0488088481701516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used'!$L$12:$O$12</c:f>
              <c:numCache>
                <c:formatCode>General</c:formatCode>
                <c:ptCount val="4"/>
                <c:pt idx="0">
                  <c:v>1.8333333333333333</c:v>
                </c:pt>
                <c:pt idx="1">
                  <c:v>3</c:v>
                </c:pt>
                <c:pt idx="2">
                  <c:v>2.5</c:v>
                </c:pt>
                <c:pt idx="3">
                  <c:v>2.5</c:v>
                </c:pt>
              </c:numCache>
            </c:numRef>
          </c:val>
        </c:ser>
        <c:ser>
          <c:idx val="1"/>
          <c:order val="1"/>
          <c:tx>
            <c:strRef>
              <c:f>'number of devices used'!$X$5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'number of devices used'!$Q$13:$T$13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0.81649658092772637</c:v>
                  </c:pt>
                  <c:pt idx="2">
                    <c:v>0.75277265270908089</c:v>
                  </c:pt>
                  <c:pt idx="3">
                    <c:v>0.40824829046386274</c:v>
                  </c:pt>
                </c:numCache>
              </c:numRef>
            </c:plus>
            <c:minus>
              <c:numRef>
                <c:f>'number of devices used'!$Q$13:$T$13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0.81649658092772637</c:v>
                  </c:pt>
                  <c:pt idx="2">
                    <c:v>0.75277265270908089</c:v>
                  </c:pt>
                  <c:pt idx="3">
                    <c:v>0.40824829046386274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used'!$Q$12:$T$12</c:f>
              <c:numCache>
                <c:formatCode>General</c:formatCode>
                <c:ptCount val="4"/>
                <c:pt idx="0">
                  <c:v>1.5</c:v>
                </c:pt>
                <c:pt idx="1">
                  <c:v>2.6666666666666665</c:v>
                </c:pt>
                <c:pt idx="2">
                  <c:v>2.1666666666666665</c:v>
                </c:pt>
                <c:pt idx="3">
                  <c:v>2.1666666666666665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3658408"/>
        <c:axId val="393658800"/>
      </c:barChart>
      <c:catAx>
        <c:axId val="39365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658800"/>
        <c:crosses val="autoZero"/>
        <c:auto val="1"/>
        <c:lblAlgn val="ctr"/>
        <c:lblOffset val="100"/>
        <c:noMultiLvlLbl val="0"/>
      </c:catAx>
      <c:valAx>
        <c:axId val="3936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65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18" Type="http://schemas.openxmlformats.org/officeDocument/2006/relationships/chart" Target="../charts/chart23.xml"/><Relationship Id="rId26" Type="http://schemas.openxmlformats.org/officeDocument/2006/relationships/chart" Target="../charts/chart31.xml"/><Relationship Id="rId3" Type="http://schemas.openxmlformats.org/officeDocument/2006/relationships/chart" Target="../charts/chart8.xml"/><Relationship Id="rId21" Type="http://schemas.openxmlformats.org/officeDocument/2006/relationships/chart" Target="../charts/chart26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17" Type="http://schemas.openxmlformats.org/officeDocument/2006/relationships/chart" Target="../charts/chart22.xml"/><Relationship Id="rId25" Type="http://schemas.openxmlformats.org/officeDocument/2006/relationships/chart" Target="../charts/chart30.xml"/><Relationship Id="rId2" Type="http://schemas.openxmlformats.org/officeDocument/2006/relationships/chart" Target="../charts/chart7.xml"/><Relationship Id="rId16" Type="http://schemas.openxmlformats.org/officeDocument/2006/relationships/chart" Target="../charts/chart21.xml"/><Relationship Id="rId20" Type="http://schemas.openxmlformats.org/officeDocument/2006/relationships/chart" Target="../charts/chart25.xml"/><Relationship Id="rId29" Type="http://schemas.openxmlformats.org/officeDocument/2006/relationships/chart" Target="../charts/chart34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24" Type="http://schemas.openxmlformats.org/officeDocument/2006/relationships/chart" Target="../charts/chart29.xml"/><Relationship Id="rId32" Type="http://schemas.openxmlformats.org/officeDocument/2006/relationships/chart" Target="../charts/chart37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23" Type="http://schemas.openxmlformats.org/officeDocument/2006/relationships/chart" Target="../charts/chart28.xml"/><Relationship Id="rId28" Type="http://schemas.openxmlformats.org/officeDocument/2006/relationships/chart" Target="../charts/chart33.xml"/><Relationship Id="rId10" Type="http://schemas.openxmlformats.org/officeDocument/2006/relationships/chart" Target="../charts/chart15.xml"/><Relationship Id="rId19" Type="http://schemas.openxmlformats.org/officeDocument/2006/relationships/chart" Target="../charts/chart24.xml"/><Relationship Id="rId31" Type="http://schemas.openxmlformats.org/officeDocument/2006/relationships/chart" Target="../charts/chart36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Relationship Id="rId22" Type="http://schemas.openxmlformats.org/officeDocument/2006/relationships/chart" Target="../charts/chart27.xml"/><Relationship Id="rId27" Type="http://schemas.openxmlformats.org/officeDocument/2006/relationships/chart" Target="../charts/chart32.xml"/><Relationship Id="rId30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142875</xdr:colOff>
      <xdr:row>304</xdr:row>
      <xdr:rowOff>95250</xdr:rowOff>
    </xdr:from>
    <xdr:to>
      <xdr:col>7</xdr:col>
      <xdr:colOff>447675</xdr:colOff>
      <xdr:row>318</xdr:row>
      <xdr:rowOff>171450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0</xdr:colOff>
      <xdr:row>66</xdr:row>
      <xdr:rowOff>0</xdr:rowOff>
    </xdr:from>
    <xdr:to>
      <xdr:col>17</xdr:col>
      <xdr:colOff>304800</xdr:colOff>
      <xdr:row>80</xdr:row>
      <xdr:rowOff>76200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20</xdr:row>
      <xdr:rowOff>104775</xdr:rowOff>
    </xdr:from>
    <xdr:to>
      <xdr:col>18</xdr:col>
      <xdr:colOff>381000</xdr:colOff>
      <xdr:row>34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E1" workbookViewId="0">
      <selection activeCell="M41" sqref="M41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145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148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165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122</v>
      </c>
      <c r="D36" s="1">
        <v>1</v>
      </c>
      <c r="J36" s="1">
        <v>1</v>
      </c>
    </row>
    <row r="37" spans="1:16" x14ac:dyDescent="0.25">
      <c r="C37" t="s">
        <v>123</v>
      </c>
      <c r="D37">
        <f>COUNTIF(D2:D19,1)</f>
        <v>0</v>
      </c>
      <c r="J37">
        <f>COUNTIF(J2:J19,1)</f>
        <v>0</v>
      </c>
    </row>
    <row r="42" spans="1:16" x14ac:dyDescent="0.25">
      <c r="A42" t="s">
        <v>201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B1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121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146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146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149</v>
      </c>
      <c r="P12" s="4" t="s">
        <v>150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146</v>
      </c>
      <c r="P13" s="4" t="s">
        <v>166</v>
      </c>
    </row>
    <row r="14" spans="1:16" x14ac:dyDescent="0.25">
      <c r="O14" t="s">
        <v>25</v>
      </c>
    </row>
    <row r="15" spans="1:16" x14ac:dyDescent="0.25">
      <c r="O15" t="s">
        <v>138</v>
      </c>
    </row>
    <row r="16" spans="1:16" x14ac:dyDescent="0.25">
      <c r="O16" t="s">
        <v>135</v>
      </c>
    </row>
    <row r="17" spans="1:15" x14ac:dyDescent="0.25">
      <c r="O17" t="s">
        <v>136</v>
      </c>
    </row>
    <row r="18" spans="1:15" x14ac:dyDescent="0.25">
      <c r="O18" t="s">
        <v>137</v>
      </c>
    </row>
    <row r="19" spans="1:15" x14ac:dyDescent="0.25">
      <c r="O19" t="s">
        <v>139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 t="shared" ref="B23:G23" si="0">COUNTIF(B2:B18, "With")</f>
        <v>10</v>
      </c>
      <c r="C23">
        <f t="shared" si="0"/>
        <v>12</v>
      </c>
      <c r="D23">
        <f t="shared" si="0"/>
        <v>12</v>
      </c>
      <c r="E23">
        <f t="shared" si="0"/>
        <v>9</v>
      </c>
      <c r="F23">
        <f t="shared" si="0"/>
        <v>9</v>
      </c>
      <c r="G23">
        <f t="shared" si="0"/>
        <v>11</v>
      </c>
      <c r="H23">
        <f t="shared" ref="H23:N23" si="1">MEDIAN(H2:H19)</f>
        <v>4.5</v>
      </c>
      <c r="I23">
        <f t="shared" si="1"/>
        <v>4</v>
      </c>
      <c r="J23">
        <f t="shared" si="1"/>
        <v>1.5</v>
      </c>
      <c r="K23">
        <f t="shared" si="1"/>
        <v>5</v>
      </c>
      <c r="L23">
        <f t="shared" si="1"/>
        <v>5</v>
      </c>
      <c r="M23">
        <f t="shared" si="1"/>
        <v>5</v>
      </c>
      <c r="N23">
        <f t="shared" si="1"/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 t="shared" ref="B25:G25" si="2">COUNTIF(B2:B18, "Without")</f>
        <v>0</v>
      </c>
      <c r="C25">
        <f t="shared" si="2"/>
        <v>0</v>
      </c>
      <c r="D25">
        <f t="shared" si="2"/>
        <v>0</v>
      </c>
      <c r="E25">
        <f t="shared" si="2"/>
        <v>1</v>
      </c>
      <c r="F25">
        <f t="shared" si="2"/>
        <v>1</v>
      </c>
      <c r="G25">
        <f t="shared" si="2"/>
        <v>0</v>
      </c>
      <c r="H25">
        <f t="shared" ref="H25:N25" si="3">AVERAGE(H2:H19)</f>
        <v>4.5</v>
      </c>
      <c r="I25">
        <f t="shared" si="3"/>
        <v>4</v>
      </c>
      <c r="J25">
        <f t="shared" si="3"/>
        <v>1.6666666666666667</v>
      </c>
      <c r="K25">
        <f t="shared" si="3"/>
        <v>4.833333333333333</v>
      </c>
      <c r="L25">
        <f t="shared" si="3"/>
        <v>4.833333333333333</v>
      </c>
      <c r="M25">
        <f t="shared" si="3"/>
        <v>4.75</v>
      </c>
      <c r="N25">
        <f t="shared" si="3"/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 t="shared" ref="B27:G27" si="4">COUNTIF(B2:B20,"Neither")</f>
        <v>2</v>
      </c>
      <c r="C27">
        <f t="shared" si="4"/>
        <v>0</v>
      </c>
      <c r="D27">
        <f t="shared" si="4"/>
        <v>0</v>
      </c>
      <c r="E27">
        <f t="shared" si="4"/>
        <v>2</v>
      </c>
      <c r="F27">
        <f t="shared" si="4"/>
        <v>2</v>
      </c>
      <c r="G27">
        <f t="shared" si="4"/>
        <v>1</v>
      </c>
      <c r="H27">
        <f t="shared" ref="H27:J27" si="5">COUNTIF(H2:H18, 5)</f>
        <v>6</v>
      </c>
      <c r="I27">
        <f t="shared" si="5"/>
        <v>3</v>
      </c>
      <c r="J27">
        <f t="shared" si="5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6">D23/(D23+D25+D27)</f>
        <v>1</v>
      </c>
      <c r="E29">
        <f t="shared" si="6"/>
        <v>0.75</v>
      </c>
      <c r="F29">
        <f t="shared" si="6"/>
        <v>0.75</v>
      </c>
      <c r="G29">
        <f t="shared" si="6"/>
        <v>0.91666666666666663</v>
      </c>
      <c r="H29">
        <f t="shared" ref="H29:J29" si="7">COUNTIF(H2:H19,4)</f>
        <v>6</v>
      </c>
      <c r="I29">
        <f t="shared" si="7"/>
        <v>6</v>
      </c>
      <c r="J29">
        <f t="shared" si="7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8">D25/(D23+D27+D25)</f>
        <v>0</v>
      </c>
      <c r="E31">
        <f t="shared" si="8"/>
        <v>8.3333333333333329E-2</v>
      </c>
      <c r="F31">
        <f t="shared" si="8"/>
        <v>8.3333333333333329E-2</v>
      </c>
      <c r="G31">
        <f t="shared" si="8"/>
        <v>0</v>
      </c>
      <c r="H31">
        <f t="shared" ref="H31:J31" si="9">COUNTIF(H2:H19,3)</f>
        <v>0</v>
      </c>
      <c r="I31">
        <f t="shared" si="9"/>
        <v>3</v>
      </c>
      <c r="J31">
        <f t="shared" si="9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10">D27/(D27+D25+D23)</f>
        <v>0</v>
      </c>
      <c r="E33">
        <f t="shared" si="10"/>
        <v>0.16666666666666666</v>
      </c>
      <c r="F33">
        <f t="shared" si="10"/>
        <v>0.16666666666666666</v>
      </c>
      <c r="G33">
        <f t="shared" si="10"/>
        <v>8.3333333333333329E-2</v>
      </c>
      <c r="H33">
        <f t="shared" ref="H33:J33" si="11">COUNTIF(H2:H19,2)</f>
        <v>0</v>
      </c>
      <c r="I33">
        <f t="shared" si="11"/>
        <v>0</v>
      </c>
      <c r="J33">
        <f t="shared" si="11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12">COUNTIF(H2:H18,1)</f>
        <v>0</v>
      </c>
      <c r="I35">
        <f t="shared" si="12"/>
        <v>0</v>
      </c>
      <c r="J35">
        <f t="shared" si="12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 t="shared" ref="F51:K51" si="13">COUNTA(F37:F48)</f>
        <v>11</v>
      </c>
      <c r="G51">
        <f t="shared" si="13"/>
        <v>6</v>
      </c>
      <c r="H51">
        <f t="shared" si="13"/>
        <v>10</v>
      </c>
      <c r="I51">
        <f t="shared" si="13"/>
        <v>11</v>
      </c>
      <c r="J51">
        <f t="shared" si="13"/>
        <v>11</v>
      </c>
      <c r="K51">
        <f t="shared" si="13"/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14">COUNTA(F59:F70)</f>
        <v>12</v>
      </c>
      <c r="G73">
        <f t="shared" si="14"/>
        <v>7</v>
      </c>
      <c r="H73">
        <f t="shared" si="14"/>
        <v>10</v>
      </c>
      <c r="I73">
        <f t="shared" si="14"/>
        <v>11</v>
      </c>
      <c r="J73">
        <f t="shared" si="14"/>
        <v>8</v>
      </c>
      <c r="K73">
        <f t="shared" si="14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201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D67" sqref="D6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151</v>
      </c>
      <c r="M1" s="1" t="s">
        <v>152</v>
      </c>
      <c r="N1" s="1" t="s">
        <v>203</v>
      </c>
      <c r="O1" s="1" t="s">
        <v>204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  <c r="N2">
        <v>4</v>
      </c>
      <c r="O2">
        <v>1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  <c r="N3">
        <v>2</v>
      </c>
      <c r="O3">
        <v>0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2</v>
      </c>
      <c r="O5">
        <v>0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  <c r="N7">
        <v>2</v>
      </c>
      <c r="O7">
        <v>0</v>
      </c>
    </row>
    <row r="12" spans="1:20" x14ac:dyDescent="0.25">
      <c r="C12" t="s">
        <v>142</v>
      </c>
      <c r="D12" t="s">
        <v>143</v>
      </c>
      <c r="E12" t="s">
        <v>144</v>
      </c>
      <c r="F12" t="s">
        <v>141</v>
      </c>
      <c r="J12">
        <v>5</v>
      </c>
    </row>
    <row r="13" spans="1:20" x14ac:dyDescent="0.25">
      <c r="J13">
        <v>2</v>
      </c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J14">
        <v>3</v>
      </c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J15">
        <v>2</v>
      </c>
      <c r="N15">
        <v>3</v>
      </c>
      <c r="O15">
        <v>5</v>
      </c>
      <c r="Q15">
        <v>4</v>
      </c>
      <c r="S15">
        <v>5</v>
      </c>
    </row>
    <row r="16" spans="1:20" x14ac:dyDescent="0.25">
      <c r="J16">
        <v>2</v>
      </c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J17">
        <v>2</v>
      </c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J18">
        <f>MEDIAN(J12:J17)</f>
        <v>2</v>
      </c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147</v>
      </c>
      <c r="C19" t="s">
        <v>147</v>
      </c>
      <c r="D19" t="s">
        <v>147</v>
      </c>
      <c r="E19" t="s">
        <v>147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4</v>
      </c>
      <c r="K22" t="e">
        <f t="array" ref="K22">MEDIAN(IF(K2:K17&lt;&gt;0,K2:K17))</f>
        <v>#NUM!</v>
      </c>
      <c r="N22" t="s">
        <v>139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137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3.5</v>
      </c>
      <c r="K24" t="e">
        <f t="array" ref="K24">AVERAGE(IF(K2:K19&lt;&gt;0,K2:K19))</f>
        <v>#DIV/0!</v>
      </c>
      <c r="N24" t="s">
        <v>136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135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12</v>
      </c>
      <c r="K26">
        <f t="array" ref="K26">COUNT(IF(K2:K19&lt;&gt;0,K2:K19))</f>
        <v>0</v>
      </c>
      <c r="N26" t="s">
        <v>138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 t="shared" ref="F28:K28" si="0">F26/COUNTA(A2:A18)</f>
        <v>1</v>
      </c>
      <c r="G28">
        <f t="shared" si="0"/>
        <v>0.16666666666666666</v>
      </c>
      <c r="H28">
        <f t="shared" si="0"/>
        <v>0.8571428571428571</v>
      </c>
      <c r="I28">
        <f t="shared" si="0"/>
        <v>0.5714285714285714</v>
      </c>
      <c r="J28">
        <f t="shared" si="0"/>
        <v>1.7142857142857142</v>
      </c>
      <c r="K28">
        <f t="shared" si="0"/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155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154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158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159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138</v>
      </c>
    </row>
    <row r="44" spans="2:5" x14ac:dyDescent="0.25">
      <c r="C44" t="s">
        <v>135</v>
      </c>
    </row>
    <row r="45" spans="2:5" x14ac:dyDescent="0.25">
      <c r="C45" t="s">
        <v>136</v>
      </c>
    </row>
    <row r="46" spans="2:5" x14ac:dyDescent="0.25">
      <c r="C46" t="s">
        <v>137</v>
      </c>
    </row>
    <row r="47" spans="2:5" x14ac:dyDescent="0.25">
      <c r="C47" t="s">
        <v>139</v>
      </c>
    </row>
    <row r="51" spans="1:13" x14ac:dyDescent="0.25">
      <c r="A51" t="s">
        <v>202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N5" sqref="N5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8" max="8" width="19.28515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151</v>
      </c>
      <c r="G1" s="1" t="s">
        <v>152</v>
      </c>
      <c r="H1" s="1" t="s">
        <v>203</v>
      </c>
      <c r="I1" s="1" t="s">
        <v>204</v>
      </c>
    </row>
    <row r="2" spans="1:9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  <c r="H3">
        <v>3</v>
      </c>
      <c r="I3">
        <v>0</v>
      </c>
    </row>
    <row r="4" spans="1:9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  <c r="H7">
        <v>1</v>
      </c>
      <c r="I7">
        <v>1</v>
      </c>
    </row>
    <row r="9" spans="1:9" x14ac:dyDescent="0.25">
      <c r="G9" t="s">
        <v>108</v>
      </c>
    </row>
    <row r="16" spans="1:9" x14ac:dyDescent="0.25">
      <c r="B16" t="s">
        <v>147</v>
      </c>
      <c r="C16" t="s">
        <v>147</v>
      </c>
      <c r="D16" t="s">
        <v>147</v>
      </c>
      <c r="E16" t="s">
        <v>147</v>
      </c>
    </row>
    <row r="17" spans="1:1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1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1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15" x14ac:dyDescent="0.25">
      <c r="B20" t="s">
        <v>85</v>
      </c>
      <c r="C20" t="s">
        <v>85</v>
      </c>
      <c r="D20" t="s">
        <v>85</v>
      </c>
      <c r="E20" t="s">
        <v>85</v>
      </c>
    </row>
    <row r="21" spans="1:1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15" x14ac:dyDescent="0.25">
      <c r="B22" s="1">
        <v>5</v>
      </c>
      <c r="C22" s="1">
        <v>5</v>
      </c>
      <c r="D22" s="1">
        <v>5</v>
      </c>
      <c r="E22" s="1">
        <v>5</v>
      </c>
      <c r="O22">
        <v>2</v>
      </c>
    </row>
    <row r="23" spans="1:1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  <c r="O23">
        <v>3</v>
      </c>
    </row>
    <row r="24" spans="1:15" x14ac:dyDescent="0.25">
      <c r="B24" s="1">
        <v>4</v>
      </c>
      <c r="C24" s="1">
        <v>4</v>
      </c>
      <c r="D24" s="1">
        <v>4</v>
      </c>
      <c r="E24" s="1">
        <v>4</v>
      </c>
      <c r="O24">
        <v>2</v>
      </c>
    </row>
    <row r="25" spans="1:1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  <c r="O25">
        <v>3</v>
      </c>
    </row>
    <row r="26" spans="1:15" x14ac:dyDescent="0.25">
      <c r="B26" s="1">
        <v>3</v>
      </c>
      <c r="C26" s="1">
        <v>3</v>
      </c>
      <c r="D26" s="1">
        <v>3</v>
      </c>
      <c r="E26" s="1">
        <v>3</v>
      </c>
      <c r="O26">
        <v>2</v>
      </c>
    </row>
    <row r="27" spans="1:1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  <c r="O27">
        <v>2</v>
      </c>
    </row>
    <row r="28" spans="1:15" x14ac:dyDescent="0.25">
      <c r="B28" s="1">
        <v>2</v>
      </c>
      <c r="C28" s="1">
        <v>2</v>
      </c>
      <c r="D28" s="1">
        <v>2</v>
      </c>
      <c r="E28" s="1">
        <v>2</v>
      </c>
      <c r="O28">
        <f>MEDIAN(O22:O27)</f>
        <v>2</v>
      </c>
    </row>
    <row r="29" spans="1:1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15" x14ac:dyDescent="0.25">
      <c r="B30" s="1">
        <v>1</v>
      </c>
      <c r="C30" s="1">
        <v>1</v>
      </c>
      <c r="D30" s="1">
        <v>1</v>
      </c>
      <c r="E30" s="1">
        <v>1</v>
      </c>
    </row>
    <row r="31" spans="1:1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155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138</v>
      </c>
    </row>
    <row r="35" spans="2:7" x14ac:dyDescent="0.25">
      <c r="B35" t="s">
        <v>154</v>
      </c>
      <c r="G35" t="s">
        <v>135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136</v>
      </c>
    </row>
    <row r="37" spans="2:7" x14ac:dyDescent="0.25">
      <c r="B37" t="s">
        <v>160</v>
      </c>
      <c r="G37" t="s">
        <v>137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139</v>
      </c>
    </row>
    <row r="39" spans="2:7" x14ac:dyDescent="0.25">
      <c r="B39" t="s">
        <v>157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N38" sqref="N3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151</v>
      </c>
      <c r="M1" s="1" t="s">
        <v>152</v>
      </c>
      <c r="N1" s="1" t="s">
        <v>203</v>
      </c>
      <c r="O1" s="1" t="s">
        <v>204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  <c r="N2">
        <v>1</v>
      </c>
      <c r="O2">
        <v>1</v>
      </c>
    </row>
    <row r="3" spans="1:20" x14ac:dyDescent="0.25">
      <c r="A3" s="1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  <c r="N3">
        <v>3</v>
      </c>
      <c r="O3">
        <v>0</v>
      </c>
    </row>
    <row r="4" spans="1:20" x14ac:dyDescent="0.25">
      <c r="A4" s="1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 s="1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4</v>
      </c>
      <c r="O5">
        <v>0</v>
      </c>
    </row>
    <row r="6" spans="1:20" x14ac:dyDescent="0.25">
      <c r="A6" s="1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 s="1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N7">
        <v>2</v>
      </c>
      <c r="O7">
        <v>0</v>
      </c>
    </row>
    <row r="8" spans="1:20" x14ac:dyDescent="0.25">
      <c r="O8" s="1" t="s">
        <v>43</v>
      </c>
      <c r="P8" s="1" t="s">
        <v>86</v>
      </c>
      <c r="Q8" s="1" t="s">
        <v>44</v>
      </c>
      <c r="R8" s="1" t="s">
        <v>12</v>
      </c>
      <c r="S8" s="1" t="s">
        <v>46</v>
      </c>
      <c r="T8" s="1" t="s">
        <v>45</v>
      </c>
    </row>
    <row r="9" spans="1:20" x14ac:dyDescent="0.25">
      <c r="N9">
        <v>1</v>
      </c>
      <c r="O9">
        <v>5</v>
      </c>
      <c r="P9">
        <v>3</v>
      </c>
      <c r="Q9">
        <v>5</v>
      </c>
      <c r="R9">
        <v>0</v>
      </c>
      <c r="S9">
        <v>0</v>
      </c>
      <c r="T9">
        <v>5</v>
      </c>
    </row>
    <row r="10" spans="1:20" x14ac:dyDescent="0.25">
      <c r="N10">
        <v>3</v>
      </c>
      <c r="O10">
        <v>5</v>
      </c>
      <c r="P10">
        <v>0</v>
      </c>
      <c r="Q10">
        <v>4</v>
      </c>
      <c r="R10">
        <v>5</v>
      </c>
      <c r="S10">
        <v>0</v>
      </c>
      <c r="T10">
        <v>5</v>
      </c>
    </row>
    <row r="11" spans="1:20" x14ac:dyDescent="0.25">
      <c r="N11">
        <v>5</v>
      </c>
      <c r="O11">
        <v>5</v>
      </c>
      <c r="P11">
        <v>0</v>
      </c>
      <c r="Q11">
        <v>4</v>
      </c>
      <c r="R11">
        <v>5</v>
      </c>
      <c r="S11">
        <v>0</v>
      </c>
      <c r="T11">
        <v>0</v>
      </c>
    </row>
    <row r="12" spans="1:20" x14ac:dyDescent="0.25">
      <c r="N12">
        <v>13</v>
      </c>
      <c r="O12">
        <v>5</v>
      </c>
      <c r="P12">
        <v>0</v>
      </c>
      <c r="Q12">
        <v>5</v>
      </c>
      <c r="R12">
        <v>5</v>
      </c>
      <c r="S12">
        <v>5</v>
      </c>
      <c r="T12">
        <v>5</v>
      </c>
    </row>
    <row r="13" spans="1:20" x14ac:dyDescent="0.25">
      <c r="N13">
        <v>9</v>
      </c>
      <c r="O13">
        <v>5</v>
      </c>
      <c r="P13">
        <v>0</v>
      </c>
      <c r="Q13">
        <v>5</v>
      </c>
      <c r="R13">
        <v>5</v>
      </c>
      <c r="S13">
        <v>5</v>
      </c>
      <c r="T13">
        <v>0</v>
      </c>
    </row>
    <row r="14" spans="1:20" x14ac:dyDescent="0.25">
      <c r="N14">
        <v>11</v>
      </c>
      <c r="O14">
        <v>4</v>
      </c>
      <c r="P14">
        <v>0</v>
      </c>
      <c r="Q14">
        <v>5</v>
      </c>
      <c r="R14">
        <v>3</v>
      </c>
      <c r="S14">
        <v>5</v>
      </c>
      <c r="T14">
        <v>5</v>
      </c>
    </row>
    <row r="16" spans="1:20" x14ac:dyDescent="0.25">
      <c r="N16" t="s">
        <v>139</v>
      </c>
    </row>
    <row r="17" spans="1:20" x14ac:dyDescent="0.25">
      <c r="N17" t="s">
        <v>137</v>
      </c>
    </row>
    <row r="18" spans="1:20" x14ac:dyDescent="0.25">
      <c r="N18" t="s">
        <v>136</v>
      </c>
      <c r="P18">
        <v>1</v>
      </c>
      <c r="R18">
        <v>1</v>
      </c>
    </row>
    <row r="19" spans="1:20" x14ac:dyDescent="0.25">
      <c r="N19" t="s">
        <v>135</v>
      </c>
      <c r="O19">
        <v>1</v>
      </c>
      <c r="Q19">
        <v>2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N20" t="s">
        <v>138</v>
      </c>
      <c r="O20">
        <v>5</v>
      </c>
      <c r="Q20">
        <v>4</v>
      </c>
      <c r="R20">
        <v>4</v>
      </c>
      <c r="S20">
        <v>3</v>
      </c>
      <c r="T20">
        <v>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147</v>
      </c>
      <c r="C24" t="s">
        <v>147</v>
      </c>
      <c r="D24" t="s">
        <v>147</v>
      </c>
      <c r="E24" t="s">
        <v>147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N26">
        <v>2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  <c r="N27">
        <v>3</v>
      </c>
    </row>
    <row r="28" spans="1:20" x14ac:dyDescent="0.25">
      <c r="B28" t="s">
        <v>155</v>
      </c>
      <c r="N28">
        <v>3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  <c r="N29">
        <v>4</v>
      </c>
    </row>
    <row r="30" spans="1:20" x14ac:dyDescent="0.25">
      <c r="B30" t="s">
        <v>154</v>
      </c>
      <c r="N30">
        <v>2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  <c r="N31">
        <v>2</v>
      </c>
    </row>
    <row r="32" spans="1:20" x14ac:dyDescent="0.25">
      <c r="B32" t="s">
        <v>160</v>
      </c>
      <c r="N32">
        <f>MEDIAN(N26:N31)</f>
        <v>2.5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157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202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I42" sqref="I42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7" max="7" width="10.140625" bestFit="1" customWidth="1"/>
    <col min="8" max="8" width="21.140625" bestFit="1" customWidth="1"/>
    <col min="9" max="9" width="14.5703125" bestFit="1" customWidth="1"/>
  </cols>
  <sheetData>
    <row r="1" spans="1:12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151</v>
      </c>
      <c r="G1" s="1" t="s">
        <v>152</v>
      </c>
      <c r="H1" s="1" t="s">
        <v>203</v>
      </c>
      <c r="I1" s="1" t="s">
        <v>204</v>
      </c>
    </row>
    <row r="2" spans="1:12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  <c r="H2">
        <v>2</v>
      </c>
      <c r="I2">
        <v>0</v>
      </c>
    </row>
    <row r="3" spans="1:12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  <c r="H3">
        <v>2</v>
      </c>
      <c r="I3">
        <v>0</v>
      </c>
    </row>
    <row r="4" spans="1:12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  <c r="H4">
        <v>2</v>
      </c>
      <c r="I4">
        <v>0</v>
      </c>
      <c r="L4">
        <v>2</v>
      </c>
    </row>
    <row r="5" spans="1:12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  <c r="H5">
        <v>3</v>
      </c>
      <c r="I5">
        <v>0</v>
      </c>
      <c r="L5">
        <v>2</v>
      </c>
    </row>
    <row r="6" spans="1:12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  <c r="H6">
        <v>2</v>
      </c>
      <c r="I6">
        <v>0</v>
      </c>
      <c r="L6">
        <v>2</v>
      </c>
    </row>
    <row r="7" spans="1:12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  <c r="H7">
        <v>2</v>
      </c>
      <c r="I7">
        <v>1</v>
      </c>
      <c r="L7">
        <v>3</v>
      </c>
    </row>
    <row r="8" spans="1:12" x14ac:dyDescent="0.25">
      <c r="L8">
        <v>2</v>
      </c>
    </row>
    <row r="9" spans="1:12" x14ac:dyDescent="0.25">
      <c r="H9" t="s">
        <v>107</v>
      </c>
      <c r="L9">
        <v>3</v>
      </c>
    </row>
    <row r="10" spans="1:12" x14ac:dyDescent="0.25">
      <c r="L10">
        <f>MEDIAN(L4:L9)</f>
        <v>2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147</v>
      </c>
      <c r="C23" t="s">
        <v>147</v>
      </c>
      <c r="D23" t="s">
        <v>147</v>
      </c>
      <c r="E23" t="s">
        <v>147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155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154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160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157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L12" sqref="L12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151</v>
      </c>
      <c r="M1" s="1" t="s">
        <v>152</v>
      </c>
      <c r="N1" s="1" t="s">
        <v>203</v>
      </c>
      <c r="O1" s="1" t="s">
        <v>204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  <c r="N2">
        <v>3</v>
      </c>
      <c r="O2">
        <v>0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  <c r="N3">
        <v>3</v>
      </c>
      <c r="O3">
        <v>0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  <c r="N5">
        <v>3</v>
      </c>
      <c r="O5">
        <v>0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  <c r="N6">
        <v>3</v>
      </c>
      <c r="O6">
        <v>0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139</v>
      </c>
    </row>
    <row r="19" spans="1:20" x14ac:dyDescent="0.25">
      <c r="N19" t="s">
        <v>137</v>
      </c>
      <c r="S19">
        <v>1</v>
      </c>
    </row>
    <row r="20" spans="1:20" x14ac:dyDescent="0.25">
      <c r="N20" t="s">
        <v>136</v>
      </c>
    </row>
    <row r="21" spans="1:20" x14ac:dyDescent="0.25">
      <c r="N21" t="s">
        <v>135</v>
      </c>
      <c r="O21">
        <v>1</v>
      </c>
      <c r="R21">
        <v>2</v>
      </c>
    </row>
    <row r="22" spans="1:20" x14ac:dyDescent="0.25">
      <c r="N22" t="s">
        <v>138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147</v>
      </c>
      <c r="C31" t="s">
        <v>147</v>
      </c>
      <c r="D31" t="s">
        <v>147</v>
      </c>
      <c r="E31" t="s">
        <v>147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155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156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160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157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47" sqref="H4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151</v>
      </c>
      <c r="G1" s="1" t="s">
        <v>152</v>
      </c>
      <c r="H1" s="1" t="s">
        <v>203</v>
      </c>
      <c r="I1" s="1" t="s">
        <v>204</v>
      </c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  <c r="H3">
        <v>3</v>
      </c>
      <c r="I3">
        <v>0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  <c r="H4">
        <v>3</v>
      </c>
      <c r="I4">
        <v>0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  <c r="H5">
        <v>3</v>
      </c>
      <c r="I5">
        <v>0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  <c r="H6">
        <v>3</v>
      </c>
      <c r="I6">
        <v>0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2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147</v>
      </c>
      <c r="C18" t="s">
        <v>147</v>
      </c>
      <c r="D18" t="s">
        <v>147</v>
      </c>
      <c r="E18" t="s">
        <v>147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155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154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160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157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202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L30" sqref="L30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3" max="13" width="16.5703125" bestFit="1" customWidth="1"/>
    <col min="14" max="14" width="19.28515625" bestFit="1" customWidth="1"/>
    <col min="15" max="15" width="22.4257812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151</v>
      </c>
      <c r="M1" s="1" t="s">
        <v>152</v>
      </c>
      <c r="N1" s="1" t="s">
        <v>203</v>
      </c>
      <c r="O1" s="1" t="s">
        <v>204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  <c r="N2">
        <v>2</v>
      </c>
      <c r="O2">
        <v>0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  <c r="N3">
        <v>1</v>
      </c>
      <c r="O3">
        <v>0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  <c r="N4">
        <v>2</v>
      </c>
      <c r="O4">
        <v>0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  <c r="N5">
        <v>2</v>
      </c>
      <c r="O5">
        <v>0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  <c r="N6">
        <v>1</v>
      </c>
      <c r="O6">
        <v>0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139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137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136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135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138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147</v>
      </c>
      <c r="C23" t="s">
        <v>147</v>
      </c>
      <c r="D23" t="s">
        <v>147</v>
      </c>
      <c r="E23" t="s">
        <v>147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153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154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160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157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G10" sqref="G10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151</v>
      </c>
      <c r="G1" s="1" t="s">
        <v>152</v>
      </c>
      <c r="H1" s="1" t="s">
        <v>203</v>
      </c>
      <c r="I1" s="1" t="s">
        <v>204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 s="1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  <c r="H3">
        <v>1</v>
      </c>
      <c r="I3">
        <v>0</v>
      </c>
    </row>
    <row r="4" spans="1:13" x14ac:dyDescent="0.25">
      <c r="A4" s="1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  <c r="H4">
        <v>2</v>
      </c>
      <c r="I4">
        <v>0</v>
      </c>
    </row>
    <row r="5" spans="1:13" x14ac:dyDescent="0.25">
      <c r="A5" s="1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  <c r="H5">
        <v>1</v>
      </c>
      <c r="I5">
        <v>0</v>
      </c>
    </row>
    <row r="6" spans="1:13" x14ac:dyDescent="0.25">
      <c r="A6" s="1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  <c r="H6">
        <v>1</v>
      </c>
      <c r="I6">
        <v>0</v>
      </c>
    </row>
    <row r="7" spans="1:13" x14ac:dyDescent="0.25">
      <c r="A7" s="1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0</v>
      </c>
    </row>
    <row r="8" spans="1:13" x14ac:dyDescent="0.25">
      <c r="F8" t="s">
        <v>39</v>
      </c>
      <c r="G8" t="s">
        <v>52</v>
      </c>
    </row>
    <row r="9" spans="1:13" x14ac:dyDescent="0.25">
      <c r="F9" t="s">
        <v>40</v>
      </c>
      <c r="G9" t="s">
        <v>37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106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147</v>
      </c>
      <c r="C21" t="s">
        <v>147</v>
      </c>
      <c r="D21" t="s">
        <v>147</v>
      </c>
      <c r="E21" t="s">
        <v>147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153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154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160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157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202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265" zoomScaleNormal="100" workbookViewId="0">
      <selection activeCell="M309" sqref="M309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109</v>
      </c>
    </row>
    <row r="17" spans="1:1" x14ac:dyDescent="0.25">
      <c r="A17" t="s">
        <v>110</v>
      </c>
    </row>
    <row r="33" spans="1:1" x14ac:dyDescent="0.25">
      <c r="A33" t="s">
        <v>111</v>
      </c>
    </row>
    <row r="49" spans="1:1" x14ac:dyDescent="0.25">
      <c r="A49" t="s">
        <v>112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118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119</v>
      </c>
    </row>
    <row r="161" spans="1:9" x14ac:dyDescent="0.25">
      <c r="A161" t="s">
        <v>9</v>
      </c>
      <c r="I161" t="s">
        <v>140</v>
      </c>
    </row>
    <row r="177" spans="1:1" x14ac:dyDescent="0.25">
      <c r="A177" t="s">
        <v>10</v>
      </c>
    </row>
    <row r="193" spans="1:1" x14ac:dyDescent="0.25">
      <c r="A193" t="s">
        <v>134</v>
      </c>
    </row>
    <row r="209" spans="1:1" x14ac:dyDescent="0.25">
      <c r="A209" t="s">
        <v>124</v>
      </c>
    </row>
    <row r="240" spans="1:1" x14ac:dyDescent="0.25">
      <c r="A240" t="s">
        <v>161</v>
      </c>
    </row>
    <row r="256" spans="1:1" x14ac:dyDescent="0.25">
      <c r="A256" t="s">
        <v>162</v>
      </c>
    </row>
    <row r="272" spans="1:1" x14ac:dyDescent="0.25">
      <c r="A272" t="s">
        <v>163</v>
      </c>
    </row>
    <row r="288" spans="1:1" x14ac:dyDescent="0.25">
      <c r="A288" t="s">
        <v>164</v>
      </c>
    </row>
    <row r="304" spans="1:1" x14ac:dyDescent="0.25">
      <c r="A304" t="s">
        <v>237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J44" sqref="J44"/>
    </sheetView>
  </sheetViews>
  <sheetFormatPr defaultRowHeight="15" x14ac:dyDescent="0.25"/>
  <sheetData>
    <row r="1" spans="1:16" x14ac:dyDescent="0.25">
      <c r="A1" t="s">
        <v>125</v>
      </c>
    </row>
    <row r="2" spans="1:16" x14ac:dyDescent="0.25">
      <c r="A2" t="s">
        <v>37</v>
      </c>
      <c r="E2" t="s">
        <v>52</v>
      </c>
    </row>
    <row r="3" spans="1:16" x14ac:dyDescent="0.25">
      <c r="A3" t="s">
        <v>126</v>
      </c>
      <c r="B3" t="s">
        <v>127</v>
      </c>
      <c r="C3" t="s">
        <v>128</v>
      </c>
      <c r="D3" t="s">
        <v>129</v>
      </c>
      <c r="E3" t="s">
        <v>126</v>
      </c>
      <c r="F3" t="s">
        <v>127</v>
      </c>
      <c r="G3" t="s">
        <v>128</v>
      </c>
      <c r="H3" t="s">
        <v>129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J10" t="e">
        <f t="shared" si="0"/>
        <v>#NUM!</v>
      </c>
      <c r="K10" t="e">
        <f t="shared" si="1"/>
        <v>#DIV/0!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27.25</v>
      </c>
      <c r="E22">
        <f t="shared" si="4"/>
        <v>9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15.416666666666666</v>
      </c>
      <c r="D24">
        <f t="shared" si="5"/>
        <v>26.083333333333332</v>
      </c>
      <c r="E24">
        <f t="shared" si="5"/>
        <v>9</v>
      </c>
      <c r="F24">
        <f t="shared" si="5"/>
        <v>21.583333333333332</v>
      </c>
      <c r="G24">
        <f t="shared" si="5"/>
        <v>16.333333333333332</v>
      </c>
      <c r="H24">
        <f t="shared" si="5"/>
        <v>24.4</v>
      </c>
    </row>
    <row r="25" spans="1:8" x14ac:dyDescent="0.25">
      <c r="A25" t="s">
        <v>205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  <c r="G25" t="s">
        <v>205</v>
      </c>
      <c r="H25" t="s">
        <v>205</v>
      </c>
    </row>
    <row r="26" spans="1:8" x14ac:dyDescent="0.25">
      <c r="A26">
        <f>STDEVA(A4:A17)</f>
        <v>5.8523499553598128</v>
      </c>
      <c r="B26">
        <f t="shared" ref="B26:H26" si="6">STDEVA(B4:B17)</f>
        <v>8.1240384046359608</v>
      </c>
      <c r="C26">
        <f t="shared" si="6"/>
        <v>3.7204390421920168</v>
      </c>
      <c r="D26">
        <f t="shared" si="6"/>
        <v>8.4404778695679727</v>
      </c>
      <c r="E26">
        <f t="shared" si="6"/>
        <v>3.3466401061363023</v>
      </c>
      <c r="F26">
        <f t="shared" si="6"/>
        <v>5.9700642095932848</v>
      </c>
      <c r="G26">
        <f t="shared" si="6"/>
        <v>1.0327955589886446</v>
      </c>
      <c r="H26">
        <f t="shared" si="6"/>
        <v>5.3197744313081508</v>
      </c>
    </row>
    <row r="28" spans="1:8" x14ac:dyDescent="0.25">
      <c r="A28" t="s">
        <v>130</v>
      </c>
      <c r="C28" t="s">
        <v>131</v>
      </c>
      <c r="E28" t="s">
        <v>132</v>
      </c>
      <c r="G28" t="s">
        <v>133</v>
      </c>
    </row>
    <row r="29" spans="1:8" x14ac:dyDescent="0.25">
      <c r="A29">
        <f>AVERAGE(A24,E24)</f>
        <v>9.125</v>
      </c>
      <c r="C29">
        <f>AVERAGE(B24,F24)</f>
        <v>24.291666666666664</v>
      </c>
      <c r="E29">
        <f>AVERAGE(C24,G24)</f>
        <v>15.875</v>
      </c>
      <c r="G29">
        <f>AVERAGE(H24,D24)</f>
        <v>25.241666666666667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113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116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114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115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117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T21" sqref="T21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120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4" sqref="A4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167</v>
      </c>
    </row>
    <row r="2" spans="1:1" x14ac:dyDescent="0.25">
      <c r="A2" t="s">
        <v>170</v>
      </c>
    </row>
    <row r="3" spans="1:1" x14ac:dyDescent="0.25">
      <c r="A3" t="s">
        <v>171</v>
      </c>
    </row>
    <row r="4" spans="1:1" x14ac:dyDescent="0.25">
      <c r="A4" t="s">
        <v>172</v>
      </c>
    </row>
    <row r="5" spans="1:1" x14ac:dyDescent="0.25">
      <c r="A5" t="s">
        <v>173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200</v>
      </c>
    </row>
    <row r="11" spans="1:1" x14ac:dyDescent="0.25">
      <c r="A11" t="s">
        <v>182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187</v>
      </c>
    </row>
    <row r="15" spans="1:1" x14ac:dyDescent="0.25">
      <c r="A15" t="s">
        <v>189</v>
      </c>
    </row>
    <row r="16" spans="1:1" x14ac:dyDescent="0.25">
      <c r="A16" t="s">
        <v>190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197</v>
      </c>
    </row>
    <row r="21" spans="1:1" x14ac:dyDescent="0.25">
      <c r="A21" t="s">
        <v>195</v>
      </c>
    </row>
    <row r="22" spans="1:1" x14ac:dyDescent="0.25">
      <c r="A22" s="6" t="s">
        <v>174</v>
      </c>
    </row>
    <row r="23" spans="1:1" x14ac:dyDescent="0.25">
      <c r="A23" t="s">
        <v>183</v>
      </c>
    </row>
    <row r="24" spans="1:1" x14ac:dyDescent="0.25">
      <c r="A24" s="6" t="s">
        <v>186</v>
      </c>
    </row>
    <row r="25" spans="1:1" x14ac:dyDescent="0.25">
      <c r="A25" s="6" t="s">
        <v>188</v>
      </c>
    </row>
    <row r="26" spans="1:1" x14ac:dyDescent="0.25">
      <c r="A26" t="s">
        <v>191</v>
      </c>
    </row>
    <row r="27" spans="1:1" x14ac:dyDescent="0.25">
      <c r="A27" s="6" t="s">
        <v>192</v>
      </c>
    </row>
    <row r="28" spans="1:1" x14ac:dyDescent="0.25">
      <c r="A28" s="5" t="s">
        <v>196</v>
      </c>
    </row>
    <row r="29" spans="1:1" x14ac:dyDescent="0.25">
      <c r="A29" t="s">
        <v>177</v>
      </c>
    </row>
    <row r="30" spans="1:1" x14ac:dyDescent="0.25">
      <c r="A30" s="6" t="s">
        <v>175</v>
      </c>
    </row>
    <row r="31" spans="1:1" x14ac:dyDescent="0.25">
      <c r="A31" s="5" t="s">
        <v>176</v>
      </c>
    </row>
    <row r="32" spans="1:1" x14ac:dyDescent="0.25">
      <c r="A32" s="6" t="s">
        <v>169</v>
      </c>
    </row>
    <row r="33" spans="1:1" x14ac:dyDescent="0.25">
      <c r="A33" t="s">
        <v>168</v>
      </c>
    </row>
    <row r="34" spans="1:1" x14ac:dyDescent="0.25">
      <c r="A34" s="5" t="s">
        <v>198</v>
      </c>
    </row>
    <row r="35" spans="1:1" x14ac:dyDescent="0.25">
      <c r="A35" s="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57" sqref="I57"/>
    </sheetView>
  </sheetViews>
  <sheetFormatPr defaultRowHeight="15" x14ac:dyDescent="0.25"/>
  <cols>
    <col min="1" max="1" width="69.28515625" bestFit="1" customWidth="1"/>
    <col min="2" max="2" width="12" bestFit="1" customWidth="1"/>
    <col min="3" max="3" width="12.42578125" bestFit="1" customWidth="1"/>
    <col min="4" max="4" width="12.85546875" bestFit="1" customWidth="1"/>
    <col min="5" max="5" width="13.42578125" bestFit="1" customWidth="1"/>
  </cols>
  <sheetData>
    <row r="1" spans="1:5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 spans="1:5" x14ac:dyDescent="0.25">
      <c r="A2" s="7" t="s">
        <v>211</v>
      </c>
      <c r="B2" s="7">
        <v>1</v>
      </c>
      <c r="C2" s="7"/>
      <c r="D2" s="7"/>
      <c r="E2" s="7">
        <v>1</v>
      </c>
    </row>
    <row r="3" spans="1:5" x14ac:dyDescent="0.25">
      <c r="A3" s="7" t="s">
        <v>212</v>
      </c>
      <c r="B3" s="7">
        <v>3</v>
      </c>
      <c r="C3" s="7"/>
      <c r="D3" s="7"/>
      <c r="E3" s="7"/>
    </row>
    <row r="4" spans="1:5" x14ac:dyDescent="0.25">
      <c r="A4" s="7" t="s">
        <v>213</v>
      </c>
      <c r="B4" s="7"/>
      <c r="C4" s="7"/>
      <c r="D4" s="7">
        <v>3</v>
      </c>
      <c r="E4" s="7"/>
    </row>
    <row r="5" spans="1:5" x14ac:dyDescent="0.25">
      <c r="A5" s="7" t="s">
        <v>214</v>
      </c>
      <c r="B5" s="7"/>
      <c r="C5" s="7">
        <v>2</v>
      </c>
      <c r="D5" s="7"/>
      <c r="E5" s="7"/>
    </row>
    <row r="6" spans="1:5" x14ac:dyDescent="0.25">
      <c r="A6" s="6" t="s">
        <v>215</v>
      </c>
      <c r="B6" s="6">
        <v>2</v>
      </c>
      <c r="C6" s="6"/>
      <c r="D6" s="6"/>
      <c r="E6" s="6"/>
    </row>
    <row r="7" spans="1:5" x14ac:dyDescent="0.25">
      <c r="A7" s="6" t="s">
        <v>216</v>
      </c>
      <c r="B7" s="6"/>
      <c r="C7" s="6"/>
      <c r="D7" s="6"/>
      <c r="E7" s="6">
        <v>3</v>
      </c>
    </row>
    <row r="8" spans="1:5" x14ac:dyDescent="0.25">
      <c r="A8" s="7" t="s">
        <v>217</v>
      </c>
      <c r="B8" s="7"/>
      <c r="C8" s="7">
        <v>1</v>
      </c>
      <c r="D8" s="7"/>
      <c r="E8" s="7"/>
    </row>
    <row r="9" spans="1:5" x14ac:dyDescent="0.25">
      <c r="A9" s="6" t="s">
        <v>218</v>
      </c>
      <c r="B9" s="6"/>
      <c r="C9" s="6"/>
      <c r="D9" s="6">
        <v>3</v>
      </c>
      <c r="E9" s="6"/>
    </row>
    <row r="10" spans="1:5" x14ac:dyDescent="0.25">
      <c r="A10" s="6" t="s">
        <v>219</v>
      </c>
      <c r="B10" s="6"/>
      <c r="C10" s="6">
        <v>2</v>
      </c>
      <c r="D10" s="6"/>
      <c r="E10" s="6"/>
    </row>
    <row r="11" spans="1:5" x14ac:dyDescent="0.25">
      <c r="A11" s="7" t="s">
        <v>220</v>
      </c>
      <c r="B11" s="7"/>
      <c r="C11" s="7"/>
      <c r="D11" s="7"/>
      <c r="E11" s="7">
        <v>1</v>
      </c>
    </row>
    <row r="12" spans="1:5" x14ac:dyDescent="0.25">
      <c r="A12" s="6" t="s">
        <v>221</v>
      </c>
      <c r="B12" s="6"/>
      <c r="C12" s="6">
        <v>1</v>
      </c>
      <c r="D12" s="6"/>
      <c r="E12" s="6"/>
    </row>
    <row r="13" spans="1:5" x14ac:dyDescent="0.25">
      <c r="A13" s="7" t="s">
        <v>222</v>
      </c>
      <c r="B13" s="7"/>
      <c r="C13" s="7"/>
      <c r="D13" s="7"/>
      <c r="E13" s="7">
        <v>1</v>
      </c>
    </row>
    <row r="17" spans="1:5" x14ac:dyDescent="0.25">
      <c r="A17" t="s">
        <v>223</v>
      </c>
      <c r="B17">
        <v>2</v>
      </c>
      <c r="C17">
        <v>3</v>
      </c>
      <c r="D17">
        <v>3</v>
      </c>
      <c r="E17">
        <v>3</v>
      </c>
    </row>
    <row r="18" spans="1:5" x14ac:dyDescent="0.25">
      <c r="A18" t="s">
        <v>224</v>
      </c>
      <c r="B18">
        <v>4</v>
      </c>
      <c r="C18">
        <v>3</v>
      </c>
      <c r="D18">
        <v>3</v>
      </c>
      <c r="E18">
        <v>3</v>
      </c>
    </row>
    <row r="20" spans="1:5" x14ac:dyDescent="0.25">
      <c r="A20" t="s">
        <v>225</v>
      </c>
      <c r="B20">
        <v>5</v>
      </c>
      <c r="D20">
        <v>6</v>
      </c>
    </row>
    <row r="21" spans="1:5" x14ac:dyDescent="0.25">
      <c r="A21" t="s">
        <v>226</v>
      </c>
      <c r="C21">
        <v>4</v>
      </c>
      <c r="E2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D22" sqref="D22"/>
    </sheetView>
  </sheetViews>
  <sheetFormatPr defaultRowHeight="15" x14ac:dyDescent="0.25"/>
  <sheetData>
    <row r="1" spans="1:24" x14ac:dyDescent="0.25">
      <c r="A1" t="s">
        <v>92</v>
      </c>
      <c r="K1" t="s">
        <v>236</v>
      </c>
    </row>
    <row r="2" spans="1:24" x14ac:dyDescent="0.25">
      <c r="B2" t="s">
        <v>230</v>
      </c>
      <c r="C2" t="s">
        <v>227</v>
      </c>
      <c r="D2" t="s">
        <v>228</v>
      </c>
      <c r="E2" t="s">
        <v>229</v>
      </c>
      <c r="F2" t="s">
        <v>231</v>
      </c>
      <c r="G2" t="s">
        <v>232</v>
      </c>
      <c r="H2" t="s">
        <v>233</v>
      </c>
      <c r="I2" t="s">
        <v>234</v>
      </c>
      <c r="L2" t="s">
        <v>230</v>
      </c>
      <c r="M2" t="s">
        <v>228</v>
      </c>
      <c r="N2" t="s">
        <v>231</v>
      </c>
      <c r="O2" t="s">
        <v>233</v>
      </c>
      <c r="Q2" t="s">
        <v>227</v>
      </c>
      <c r="R2" t="s">
        <v>229</v>
      </c>
      <c r="S2" t="s">
        <v>232</v>
      </c>
      <c r="T2" t="s">
        <v>234</v>
      </c>
    </row>
    <row r="3" spans="1:24" x14ac:dyDescent="0.25">
      <c r="B3">
        <v>2</v>
      </c>
      <c r="C3">
        <v>3</v>
      </c>
      <c r="D3">
        <v>3</v>
      </c>
      <c r="E3">
        <v>3</v>
      </c>
      <c r="F3">
        <v>5</v>
      </c>
      <c r="G3">
        <v>2</v>
      </c>
      <c r="H3">
        <v>2</v>
      </c>
      <c r="I3">
        <v>2</v>
      </c>
      <c r="L3">
        <v>2</v>
      </c>
      <c r="M3">
        <v>3</v>
      </c>
      <c r="N3">
        <v>4</v>
      </c>
      <c r="O3">
        <v>1</v>
      </c>
      <c r="Q3">
        <v>3</v>
      </c>
      <c r="R3">
        <v>3</v>
      </c>
      <c r="S3">
        <v>2</v>
      </c>
      <c r="T3">
        <v>2</v>
      </c>
    </row>
    <row r="4" spans="1:24" x14ac:dyDescent="0.25"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3</v>
      </c>
      <c r="I4">
        <v>2</v>
      </c>
      <c r="L4">
        <v>1</v>
      </c>
      <c r="M4">
        <v>3</v>
      </c>
      <c r="N4">
        <v>2</v>
      </c>
      <c r="O4">
        <v>3</v>
      </c>
      <c r="Q4">
        <v>1</v>
      </c>
      <c r="R4">
        <v>3</v>
      </c>
      <c r="S4">
        <v>3</v>
      </c>
      <c r="T4">
        <v>2</v>
      </c>
      <c r="X4" t="s">
        <v>37</v>
      </c>
    </row>
    <row r="5" spans="1:24" x14ac:dyDescent="0.25"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3</v>
      </c>
      <c r="I5">
        <v>2</v>
      </c>
      <c r="L5">
        <v>2</v>
      </c>
      <c r="M5">
        <v>3</v>
      </c>
      <c r="N5">
        <v>3</v>
      </c>
      <c r="O5">
        <v>3</v>
      </c>
      <c r="Q5">
        <v>2</v>
      </c>
      <c r="R5">
        <v>3</v>
      </c>
      <c r="S5">
        <v>2</v>
      </c>
      <c r="T5">
        <v>2</v>
      </c>
      <c r="X5" t="s">
        <v>52</v>
      </c>
    </row>
    <row r="6" spans="1:24" x14ac:dyDescent="0.25">
      <c r="B6">
        <v>2</v>
      </c>
      <c r="C6">
        <v>1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L6">
        <v>2</v>
      </c>
      <c r="M6">
        <v>3</v>
      </c>
      <c r="N6">
        <v>2</v>
      </c>
      <c r="O6">
        <v>4</v>
      </c>
      <c r="Q6">
        <v>1</v>
      </c>
      <c r="R6">
        <v>3</v>
      </c>
      <c r="S6">
        <v>3</v>
      </c>
      <c r="T6">
        <v>3</v>
      </c>
    </row>
    <row r="7" spans="1:24" x14ac:dyDescent="0.25"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L7">
        <v>1</v>
      </c>
      <c r="M7">
        <v>3</v>
      </c>
      <c r="N7">
        <v>2</v>
      </c>
      <c r="O7">
        <v>2</v>
      </c>
      <c r="Q7">
        <v>1</v>
      </c>
      <c r="R7">
        <v>3</v>
      </c>
      <c r="S7">
        <v>2</v>
      </c>
      <c r="T7">
        <v>2</v>
      </c>
    </row>
    <row r="8" spans="1:24" x14ac:dyDescent="0.25">
      <c r="B8">
        <v>3</v>
      </c>
      <c r="C8">
        <v>1</v>
      </c>
      <c r="D8">
        <v>3</v>
      </c>
      <c r="E8">
        <v>1</v>
      </c>
      <c r="F8">
        <v>2</v>
      </c>
      <c r="G8">
        <v>2</v>
      </c>
      <c r="H8">
        <v>2</v>
      </c>
      <c r="I8">
        <v>3</v>
      </c>
      <c r="L8">
        <v>3</v>
      </c>
      <c r="M8">
        <v>3</v>
      </c>
      <c r="N8">
        <v>2</v>
      </c>
      <c r="O8">
        <v>2</v>
      </c>
      <c r="Q8">
        <v>1</v>
      </c>
      <c r="R8">
        <v>1</v>
      </c>
      <c r="S8">
        <v>1</v>
      </c>
      <c r="T8">
        <v>2</v>
      </c>
    </row>
    <row r="12" spans="1:24" x14ac:dyDescent="0.25">
      <c r="A12" t="s">
        <v>235</v>
      </c>
      <c r="B12">
        <f>AVERAGE(B3:B8)</f>
        <v>1.8333333333333333</v>
      </c>
      <c r="C12">
        <f t="shared" ref="C12:I12" si="0">AVERAGE(C3:C8)</f>
        <v>1.5</v>
      </c>
      <c r="D12">
        <f t="shared" si="0"/>
        <v>3</v>
      </c>
      <c r="E12">
        <f t="shared" si="0"/>
        <v>2.6666666666666665</v>
      </c>
      <c r="F12">
        <f t="shared" si="0"/>
        <v>2.6666666666666665</v>
      </c>
      <c r="G12">
        <f t="shared" si="0"/>
        <v>2.3333333333333335</v>
      </c>
      <c r="H12">
        <f t="shared" si="0"/>
        <v>2.6666666666666665</v>
      </c>
      <c r="I12">
        <f t="shared" si="0"/>
        <v>2.3333333333333335</v>
      </c>
      <c r="L12">
        <f t="shared" ref="L12" si="1">AVERAGE(L3:L8)</f>
        <v>1.8333333333333333</v>
      </c>
      <c r="M12">
        <f>AVERAGE(M3:M8)</f>
        <v>3</v>
      </c>
      <c r="N12">
        <f>AVERAGE(N3:N8)</f>
        <v>2.5</v>
      </c>
      <c r="O12">
        <f>AVERAGE(O3:O8)</f>
        <v>2.5</v>
      </c>
      <c r="Q12">
        <f>AVERAGE(Q3:Q8)</f>
        <v>1.5</v>
      </c>
      <c r="R12">
        <f>AVERAGE(R3:R8)</f>
        <v>2.6666666666666665</v>
      </c>
      <c r="S12">
        <f>AVERAGE(S3:S8)</f>
        <v>2.1666666666666665</v>
      </c>
      <c r="T12">
        <f>AVERAGE(T3:T8)</f>
        <v>2.1666666666666665</v>
      </c>
    </row>
    <row r="13" spans="1:24" x14ac:dyDescent="0.25">
      <c r="A13" t="s">
        <v>147</v>
      </c>
      <c r="B13">
        <f>STDEV(B3:B8)</f>
        <v>0.75277265270908089</v>
      </c>
      <c r="C13">
        <f t="shared" ref="C13:I13" si="2">STDEV(C3:C8)</f>
        <v>0.83666002653407556</v>
      </c>
      <c r="D13">
        <f t="shared" si="2"/>
        <v>0</v>
      </c>
      <c r="E13">
        <f t="shared" si="2"/>
        <v>0.81649658092772637</v>
      </c>
      <c r="F13">
        <f t="shared" si="2"/>
        <v>1.211060141638997</v>
      </c>
      <c r="G13">
        <f t="shared" si="2"/>
        <v>0.51639777949432275</v>
      </c>
      <c r="H13">
        <f t="shared" si="2"/>
        <v>0.81649658092772637</v>
      </c>
      <c r="I13">
        <f t="shared" si="2"/>
        <v>0.51639777949432275</v>
      </c>
      <c r="L13">
        <f t="shared" ref="L13" si="3">STDEV(L3:L8)</f>
        <v>0.75277265270908089</v>
      </c>
      <c r="M13">
        <f>STDEV(M3:M8)</f>
        <v>0</v>
      </c>
      <c r="N13">
        <f>STDEV(N3:N8)</f>
        <v>0.83666002653407556</v>
      </c>
      <c r="O13">
        <f>STDEV(O3:O8)</f>
        <v>1.0488088481701516</v>
      </c>
      <c r="Q13">
        <f>STDEV(Q3:Q8)</f>
        <v>0.83666002653407556</v>
      </c>
      <c r="R13">
        <f>STDEV(R3:R8)</f>
        <v>0.81649658092772637</v>
      </c>
      <c r="S13">
        <f>STDEV(S3:S8)</f>
        <v>0.75277265270908089</v>
      </c>
      <c r="T13">
        <f>STDEV(T3:T8)</f>
        <v>0.40824829046386274</v>
      </c>
    </row>
    <row r="14" spans="1:24" x14ac:dyDescent="0.25">
      <c r="L14">
        <f>MEDIAN(L3:L8)</f>
        <v>2</v>
      </c>
      <c r="M14">
        <f t="shared" ref="M14:O14" si="4">MEDIAN(M3:M8)</f>
        <v>3</v>
      </c>
      <c r="N14">
        <f t="shared" si="4"/>
        <v>2</v>
      </c>
      <c r="O14">
        <f t="shared" si="4"/>
        <v>2.5</v>
      </c>
      <c r="Q14">
        <f>MEDIAN(Q3:Q8)</f>
        <v>1</v>
      </c>
      <c r="R14">
        <f t="shared" ref="R14:T14" si="5">MEDIAN(R3:R8)</f>
        <v>3</v>
      </c>
      <c r="S14">
        <f t="shared" si="5"/>
        <v>2</v>
      </c>
      <c r="T14">
        <f t="shared" si="5"/>
        <v>2</v>
      </c>
    </row>
    <row r="16" spans="1:24" x14ac:dyDescent="0.25">
      <c r="M16" t="s">
        <v>126</v>
      </c>
    </row>
    <row r="17" spans="13:13" x14ac:dyDescent="0.25">
      <c r="M17" t="s">
        <v>127</v>
      </c>
    </row>
    <row r="18" spans="13:13" x14ac:dyDescent="0.25">
      <c r="M18" t="s">
        <v>128</v>
      </c>
    </row>
    <row r="19" spans="13:13" x14ac:dyDescent="0.25">
      <c r="M19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Debugging strategies</vt:lpstr>
      <vt:lpstr>number of devices 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cp:lastPrinted>2015-10-13T14:46:22Z</cp:lastPrinted>
  <dcterms:created xsi:type="dcterms:W3CDTF">2015-08-18T14:12:40Z</dcterms:created>
  <dcterms:modified xsi:type="dcterms:W3CDTF">2015-10-13T15:13:33Z</dcterms:modified>
</cp:coreProperties>
</file>