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AE74AD30-317D-4AAB-9587-EAD02C1F85E1}" xr6:coauthVersionLast="45" xr6:coauthVersionMax="45" xr10:uidLastSave="{00000000-0000-0000-0000-000000000000}"/>
  <bookViews>
    <workbookView xWindow="-120" yWindow="-120" windowWidth="20730" windowHeight="11310" activeTab="4" xr2:uid="{D981B6FC-7059-4534-899D-D6159089EF04}"/>
  </bookViews>
  <sheets>
    <sheet name="Hoja2" sheetId="3" r:id="rId1"/>
    <sheet name="Ejercicio 2.83" sheetId="1" r:id="rId2"/>
    <sheet name="Ejercicios 3.1-3.11" sheetId="2" r:id="rId3"/>
    <sheet name="Ejercicios 3.12-3.47" sheetId="4" r:id="rId4"/>
    <sheet name="Ejercicios 4.19-"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67" i="5" l="1"/>
  <c r="B266" i="5"/>
  <c r="B265" i="5"/>
  <c r="B251" i="5"/>
  <c r="B250" i="5"/>
  <c r="B249" i="5"/>
  <c r="B247" i="5"/>
  <c r="B246" i="5"/>
  <c r="B245" i="5"/>
  <c r="B235" i="5"/>
  <c r="B236" i="5"/>
  <c r="B234" i="5"/>
  <c r="B231" i="5"/>
  <c r="B232" i="5"/>
  <c r="B230" i="5"/>
  <c r="B224" i="5"/>
  <c r="B223" i="5"/>
  <c r="B222" i="5"/>
  <c r="B219" i="5"/>
  <c r="B220" i="5"/>
  <c r="B218" i="5"/>
  <c r="B215" i="5"/>
  <c r="B216" i="5"/>
  <c r="B214" i="5"/>
  <c r="B206" i="5"/>
  <c r="B207" i="5"/>
  <c r="B205" i="5"/>
  <c r="B202" i="5"/>
  <c r="B203" i="5"/>
  <c r="B201" i="5"/>
  <c r="B198" i="5"/>
  <c r="B199" i="5"/>
  <c r="B197" i="5"/>
  <c r="B191" i="5" l="1"/>
  <c r="B192" i="5"/>
  <c r="B190" i="5"/>
  <c r="B187" i="5"/>
  <c r="B188" i="5"/>
  <c r="B186" i="5"/>
  <c r="B183" i="5"/>
  <c r="B184" i="5"/>
  <c r="B182" i="5"/>
  <c r="B171" i="5"/>
  <c r="B172" i="5"/>
  <c r="B170" i="5"/>
  <c r="B167" i="5"/>
  <c r="B168" i="5"/>
  <c r="B166" i="5"/>
  <c r="B160" i="5"/>
  <c r="B161" i="5"/>
  <c r="B159" i="5"/>
  <c r="B156" i="5"/>
  <c r="B157" i="5"/>
  <c r="B155" i="5"/>
  <c r="B152" i="5"/>
  <c r="B153" i="5"/>
  <c r="B151" i="5"/>
  <c r="B145" i="5" l="1"/>
  <c r="B146" i="5"/>
  <c r="B144" i="5"/>
  <c r="B141" i="5"/>
  <c r="B142" i="5"/>
  <c r="B140" i="5"/>
  <c r="B137" i="5"/>
  <c r="B138" i="5"/>
  <c r="B136" i="5"/>
  <c r="B129" i="5"/>
  <c r="B130" i="5"/>
  <c r="B128" i="5"/>
  <c r="B125" i="5"/>
  <c r="B126" i="5"/>
  <c r="B124" i="5"/>
  <c r="B121" i="5"/>
  <c r="B122" i="5"/>
  <c r="B120" i="5"/>
  <c r="B113" i="5"/>
  <c r="B114" i="5"/>
  <c r="B112" i="5"/>
  <c r="B109" i="5"/>
  <c r="B110" i="5"/>
  <c r="B108" i="5"/>
  <c r="B105" i="5"/>
  <c r="B106" i="5"/>
  <c r="B104" i="5"/>
  <c r="B99" i="5"/>
  <c r="B100" i="5"/>
  <c r="B98" i="5"/>
  <c r="B95" i="5"/>
  <c r="B96" i="5"/>
  <c r="B94" i="5"/>
  <c r="B91" i="5"/>
  <c r="B92" i="5"/>
  <c r="B90" i="5"/>
  <c r="B87" i="5"/>
  <c r="B88" i="5"/>
  <c r="B86" i="5"/>
  <c r="B83" i="5"/>
  <c r="B84" i="5"/>
  <c r="B82" i="5"/>
  <c r="B77" i="5"/>
  <c r="B78" i="5"/>
  <c r="B76" i="5"/>
  <c r="B73" i="5"/>
  <c r="B74" i="5"/>
  <c r="B72" i="5"/>
  <c r="B69" i="5"/>
  <c r="B70" i="5"/>
  <c r="B68" i="5"/>
  <c r="B65" i="5"/>
  <c r="B66" i="5"/>
  <c r="B64" i="5"/>
  <c r="B61" i="5"/>
  <c r="B62" i="5"/>
  <c r="B60" i="5"/>
  <c r="B55" i="5"/>
  <c r="B56" i="5"/>
  <c r="B54" i="5"/>
  <c r="B51" i="5"/>
  <c r="B52" i="5"/>
  <c r="B50" i="5"/>
  <c r="B47" i="5"/>
  <c r="B48" i="5"/>
  <c r="B46" i="5"/>
  <c r="B43" i="5"/>
  <c r="B44" i="5"/>
  <c r="B42" i="5"/>
  <c r="B40" i="5"/>
  <c r="B39" i="5"/>
  <c r="B38" i="5"/>
  <c r="B31" i="5"/>
  <c r="B32" i="5"/>
  <c r="B30" i="5"/>
  <c r="B27" i="5"/>
  <c r="B28" i="5"/>
  <c r="B26" i="5"/>
  <c r="B24" i="5"/>
  <c r="B23" i="5"/>
  <c r="B22" i="5"/>
  <c r="B12" i="5"/>
  <c r="B13" i="5"/>
  <c r="B11" i="5"/>
  <c r="B8" i="5"/>
  <c r="B9" i="5"/>
  <c r="B7" i="5"/>
  <c r="B4" i="5"/>
  <c r="B5" i="5"/>
  <c r="B3" i="5"/>
  <c r="A431" i="4" l="1"/>
  <c r="A432" i="4"/>
  <c r="A430" i="4"/>
  <c r="A412" i="4"/>
  <c r="A413" i="4"/>
  <c r="A411" i="4"/>
  <c r="A394" i="4" l="1"/>
  <c r="A395" i="4"/>
  <c r="A393" i="4"/>
  <c r="A374" i="4"/>
  <c r="A375" i="4"/>
  <c r="A373" i="4"/>
  <c r="B350" i="4"/>
  <c r="A353" i="4" s="1"/>
  <c r="A335" i="4"/>
  <c r="A336" i="4"/>
  <c r="A337" i="4"/>
  <c r="A334" i="4"/>
  <c r="A315" i="4"/>
  <c r="A316" i="4"/>
  <c r="A317" i="4"/>
  <c r="A314" i="4"/>
  <c r="A356" i="4" l="1"/>
  <c r="A355" i="4"/>
  <c r="A354" i="4"/>
  <c r="A298" i="4"/>
  <c r="A299" i="4"/>
  <c r="A300" i="4"/>
  <c r="A297" i="4"/>
  <c r="A281" i="4"/>
  <c r="A282" i="4"/>
  <c r="A279" i="4"/>
  <c r="A280" i="4"/>
  <c r="B260" i="4" l="1"/>
  <c r="A263" i="4" s="1"/>
  <c r="A262" i="4" l="1"/>
  <c r="D242" i="4"/>
  <c r="C245" i="4" s="1"/>
  <c r="B242" i="4"/>
  <c r="A244" i="4" s="1"/>
  <c r="C226" i="4"/>
  <c r="A226" i="4"/>
  <c r="C225" i="4"/>
  <c r="A225" i="4"/>
  <c r="C207" i="4"/>
  <c r="C208" i="4"/>
  <c r="C209" i="4"/>
  <c r="C206" i="4"/>
  <c r="B204" i="4"/>
  <c r="A209" i="4" s="1"/>
  <c r="C244" i="4" l="1"/>
  <c r="A208" i="4"/>
  <c r="A206" i="4"/>
  <c r="A207" i="4"/>
  <c r="A245" i="4"/>
  <c r="A189" i="4"/>
  <c r="A193" i="4"/>
  <c r="A192" i="4"/>
  <c r="A191" i="4"/>
  <c r="A190" i="4"/>
  <c r="A188" i="4"/>
  <c r="D186" i="4"/>
  <c r="C190" i="4" s="1"/>
  <c r="C193" i="4" l="1"/>
  <c r="C189" i="4"/>
  <c r="C192" i="4"/>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2" i="2"/>
  <c r="E163" i="2"/>
  <c r="E164" i="2"/>
  <c r="E165" i="2"/>
  <c r="E161" i="2"/>
  <c r="C162" i="2"/>
  <c r="C163" i="2"/>
  <c r="C164" i="2"/>
  <c r="C165" i="2"/>
  <c r="D165" i="2" s="1"/>
  <c r="C161" i="2"/>
  <c r="D161" i="2" s="1"/>
  <c r="F161" i="2" s="1"/>
  <c r="D164" i="2"/>
  <c r="F164" i="2" s="1"/>
  <c r="D163" i="2"/>
  <c r="F163" i="2" s="1"/>
  <c r="D162" i="2"/>
  <c r="F162" i="2" s="1"/>
  <c r="D149" i="2"/>
  <c r="E149" i="2" s="1"/>
  <c r="F149" i="2" s="1"/>
  <c r="D148" i="2"/>
  <c r="E148" i="2" s="1"/>
  <c r="F148" i="2" s="1"/>
  <c r="D147" i="2"/>
  <c r="E147" i="2" s="1"/>
  <c r="F147" i="2" s="1"/>
  <c r="D146" i="2"/>
  <c r="E146" i="2" s="1"/>
  <c r="F146" i="2" s="1"/>
  <c r="D145" i="2"/>
  <c r="E145" i="2" s="1"/>
  <c r="F145" i="2" s="1"/>
  <c r="F165" i="2" l="1"/>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G26" i="1"/>
  <c r="G27" i="1"/>
  <c r="G28" i="1"/>
  <c r="K29" i="1" s="1"/>
  <c r="G29" i="1"/>
  <c r="G30" i="1"/>
  <c r="G31" i="1"/>
  <c r="G32" i="1"/>
  <c r="K33" i="1" s="1"/>
  <c r="G33" i="1"/>
  <c r="G34" i="1"/>
  <c r="G35" i="1"/>
  <c r="G36" i="1"/>
  <c r="K37" i="1" s="1"/>
  <c r="G37" i="1"/>
  <c r="G38" i="1"/>
  <c r="G39" i="1"/>
  <c r="G40" i="1"/>
  <c r="G24" i="1"/>
  <c r="K25" i="1" s="1"/>
  <c r="K26" i="1"/>
  <c r="K27" i="1"/>
  <c r="K28" i="1"/>
  <c r="K30" i="1"/>
  <c r="K31" i="1"/>
  <c r="K32" i="1"/>
  <c r="K34" i="1"/>
  <c r="K36" i="1"/>
  <c r="K38"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alcChain>
</file>

<file path=xl/sharedStrings.xml><?xml version="1.0" encoding="utf-8"?>
<sst xmlns="http://schemas.openxmlformats.org/spreadsheetml/2006/main" count="318" uniqueCount="117">
  <si>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</si>
  <si>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</si>
  <si>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</si>
  <si>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</si>
  <si>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</si>
  <si>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</si>
  <si>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</si>
  <si>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</si>
  <si>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</si>
  <si>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</si>
  <si>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</si>
  <si>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</si>
  <si>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</si>
  <si>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</si>
  <si>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</si>
  <si>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</si>
  <si>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</si>
  <si>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</si>
  <si>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</si>
  <si>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</si>
  <si>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</si>
  <si>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</si>
  <si>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</si>
  <si>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</si>
  <si>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</si>
  <si>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</si>
  <si>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</si>
  <si>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</si>
  <si>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</si>
  <si>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</si>
  <si>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</si>
  <si>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</si>
  <si>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</si>
  <si>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</si>
  <si>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</si>
  <si>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</si>
  <si>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</si>
  <si>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</si>
  <si>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</si>
  <si>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</si>
  <si>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</si>
  <si>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</si>
  <si>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</si>
  <si>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</si>
  <si>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</si>
  <si>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</si>
  <si>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</si>
  <si>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</si>
  <si>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</si>
  <si>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</si>
  <si>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</si>
  <si>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</si>
  <si>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</si>
  <si>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</si>
  <si>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</si>
  <si>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</si>
  <si>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</si>
  <si>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</si>
  <si>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</si>
  <si>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</si>
  <si>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</si>
  <si>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</si>
  <si>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</si>
  <si>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</si>
  <si>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</si>
  <si>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</si>
  <si>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</si>
  <si>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</si>
  <si>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</si>
  <si>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</si>
  <si>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</si>
  <si>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</si>
  <si>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</si>
  <si>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</si>
  <si>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</si>
  <si>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</si>
  <si>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</si>
  <si>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</si>
  <si>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</si>
  <si>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</si>
  <si>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</si>
  <si>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</si>
  <si>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</si>
  <si>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</si>
  <si>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</si>
  <si>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</si>
  <si>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</si>
  <si>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</si>
  <si>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</si>
  <si>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</si>
  <si>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</si>
  <si>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</si>
  <si>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</si>
  <si>
    <t>QD=145-0.5(P)</t>
  </si>
  <si>
    <t>Precio (P)</t>
  </si>
  <si>
    <t>QD=280-5(P)</t>
  </si>
  <si>
    <t>QD=87-7.5(P)</t>
  </si>
  <si>
    <t>QD=416-0.8(P)</t>
  </si>
  <si>
    <t>QD=342-(5/4)P</t>
  </si>
  <si>
    <t>3,40</t>
  </si>
  <si>
    <t>Y1</t>
  </si>
  <si>
    <t>C1</t>
  </si>
  <si>
    <t>PMgC</t>
  </si>
  <si>
    <t>C=34+0.4(Y)</t>
  </si>
  <si>
    <t>C=52.5+0.7(Y)</t>
  </si>
  <si>
    <t>C=98+0.8(Y)</t>
  </si>
  <si>
    <t>C=15+0.9(Y)</t>
  </si>
  <si>
    <t>y</t>
  </si>
  <si>
    <t>x</t>
  </si>
  <si>
    <t>4,20</t>
  </si>
  <si>
    <t>4,21</t>
  </si>
  <si>
    <t>e</t>
  </si>
  <si>
    <t>4,22</t>
  </si>
  <si>
    <t>4,23</t>
  </si>
  <si>
    <t>DA</t>
  </si>
  <si>
    <t>A</t>
  </si>
  <si>
    <t>Distancia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</si>
</sst>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0">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48">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8" fillId="0" borderId="0" xfId="0" applyFont="1" applyAlignment="1">
      <alignment horizontal="center"/>
    </xf>
    <xf numFmtId="0" fontId="8" fillId="0" borderId="0" xfId="0" quotePrefix="1" applyFont="1" applyAlignment="1">
      <alignment horizontal="center"/>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3.12-3.47'!$B$3:$B$8</c:f>
              <c:numCache>
                <c:formatCode>General</c:formatCode>
                <c:ptCount val="6"/>
                <c:pt idx="0">
                  <c:v>85</c:v>
                </c:pt>
                <c:pt idx="1">
                  <c:v>66</c:v>
                </c:pt>
                <c:pt idx="2">
                  <c:v>35</c:v>
                </c:pt>
                <c:pt idx="3">
                  <c:v>22</c:v>
                </c:pt>
                <c:pt idx="4">
                  <c:v>8</c:v>
                </c:pt>
                <c:pt idx="5">
                  <c:v>0</c:v>
                </c:pt>
              </c:numCache>
            </c:numRef>
          </c:xVal>
          <c:yVal>
            <c:numRef>
              <c:f>'Ejercicios 3.12-3.47'!$A$3:$A$8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3.12-3.47'!$B$21:$B$26</c:f>
              <c:numCache>
                <c:formatCode>General</c:formatCode>
                <c:ptCount val="6"/>
                <c:pt idx="0">
                  <c:v>34</c:v>
                </c:pt>
                <c:pt idx="1">
                  <c:v>24</c:v>
                </c:pt>
                <c:pt idx="2">
                  <c:v>12</c:v>
                </c:pt>
                <c:pt idx="3">
                  <c:v>6</c:v>
                </c:pt>
                <c:pt idx="4">
                  <c:v>2</c:v>
                </c:pt>
                <c:pt idx="5">
                  <c:v>0</c:v>
                </c:pt>
              </c:numCache>
            </c:numRef>
          </c:xVal>
          <c:yVal>
            <c:numRef>
              <c:f>'Ejercicios 3.12-3.47'!$A$21:$A$26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3.12-3.47'!$B$37:$B$42</c:f>
              <c:numCache>
                <c:formatCode>General</c:formatCode>
                <c:ptCount val="6"/>
                <c:pt idx="0">
                  <c:v>485</c:v>
                </c:pt>
                <c:pt idx="1">
                  <c:v>330</c:v>
                </c:pt>
                <c:pt idx="2">
                  <c:v>240</c:v>
                </c:pt>
                <c:pt idx="3">
                  <c:v>135</c:v>
                </c:pt>
                <c:pt idx="4">
                  <c:v>80</c:v>
                </c:pt>
                <c:pt idx="5">
                  <c:v>0</c:v>
                </c:pt>
              </c:numCache>
            </c:numRef>
          </c:xVal>
          <c:yVal>
            <c:numRef>
              <c:f>'Ejercicios 3.12-3.47'!$A$37:$A$42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3.12-3.47'!$B$53:$B$58</c:f>
              <c:numCache>
                <c:formatCode>General</c:formatCode>
                <c:ptCount val="6"/>
                <c:pt idx="0">
                  <c:v>68</c:v>
                </c:pt>
                <c:pt idx="1">
                  <c:v>60</c:v>
                </c:pt>
                <c:pt idx="2">
                  <c:v>48</c:v>
                </c:pt>
                <c:pt idx="3">
                  <c:v>40</c:v>
                </c:pt>
                <c:pt idx="4">
                  <c:v>20</c:v>
                </c:pt>
                <c:pt idx="5">
                  <c:v>0</c:v>
                </c:pt>
              </c:numCache>
            </c:numRef>
          </c:xVal>
          <c:yVal>
            <c:numRef>
              <c:f>'Ejercicios 3.12-3.47'!$A$53:$A$58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3.12-3.47'!$B$71:$B$76</c:f>
              <c:numCache>
                <c:formatCode>General</c:formatCode>
                <c:ptCount val="6"/>
                <c:pt idx="0">
                  <c:v>-5</c:v>
                </c:pt>
                <c:pt idx="1">
                  <c:v>9.9999999999944578E-4</c:v>
                </c:pt>
                <c:pt idx="2">
                  <c:v>4</c:v>
                </c:pt>
                <c:pt idx="3">
                  <c:v>10</c:v>
                </c:pt>
                <c:pt idx="4">
                  <c:v>25</c:v>
                </c:pt>
                <c:pt idx="5">
                  <c:v>31</c:v>
                </c:pt>
              </c:numCache>
            </c:numRef>
          </c:xVal>
          <c:yVal>
            <c:numRef>
              <c:f>'Ejercicios 3.12-3.47'!$A$71:$A$76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3.12-3.47'!$B$87:$B$92</c:f>
              <c:numCache>
                <c:formatCode>General</c:formatCode>
                <c:ptCount val="6"/>
                <c:pt idx="0">
                  <c:v>-11</c:v>
                </c:pt>
                <c:pt idx="1">
                  <c:v>-9</c:v>
                </c:pt>
                <c:pt idx="2">
                  <c:v>-5</c:v>
                </c:pt>
                <c:pt idx="3">
                  <c:v>0</c:v>
                </c:pt>
                <c:pt idx="4">
                  <c:v>5</c:v>
                </c:pt>
                <c:pt idx="5">
                  <c:v>9</c:v>
                </c:pt>
              </c:numCache>
            </c:numRef>
          </c:xVal>
          <c:yVal>
            <c:numRef>
              <c:f>'Ejercicios 3.12-3.47'!$A$87:$A$92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3.12-3.47'!$B$105:$B$108</c:f>
              <c:numCache>
                <c:formatCode>General</c:formatCode>
                <c:ptCount val="4"/>
                <c:pt idx="0">
                  <c:v>-19.999000000000002</c:v>
                </c:pt>
                <c:pt idx="2">
                  <c:v>-10</c:v>
                </c:pt>
                <c:pt idx="3">
                  <c:v>-9.9999999999944578E-4</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'Ejercicios 3.12-3.47'!$C$104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3.12-3.47'!$C$105:$C$108</c:f>
              <c:numCache>
                <c:formatCode>General</c:formatCode>
                <c:ptCount val="4"/>
                <c:pt idx="0">
                  <c:v>9.9999999999944578E-4</c:v>
                </c:pt>
                <c:pt idx="2">
                  <c:v>10</c:v>
                </c:pt>
                <c:pt idx="3">
                  <c:v>19.999000000000002</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3.12-3.47'!$B$119:$B$122</c:f>
              <c:numCache>
                <c:formatCode>General</c:formatCode>
                <c:ptCount val="4"/>
                <c:pt idx="0">
                  <c:v>-14</c:v>
                </c:pt>
                <c:pt idx="1">
                  <c:v>-10</c:v>
                </c:pt>
                <c:pt idx="2">
                  <c:v>0</c:v>
                </c:pt>
                <c:pt idx="3">
                  <c:v>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'Ejercicios 3.12-3.47'!$C$118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3.12-3.47'!$C$119:$C$122</c:f>
              <c:numCache>
                <c:formatCode>General</c:formatCode>
                <c:ptCount val="4"/>
                <c:pt idx="0">
                  <c:v>-4</c:v>
                </c:pt>
                <c:pt idx="1">
                  <c:v>0</c:v>
                </c:pt>
                <c:pt idx="2">
                  <c:v>10</c:v>
                </c:pt>
                <c:pt idx="3">
                  <c:v>14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3.12-3.47'!$B$136:$B$140</c:f>
              <c:numCache>
                <c:formatCode>General</c:formatCode>
                <c:ptCount val="5"/>
                <c:pt idx="0">
                  <c:v>-300</c:v>
                </c:pt>
                <c:pt idx="1">
                  <c:v>0</c:v>
                </c:pt>
                <c:pt idx="2">
                  <c:v>150</c:v>
                </c:pt>
                <c:pt idx="3">
                  <c:v>230</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'Ejercicios 3.12-3.47'!$C$135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3.12-3.47'!$C$136:$C$140</c:f>
              <c:numCache>
                <c:formatCode>General</c:formatCode>
                <c:ptCount val="5"/>
                <c:pt idx="0">
                  <c:v>0</c:v>
                </c:pt>
                <c:pt idx="1">
                  <c:v>150</c:v>
                </c:pt>
                <c:pt idx="2">
                  <c:v>225</c:v>
                </c:pt>
                <c:pt idx="3">
                  <c:v>265</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'Ejercicios 3.12-3.47'!$A$151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3.12-3.47'!$B$152:$B$156</c:f>
              <c:numCache>
                <c:formatCode>General</c:formatCode>
                <c:ptCount val="5"/>
                <c:pt idx="0">
                  <c:v>0</c:v>
                </c:pt>
                <c:pt idx="1">
                  <c:v>3</c:v>
                </c:pt>
                <c:pt idx="2">
                  <c:v>5</c:v>
                </c:pt>
                <c:pt idx="3">
                  <c:v>10</c:v>
                </c:pt>
                <c:pt idx="4">
                  <c:v>18</c:v>
                </c:pt>
              </c:numCache>
            </c:numRef>
          </c:xVal>
          <c:yVal>
            <c:numRef>
              <c:f>'Ejercicios 3.12-3.47'!$A$152:$A$156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3.12-3.47'!$B$168:$B$171</c:f>
              <c:numCache>
                <c:formatCode>General</c:formatCode>
                <c:ptCount val="4"/>
                <c:pt idx="0">
                  <c:v>60</c:v>
                </c:pt>
                <c:pt idx="1">
                  <c:v>80</c:v>
                </c:pt>
                <c:pt idx="2">
                  <c:v>90</c:v>
                </c:pt>
                <c:pt idx="3">
                  <c:v>160</c:v>
                </c:pt>
              </c:numCache>
            </c:numRef>
          </c:xVal>
          <c:yVal>
            <c:numRef>
              <c:f>'Ejercicios 3.12-3.47'!$A$168:$A$171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'Ejercicios 3.12-3.47'!$C$167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3.12-3.47'!$D$168:$D$171</c:f>
              <c:numCache>
                <c:formatCode>General</c:formatCode>
                <c:ptCount val="4"/>
                <c:pt idx="0">
                  <c:v>60</c:v>
                </c:pt>
                <c:pt idx="1">
                  <c:v>100</c:v>
                </c:pt>
                <c:pt idx="2">
                  <c:v>120</c:v>
                </c:pt>
                <c:pt idx="3">
                  <c:v>160</c:v>
                </c:pt>
              </c:numCache>
            </c:numRef>
          </c:xVal>
          <c:yVal>
            <c:numRef>
              <c:f>'Ejercicios 3.12-3.47'!$C$168:$C$171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3.12-3.47'!$B$188:$B$193</c:f>
              <c:numCache>
                <c:formatCode>General</c:formatCode>
                <c:ptCount val="6"/>
                <c:pt idx="0">
                  <c:v>1</c:v>
                </c:pt>
                <c:pt idx="1">
                  <c:v>27</c:v>
                </c:pt>
                <c:pt idx="2">
                  <c:v>243</c:v>
                </c:pt>
                <c:pt idx="3">
                  <c:v>732</c:v>
                </c:pt>
                <c:pt idx="4">
                  <c:v>2196</c:v>
                </c:pt>
                <c:pt idx="5">
                  <c:v>6584</c:v>
                </c:pt>
              </c:numCache>
            </c:numRef>
          </c:xVal>
          <c:yVal>
            <c:numRef>
              <c:f>'Ejercicios 3.12-3.47'!$A$188:$A$193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'Ejercicios 3.12-3.47'!$C$187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3.12-3.47'!$D$188:$D$193</c:f>
              <c:numCache>
                <c:formatCode>General</c:formatCode>
                <c:ptCount val="6"/>
                <c:pt idx="0">
                  <c:v>1</c:v>
                </c:pt>
                <c:pt idx="1">
                  <c:v>27</c:v>
                </c:pt>
                <c:pt idx="2">
                  <c:v>243</c:v>
                </c:pt>
                <c:pt idx="3">
                  <c:v>732</c:v>
                </c:pt>
                <c:pt idx="4">
                  <c:v>2196</c:v>
                </c:pt>
                <c:pt idx="5">
                  <c:v>6584</c:v>
                </c:pt>
              </c:numCache>
            </c:numRef>
          </c:xVal>
          <c:yVal>
            <c:numRef>
              <c:f>'Ejercicios 3.12-3.47'!$C$188:$C$193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3.12-3.47'!$B$206:$B$209</c:f>
              <c:numCache>
                <c:formatCode>General</c:formatCode>
                <c:ptCount val="4"/>
                <c:pt idx="0">
                  <c:v>1000</c:v>
                </c:pt>
                <c:pt idx="1">
                  <c:v>2000</c:v>
                </c:pt>
                <c:pt idx="2">
                  <c:v>3000</c:v>
                </c:pt>
                <c:pt idx="3">
                  <c:v>4000</c:v>
                </c:pt>
              </c:numCache>
            </c:numRef>
          </c:xVal>
          <c:yVal>
            <c:numRef>
              <c:f>'Ejercicios 3.12-3.47'!$A$206:$A$209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'Ejercicios 3.12-3.47'!$C$205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3.12-3.47'!$D$206:$D$209</c:f>
              <c:numCache>
                <c:formatCode>General</c:formatCode>
                <c:ptCount val="4"/>
                <c:pt idx="0">
                  <c:v>1000</c:v>
                </c:pt>
                <c:pt idx="1">
                  <c:v>2000</c:v>
                </c:pt>
                <c:pt idx="2">
                  <c:v>3000</c:v>
                </c:pt>
                <c:pt idx="3">
                  <c:v>4000</c:v>
                </c:pt>
              </c:numCache>
            </c:numRef>
          </c:xVal>
          <c:yVal>
            <c:numRef>
              <c:f>'Ejercicios 3.12-3.47'!$C$206:$C$209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3.12-3.47'!$B$225:$B$226</c:f>
              <c:numCache>
                <c:formatCode>General</c:formatCode>
                <c:ptCount val="2"/>
                <c:pt idx="0">
                  <c:v>300</c:v>
                </c:pt>
                <c:pt idx="1">
                  <c:v>1</c:v>
                </c:pt>
              </c:numCache>
            </c:numRef>
          </c:xVal>
          <c:yVal>
            <c:numRef>
              <c:f>'Ejercicios 3.12-3.47'!$A$225:$A$226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'Ejercicios 3.12-3.47'!$C$224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3.12-3.47'!$D$225:$D$226</c:f>
              <c:numCache>
                <c:formatCode>General</c:formatCode>
                <c:ptCount val="2"/>
                <c:pt idx="0">
                  <c:v>300</c:v>
                </c:pt>
                <c:pt idx="1">
                  <c:v>1</c:v>
                </c:pt>
              </c:numCache>
            </c:numRef>
          </c:xVal>
          <c:yVal>
            <c:numRef>
              <c:f>'Ejercicios 3.12-3.47'!$C$225:$C$226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3.12-3.47'!$B$244:$B$245</c:f>
              <c:numCache>
                <c:formatCode>General</c:formatCode>
                <c:ptCount val="2"/>
                <c:pt idx="0">
                  <c:v>800</c:v>
                </c:pt>
                <c:pt idx="1">
                  <c:v>1400</c:v>
                </c:pt>
              </c:numCache>
            </c:numRef>
          </c:xVal>
          <c:yVal>
            <c:numRef>
              <c:f>'Ejercicios 3.12-3.47'!$A$244:$A$245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'Ejercicios 3.12-3.47'!$C$243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3.12-3.47'!$D$244:$D$245</c:f>
              <c:numCache>
                <c:formatCode>General</c:formatCode>
                <c:ptCount val="2"/>
                <c:pt idx="0">
                  <c:v>800</c:v>
                </c:pt>
                <c:pt idx="1">
                  <c:v>1400</c:v>
                </c:pt>
              </c:numCache>
            </c:numRef>
          </c:xVal>
          <c:yVal>
            <c:numRef>
              <c:f>'Ejercicios 3.12-3.47'!$C$244:$C$245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3.12-3.47'!$B$262:$B$263</c:f>
              <c:numCache>
                <c:formatCode>General</c:formatCode>
                <c:ptCount val="2"/>
                <c:pt idx="0">
                  <c:v>4500</c:v>
                </c:pt>
                <c:pt idx="1">
                  <c:v>1000</c:v>
                </c:pt>
              </c:numCache>
            </c:numRef>
          </c:xVal>
          <c:yVal>
            <c:numRef>
              <c:f>'Ejercicios 3.12-3.47'!$A$262:$A$263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3.12-3.47'!$A$278</c:f>
              <c:strCache>
                <c:ptCount val="1"/>
                <c:pt idx="0">
                  <c:v>QD=145-0.5(P)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3.12-3.47'!$A$279:$A$282</c:f>
              <c:numCache>
                <c:formatCode>General</c:formatCode>
                <c:ptCount val="4"/>
                <c:pt idx="0">
                  <c:v>145</c:v>
                </c:pt>
                <c:pt idx="1">
                  <c:v>130</c:v>
                </c:pt>
                <c:pt idx="2">
                  <c:v>115</c:v>
                </c:pt>
                <c:pt idx="3">
                  <c:v>100</c:v>
                </c:pt>
              </c:numCache>
            </c:numRef>
          </c:xVal>
          <c:yVal>
            <c:numRef>
              <c:f>'Ejercicios 3.12-3.47'!$B$279:$B$282</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CF04-489B-85EF-5C4C64D899AE}"/>
            </c:ext>
          </c:extLst>
        </c:ser>
        <c:dLbls>
          <c:showLegendKey val="0"/>
          <c:showVal val="0"/>
          <c:showCatName val="0"/>
          <c:showSerName val="0"/>
          <c:showPercent val="0"/>
          <c:showBubbleSize val="0"/>
        </c:dLbls>
        <c:axId val="689605439"/>
        <c:axId val="634792095"/>
      </c:scatterChart>
      <c:valAx>
        <c:axId val="689605439"/>
        <c:scaling>
          <c:orientation val="minMax"/>
          <c:min val="95"/>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3.12-3.47'!$A$296</c:f>
              <c:strCache>
                <c:ptCount val="1"/>
                <c:pt idx="0">
                  <c:v>QD=280-5(P)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3.12-3.47'!$A$297:$A$300</c:f>
              <c:numCache>
                <c:formatCode>General</c:formatCode>
                <c:ptCount val="4"/>
                <c:pt idx="0">
                  <c:v>280</c:v>
                </c:pt>
                <c:pt idx="1">
                  <c:v>130</c:v>
                </c:pt>
                <c:pt idx="2">
                  <c:v>80</c:v>
                </c:pt>
                <c:pt idx="3">
                  <c:v>30</c:v>
                </c:pt>
              </c:numCache>
            </c:numRef>
          </c:xVal>
          <c:yVal>
            <c:numRef>
              <c:f>'Ejercicios 3.12-3.47'!$B$297:$B$300</c:f>
              <c:numCache>
                <c:formatCode>General</c:formatCode>
                <c:ptCount val="4"/>
                <c:pt idx="0">
                  <c:v>0</c:v>
                </c:pt>
                <c:pt idx="1">
                  <c:v>30</c:v>
                </c:pt>
                <c:pt idx="2">
                  <c:v>40</c:v>
                </c:pt>
                <c:pt idx="3">
                  <c:v>50</c:v>
                </c:pt>
              </c:numCache>
            </c:numRef>
          </c:yVal>
          <c:smooth val="0"/>
          <c:extLst>
            <c:ext xmlns:c16="http://schemas.microsoft.com/office/drawing/2014/chart" uri="{C3380CC4-5D6E-409C-BE32-E72D297353CC}">
              <c16:uniqueId val="{00000001-5D7F-4B6D-808A-200D9922291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3.12-3.47'!$A$313</c:f>
              <c:strCache>
                <c:ptCount val="1"/>
                <c:pt idx="0">
                  <c:v>QD=87-7.5(P)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3.12-3.47'!$A$314:$A$317</c:f>
              <c:numCache>
                <c:formatCode>General</c:formatCode>
                <c:ptCount val="4"/>
                <c:pt idx="0">
                  <c:v>87</c:v>
                </c:pt>
                <c:pt idx="1">
                  <c:v>49.5</c:v>
                </c:pt>
                <c:pt idx="2">
                  <c:v>19.5</c:v>
                </c:pt>
                <c:pt idx="3">
                  <c:v>4.5</c:v>
                </c:pt>
              </c:numCache>
            </c:numRef>
          </c:xVal>
          <c:yVal>
            <c:numRef>
              <c:f>'Ejercicios 3.12-3.47'!$B$314:$B$317</c:f>
              <c:numCache>
                <c:formatCode>General</c:formatCode>
                <c:ptCount val="4"/>
                <c:pt idx="0">
                  <c:v>0</c:v>
                </c:pt>
                <c:pt idx="1">
                  <c:v>5</c:v>
                </c:pt>
                <c:pt idx="2">
                  <c:v>9</c:v>
                </c:pt>
                <c:pt idx="3">
                  <c:v>11</c:v>
                </c:pt>
              </c:numCache>
            </c:numRef>
          </c:yVal>
          <c:smooth val="0"/>
          <c:extLst>
            <c:ext xmlns:c16="http://schemas.microsoft.com/office/drawing/2014/chart" uri="{C3380CC4-5D6E-409C-BE32-E72D297353CC}">
              <c16:uniqueId val="{00000001-B14B-4C61-9212-36F9778027F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3.12-3.47'!$A$333</c:f>
              <c:strCache>
                <c:ptCount val="1"/>
                <c:pt idx="0">
                  <c:v>QD=416-0.8(P)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3.12-3.47'!$A$334:$A$337</c:f>
              <c:numCache>
                <c:formatCode>General</c:formatCode>
                <c:ptCount val="4"/>
                <c:pt idx="0">
                  <c:v>416</c:v>
                </c:pt>
                <c:pt idx="1">
                  <c:v>256</c:v>
                </c:pt>
                <c:pt idx="2">
                  <c:v>176</c:v>
                </c:pt>
                <c:pt idx="3">
                  <c:v>96</c:v>
                </c:pt>
              </c:numCache>
            </c:numRef>
          </c:xVal>
          <c:yVal>
            <c:numRef>
              <c:f>'Ejercicios 3.12-3.47'!$B$334:$B$337</c:f>
              <c:numCache>
                <c:formatCode>General</c:formatCode>
                <c:ptCount val="4"/>
                <c:pt idx="0">
                  <c:v>0</c:v>
                </c:pt>
                <c:pt idx="1">
                  <c:v>200</c:v>
                </c:pt>
                <c:pt idx="2">
                  <c:v>300</c:v>
                </c:pt>
                <c:pt idx="3">
                  <c:v>400</c:v>
                </c:pt>
              </c:numCache>
            </c:numRef>
          </c:yVal>
          <c:smooth val="0"/>
          <c:extLst>
            <c:ext xmlns:c16="http://schemas.microsoft.com/office/drawing/2014/chart" uri="{C3380CC4-5D6E-409C-BE32-E72D297353CC}">
              <c16:uniqueId val="{00000001-CC6D-4164-ADE3-3DB60D030535}"/>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3.12-3.47'!$A$352</c:f>
              <c:strCache>
                <c:ptCount val="1"/>
                <c:pt idx="0">
                  <c:v>QD=342-(5/4)P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3.12-3.47'!$A$353:$A$356</c:f>
              <c:numCache>
                <c:formatCode>General</c:formatCode>
                <c:ptCount val="4"/>
                <c:pt idx="0">
                  <c:v>342</c:v>
                </c:pt>
                <c:pt idx="1">
                  <c:v>217</c:v>
                </c:pt>
                <c:pt idx="2">
                  <c:v>92</c:v>
                </c:pt>
                <c:pt idx="3">
                  <c:v>29.5</c:v>
                </c:pt>
              </c:numCache>
            </c:numRef>
          </c:xVal>
          <c:yVal>
            <c:numRef>
              <c:f>'Ejercicios 3.12-3.47'!$B$353:$B$356</c:f>
              <c:numCache>
                <c:formatCode>General</c:formatCode>
                <c:ptCount val="4"/>
                <c:pt idx="0">
                  <c:v>0</c:v>
                </c:pt>
                <c:pt idx="1">
                  <c:v>100</c:v>
                </c:pt>
                <c:pt idx="2">
                  <c:v>200</c:v>
                </c:pt>
                <c:pt idx="3">
                  <c:v>250</c:v>
                </c:pt>
              </c:numCache>
            </c:numRef>
          </c:yVal>
          <c:smooth val="0"/>
          <c:extLst>
            <c:ext xmlns:c16="http://schemas.microsoft.com/office/drawing/2014/chart" uri="{C3380CC4-5D6E-409C-BE32-E72D297353CC}">
              <c16:uniqueId val="{00000001-114D-4155-BFE7-35789D3D67C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3.12-3.47'!$A$372</c:f>
              <c:strCache>
                <c:ptCount val="1"/>
                <c:pt idx="0">
                  <c:v>C=34+0.4(Y)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3.12-3.47'!$B$373:$B$375</c:f>
              <c:numCache>
                <c:formatCode>General</c:formatCode>
                <c:ptCount val="3"/>
                <c:pt idx="0">
                  <c:v>65</c:v>
                </c:pt>
                <c:pt idx="1">
                  <c:v>115</c:v>
                </c:pt>
                <c:pt idx="2">
                  <c:v>165</c:v>
                </c:pt>
              </c:numCache>
            </c:numRef>
          </c:xVal>
          <c:yVal>
            <c:numRef>
              <c:f>'Ejercicios 3.12-3.47'!$A$373:$A$375</c:f>
              <c:numCache>
                <c:formatCode>General</c:formatCode>
                <c:ptCount val="3"/>
                <c:pt idx="0">
                  <c:v>60</c:v>
                </c:pt>
                <c:pt idx="1">
                  <c:v>80</c:v>
                </c:pt>
                <c:pt idx="2">
                  <c:v>100</c:v>
                </c:pt>
              </c:numCache>
            </c:numRef>
          </c:yVal>
          <c:smooth val="0"/>
          <c:extLst>
            <c:ext xmlns:c16="http://schemas.microsoft.com/office/drawing/2014/chart" uri="{C3380CC4-5D6E-409C-BE32-E72D297353CC}">
              <c16:uniqueId val="{00000001-329A-4946-83D0-C71E00481E6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3.12-3.47'!$A$392</c:f>
              <c:strCache>
                <c:ptCount val="1"/>
                <c:pt idx="0">
                  <c:v>C=52.5+0.7(Y)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3.12-3.47'!$B$393:$B$395</c:f>
              <c:numCache>
                <c:formatCode>General</c:formatCode>
                <c:ptCount val="3"/>
                <c:pt idx="0">
                  <c:v>125</c:v>
                </c:pt>
                <c:pt idx="1">
                  <c:v>225</c:v>
                </c:pt>
                <c:pt idx="2">
                  <c:v>275</c:v>
                </c:pt>
              </c:numCache>
            </c:numRef>
          </c:xVal>
          <c:yVal>
            <c:numRef>
              <c:f>'Ejercicios 3.12-3.47'!$A$393:$A$395</c:f>
              <c:numCache>
                <c:formatCode>General</c:formatCode>
                <c:ptCount val="3"/>
                <c:pt idx="0">
                  <c:v>140</c:v>
                </c:pt>
                <c:pt idx="1">
                  <c:v>210</c:v>
                </c:pt>
                <c:pt idx="2">
                  <c:v>245</c:v>
                </c:pt>
              </c:numCache>
            </c:numRef>
          </c:yVal>
          <c:smooth val="0"/>
          <c:extLst>
            <c:ext xmlns:c16="http://schemas.microsoft.com/office/drawing/2014/chart" uri="{C3380CC4-5D6E-409C-BE32-E72D297353CC}">
              <c16:uniqueId val="{00000001-7BDB-4D23-B69D-CDC9E55073DC}"/>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3.12-3.47'!$A$410</c:f>
              <c:strCache>
                <c:ptCount val="1"/>
                <c:pt idx="0">
                  <c:v>C=98+0.8(Y)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3.12-3.47'!$B$411:$B$413</c:f>
              <c:numCache>
                <c:formatCode>General</c:formatCode>
                <c:ptCount val="3"/>
                <c:pt idx="0">
                  <c:v>340</c:v>
                </c:pt>
                <c:pt idx="1">
                  <c:v>540</c:v>
                </c:pt>
                <c:pt idx="2">
                  <c:v>740</c:v>
                </c:pt>
              </c:numCache>
            </c:numRef>
          </c:xVal>
          <c:yVal>
            <c:numRef>
              <c:f>'Ejercicios 3.12-3.47'!$A$411:$A$413</c:f>
              <c:numCache>
                <c:formatCode>General</c:formatCode>
                <c:ptCount val="3"/>
                <c:pt idx="0">
                  <c:v>370</c:v>
                </c:pt>
                <c:pt idx="1">
                  <c:v>530</c:v>
                </c:pt>
                <c:pt idx="2">
                  <c:v>690</c:v>
                </c:pt>
              </c:numCache>
            </c:numRef>
          </c:yVal>
          <c:smooth val="0"/>
          <c:extLst>
            <c:ext xmlns:c16="http://schemas.microsoft.com/office/drawing/2014/chart" uri="{C3380CC4-5D6E-409C-BE32-E72D297353CC}">
              <c16:uniqueId val="{00000001-3EDB-4B5E-8B43-715429E1D59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3.12-3.47'!$A$429</c:f>
              <c:strCache>
                <c:ptCount val="1"/>
                <c:pt idx="0">
                  <c:v>C=15+0.9(Y)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3.12-3.47'!$B$430:$B$432</c:f>
              <c:numCache>
                <c:formatCode>General</c:formatCode>
                <c:ptCount val="3"/>
                <c:pt idx="0">
                  <c:v>50</c:v>
                </c:pt>
                <c:pt idx="1">
                  <c:v>250</c:v>
                </c:pt>
                <c:pt idx="2">
                  <c:v>350</c:v>
                </c:pt>
              </c:numCache>
            </c:numRef>
          </c:xVal>
          <c:yVal>
            <c:numRef>
              <c:f>'Ejercicios 3.12-3.47'!$A$430:$A$432</c:f>
              <c:numCache>
                <c:formatCode>General</c:formatCode>
                <c:ptCount val="3"/>
                <c:pt idx="0">
                  <c:v>60</c:v>
                </c:pt>
                <c:pt idx="1">
                  <c:v>240</c:v>
                </c:pt>
                <c:pt idx="2">
                  <c:v>330</c:v>
                </c:pt>
              </c:numCache>
            </c:numRef>
          </c:yVal>
          <c:smooth val="0"/>
          <c:extLst>
            <c:ext xmlns:c16="http://schemas.microsoft.com/office/drawing/2014/chart" uri="{C3380CC4-5D6E-409C-BE32-E72D297353CC}">
              <c16:uniqueId val="{00000001-D725-4726-8032-FA6AA31107A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4.19-'!$C$2</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4.19-'!$A$3:$A$5</c:f>
              <c:numCache>
                <c:formatCode>General</c:formatCode>
                <c:ptCount val="3"/>
                <c:pt idx="0">
                  <c:v>1</c:v>
                </c:pt>
                <c:pt idx="1">
                  <c:v>5</c:v>
                </c:pt>
                <c:pt idx="2">
                  <c:v>9</c:v>
                </c:pt>
              </c:numCache>
            </c:numRef>
          </c:xVal>
          <c:yVal>
            <c:numRef>
              <c:f>'Ejercicios 4.19-'!$B$3:$B$5</c:f>
              <c:numCache>
                <c:formatCode>General</c:formatCode>
                <c:ptCount val="3"/>
                <c:pt idx="0">
                  <c:v>1</c:v>
                </c:pt>
                <c:pt idx="1">
                  <c:v>5</c:v>
                </c:pt>
                <c:pt idx="2">
                  <c:v>9</c:v>
                </c:pt>
              </c:numCache>
            </c:numRef>
          </c:yVal>
          <c:smooth val="0"/>
          <c:extLst>
            <c:ext xmlns:c16="http://schemas.microsoft.com/office/drawing/2014/chart" uri="{C3380CC4-5D6E-409C-BE32-E72D297353CC}">
              <c16:uniqueId val="{00000001-EB9A-42C4-B79F-EBA3B8DA0F91}"/>
            </c:ext>
          </c:extLst>
        </c:ser>
        <c:ser>
          <c:idx val="1"/>
          <c:order val="1"/>
          <c:tx>
            <c:strRef>
              <c:f>'Ejercicios 4.19-'!$C$7</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4.19-'!$A$7:$A$9</c:f>
              <c:numCache>
                <c:formatCode>General</c:formatCode>
                <c:ptCount val="3"/>
                <c:pt idx="0">
                  <c:v>1</c:v>
                </c:pt>
                <c:pt idx="1">
                  <c:v>3</c:v>
                </c:pt>
                <c:pt idx="2">
                  <c:v>4</c:v>
                </c:pt>
              </c:numCache>
            </c:numRef>
          </c:xVal>
          <c:yVal>
            <c:numRef>
              <c:f>'Ejercicios 4.19-'!$B$7:$B$9</c:f>
              <c:numCache>
                <c:formatCode>General</c:formatCode>
                <c:ptCount val="3"/>
                <c:pt idx="0">
                  <c:v>2</c:v>
                </c:pt>
                <c:pt idx="1">
                  <c:v>6</c:v>
                </c:pt>
                <c:pt idx="2">
                  <c:v>8</c:v>
                </c:pt>
              </c:numCache>
            </c:numRef>
          </c:yVal>
          <c:smooth val="0"/>
          <c:extLst>
            <c:ext xmlns:c16="http://schemas.microsoft.com/office/drawing/2014/chart" uri="{C3380CC4-5D6E-409C-BE32-E72D297353CC}">
              <c16:uniqueId val="{00000002-EB9A-42C4-B79F-EBA3B8DA0F91}"/>
            </c:ext>
          </c:extLst>
        </c:ser>
        <c:ser>
          <c:idx val="2"/>
          <c:order val="2"/>
          <c:tx>
            <c:strRef>
              <c:f>'Ejercicios 4.19-'!$C$11</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4.19-'!$A$11:$A$13</c:f>
              <c:numCache>
                <c:formatCode>General</c:formatCode>
                <c:ptCount val="3"/>
                <c:pt idx="0">
                  <c:v>1</c:v>
                </c:pt>
                <c:pt idx="1">
                  <c:v>2</c:v>
                </c:pt>
                <c:pt idx="2">
                  <c:v>3</c:v>
                </c:pt>
              </c:numCache>
            </c:numRef>
          </c:xVal>
          <c:yVal>
            <c:numRef>
              <c:f>'Ejercicios 4.19-'!$B$11:$B$13</c:f>
              <c:numCache>
                <c:formatCode>General</c:formatCode>
                <c:ptCount val="3"/>
                <c:pt idx="0">
                  <c:v>4</c:v>
                </c:pt>
                <c:pt idx="1">
                  <c:v>8</c:v>
                </c:pt>
                <c:pt idx="2">
                  <c:v>12</c:v>
                </c:pt>
              </c:numCache>
            </c:numRef>
          </c:yVal>
          <c:smooth val="0"/>
          <c:extLst>
            <c:ext xmlns:c16="http://schemas.microsoft.com/office/drawing/2014/chart" uri="{C3380CC4-5D6E-409C-BE32-E72D297353CC}">
              <c16:uniqueId val="{00000004-EB9A-42C4-B79F-EBA3B8DA0F9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4.19-'!$C$21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4.19-'!$A$22:$A$24</c:f>
              <c:numCache>
                <c:formatCode>General</c:formatCode>
                <c:ptCount val="3"/>
                <c:pt idx="0">
                  <c:v>1</c:v>
                </c:pt>
                <c:pt idx="1">
                  <c:v>5</c:v>
                </c:pt>
                <c:pt idx="2">
                  <c:v>9</c:v>
                </c:pt>
              </c:numCache>
            </c:numRef>
          </c:xVal>
          <c:yVal>
            <c:numRef>
              <c:f>'Ejercicios 4.19-'!$B$22:$B$24</c:f>
              <c:numCache>
                <c:formatCode>General</c:formatCode>
                <c:ptCount val="3"/>
                <c:pt idx="0">
                  <c:v>1</c:v>
                </c:pt>
                <c:pt idx="1">
                  <c:v>5</c:v>
                </c:pt>
                <c:pt idx="2">
                  <c:v>9</c:v>
                </c:pt>
              </c:numCache>
            </c:numRef>
          </c:yVal>
          <c:smooth val="0"/>
          <c:extLst>
            <c:ext xmlns:c16="http://schemas.microsoft.com/office/drawing/2014/chart" uri="{C3380CC4-5D6E-409C-BE32-E72D297353CC}">
              <c16:uniqueId val="{00000001-8F76-43EA-88C4-073C3C4A7DF0}"/>
            </c:ext>
          </c:extLst>
        </c:ser>
        <c:ser>
          <c:idx val="1"/>
          <c:order val="1"/>
          <c:tx>
            <c:strRef>
              <c:f>'Ejercicios 4.19-'!$C$26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4.19-'!$A$26:$A$28</c:f>
              <c:numCache>
                <c:formatCode>General</c:formatCode>
                <c:ptCount val="3"/>
                <c:pt idx="0">
                  <c:v>2</c:v>
                </c:pt>
                <c:pt idx="1">
                  <c:v>4</c:v>
                </c:pt>
                <c:pt idx="2">
                  <c:v>10</c:v>
                </c:pt>
              </c:numCache>
            </c:numRef>
          </c:xVal>
          <c:yVal>
            <c:numRef>
              <c:f>'Ejercicios 4.19-'!$B$26:$B$28</c:f>
              <c:numCache>
                <c:formatCode>General</c:formatCode>
                <c:ptCount val="3"/>
                <c:pt idx="0">
                  <c:v>1</c:v>
                </c:pt>
                <c:pt idx="1">
                  <c:v>2</c:v>
                </c:pt>
                <c:pt idx="2">
                  <c:v>5</c:v>
                </c:pt>
              </c:numCache>
            </c:numRef>
          </c:yVal>
          <c:smooth val="0"/>
          <c:extLst>
            <c:ext xmlns:c16="http://schemas.microsoft.com/office/drawing/2014/chart" uri="{C3380CC4-5D6E-409C-BE32-E72D297353CC}">
              <c16:uniqueId val="{00000003-8F76-43EA-88C4-073C3C4A7DF0}"/>
            </c:ext>
          </c:extLst>
        </c:ser>
        <c:ser>
          <c:idx val="2"/>
          <c:order val="2"/>
          <c:tx>
            <c:strRef>
              <c:f>'Ejercicios 4.19-'!$C$30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4.19-'!$A$30:$A$32</c:f>
              <c:numCache>
                <c:formatCode>General</c:formatCode>
                <c:ptCount val="3"/>
                <c:pt idx="0">
                  <c:v>4</c:v>
                </c:pt>
                <c:pt idx="1">
                  <c:v>8</c:v>
                </c:pt>
                <c:pt idx="2">
                  <c:v>12</c:v>
                </c:pt>
              </c:numCache>
            </c:numRef>
          </c:xVal>
          <c:yVal>
            <c:numRef>
              <c:f>'Ejercicios 4.19-'!$B$30:$B$32</c:f>
              <c:numCache>
                <c:formatCode>General</c:formatCode>
                <c:ptCount val="3"/>
                <c:pt idx="0">
                  <c:v>1</c:v>
                </c:pt>
                <c:pt idx="1">
                  <c:v>2</c:v>
                </c:pt>
                <c:pt idx="2">
                  <c:v>3</c:v>
                </c:pt>
              </c:numCache>
            </c:numRef>
          </c:yVal>
          <c:smooth val="0"/>
          <c:extLst>
            <c:ext xmlns:c16="http://schemas.microsoft.com/office/drawing/2014/chart" uri="{C3380CC4-5D6E-409C-BE32-E72D297353CC}">
              <c16:uniqueId val="{00000005-8F76-43EA-88C4-073C3C4A7DF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744181977252843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4.19-'!$C$37</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4.19-'!$A$38:$A$40</c:f>
              <c:numCache>
                <c:formatCode>General</c:formatCode>
                <c:ptCount val="3"/>
                <c:pt idx="0">
                  <c:v>1</c:v>
                </c:pt>
                <c:pt idx="1">
                  <c:v>5</c:v>
                </c:pt>
                <c:pt idx="2">
                  <c:v>9</c:v>
                </c:pt>
              </c:numCache>
            </c:numRef>
          </c:xVal>
          <c:yVal>
            <c:numRef>
              <c:f>'Ejercicios 4.19-'!$B$38:$B$40</c:f>
              <c:numCache>
                <c:formatCode>General</c:formatCode>
                <c:ptCount val="3"/>
                <c:pt idx="0">
                  <c:v>1</c:v>
                </c:pt>
                <c:pt idx="1">
                  <c:v>5</c:v>
                </c:pt>
                <c:pt idx="2">
                  <c:v>9</c:v>
                </c:pt>
              </c:numCache>
            </c:numRef>
          </c:yVal>
          <c:smooth val="0"/>
          <c:extLst>
            <c:ext xmlns:c16="http://schemas.microsoft.com/office/drawing/2014/chart" uri="{C3380CC4-5D6E-409C-BE32-E72D297353CC}">
              <c16:uniqueId val="{00000001-2AAD-41F3-8876-E8A44ECAB9FD}"/>
            </c:ext>
          </c:extLst>
        </c:ser>
        <c:ser>
          <c:idx val="1"/>
          <c:order val="1"/>
          <c:tx>
            <c:strRef>
              <c:f>'Ejercicios 4.19-'!$C$42</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4.19-'!$A$42:$A$44</c:f>
              <c:numCache>
                <c:formatCode>General</c:formatCode>
                <c:ptCount val="3"/>
                <c:pt idx="0">
                  <c:v>2</c:v>
                </c:pt>
                <c:pt idx="1">
                  <c:v>4</c:v>
                </c:pt>
                <c:pt idx="2">
                  <c:v>10</c:v>
                </c:pt>
              </c:numCache>
            </c:numRef>
          </c:xVal>
          <c:yVal>
            <c:numRef>
              <c:f>'Ejercicios 4.19-'!$B$42:$B$44</c:f>
              <c:numCache>
                <c:formatCode>General</c:formatCode>
                <c:ptCount val="3"/>
                <c:pt idx="0">
                  <c:v>3</c:v>
                </c:pt>
                <c:pt idx="1">
                  <c:v>5</c:v>
                </c:pt>
                <c:pt idx="2">
                  <c:v>11</c:v>
                </c:pt>
              </c:numCache>
            </c:numRef>
          </c:yVal>
          <c:smooth val="0"/>
          <c:extLst>
            <c:ext xmlns:c16="http://schemas.microsoft.com/office/drawing/2014/chart" uri="{C3380CC4-5D6E-409C-BE32-E72D297353CC}">
              <c16:uniqueId val="{00000003-2AAD-41F3-8876-E8A44ECAB9FD}"/>
            </c:ext>
          </c:extLst>
        </c:ser>
        <c:ser>
          <c:idx val="2"/>
          <c:order val="2"/>
          <c:tx>
            <c:strRef>
              <c:f>'Ejercicios 4.19-'!$C$46</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4.19-'!$A$46:$A$48</c:f>
              <c:numCache>
                <c:formatCode>General</c:formatCode>
                <c:ptCount val="3"/>
                <c:pt idx="0">
                  <c:v>1</c:v>
                </c:pt>
                <c:pt idx="1">
                  <c:v>5</c:v>
                </c:pt>
                <c:pt idx="2">
                  <c:v>8</c:v>
                </c:pt>
              </c:numCache>
            </c:numRef>
          </c:xVal>
          <c:yVal>
            <c:numRef>
              <c:f>'Ejercicios 4.19-'!$B$46:$B$48</c:f>
              <c:numCache>
                <c:formatCode>General</c:formatCode>
                <c:ptCount val="3"/>
                <c:pt idx="0">
                  <c:v>4</c:v>
                </c:pt>
                <c:pt idx="1">
                  <c:v>8</c:v>
                </c:pt>
                <c:pt idx="2">
                  <c:v>11</c:v>
                </c:pt>
              </c:numCache>
            </c:numRef>
          </c:yVal>
          <c:smooth val="0"/>
          <c:extLst>
            <c:ext xmlns:c16="http://schemas.microsoft.com/office/drawing/2014/chart" uri="{C3380CC4-5D6E-409C-BE32-E72D297353CC}">
              <c16:uniqueId val="{00000005-2AAD-41F3-8876-E8A44ECAB9FD}"/>
            </c:ext>
          </c:extLst>
        </c:ser>
        <c:ser>
          <c:idx val="3"/>
          <c:order val="3"/>
          <c:tx>
            <c:strRef>
              <c:f>'Ejercicios 4.19-'!$C$50</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lgDashDotDot"/>
              </a:ln>
              <a:effectLst/>
            </c:spPr>
            <c:trendlineType val="linear"/>
            <c:dispRSqr val="0"/>
            <c:dispEq val="0"/>
          </c:trendline>
          <c:xVal>
            <c:numRef>
              <c:f>'Ejercicios 4.19-'!$A$50:$A$52</c:f>
              <c:numCache>
                <c:formatCode>General</c:formatCode>
                <c:ptCount val="3"/>
                <c:pt idx="0">
                  <c:v>2</c:v>
                </c:pt>
                <c:pt idx="1">
                  <c:v>9</c:v>
                </c:pt>
                <c:pt idx="2">
                  <c:v>11</c:v>
                </c:pt>
              </c:numCache>
            </c:numRef>
          </c:xVal>
          <c:yVal>
            <c:numRef>
              <c:f>'Ejercicios 4.19-'!$B$50:$B$52</c:f>
              <c:numCache>
                <c:formatCode>General</c:formatCode>
                <c:ptCount val="3"/>
                <c:pt idx="0">
                  <c:v>1</c:v>
                </c:pt>
                <c:pt idx="1">
                  <c:v>8</c:v>
                </c:pt>
                <c:pt idx="2">
                  <c:v>10</c:v>
                </c:pt>
              </c:numCache>
            </c:numRef>
          </c:yVal>
          <c:smooth val="0"/>
          <c:extLst>
            <c:ext xmlns:c16="http://schemas.microsoft.com/office/drawing/2014/chart" uri="{C3380CC4-5D6E-409C-BE32-E72D297353CC}">
              <c16:uniqueId val="{00000006-2AAD-41F3-8876-E8A44ECAB9FD}"/>
            </c:ext>
          </c:extLst>
        </c:ser>
        <c:ser>
          <c:idx val="4"/>
          <c:order val="4"/>
          <c:tx>
            <c:strRef>
              <c:f>'Ejercicios 4.19-'!$C$54</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4.19-'!$A$54:$A$56</c:f>
              <c:numCache>
                <c:formatCode>General</c:formatCode>
                <c:ptCount val="3"/>
                <c:pt idx="0">
                  <c:v>3</c:v>
                </c:pt>
                <c:pt idx="1">
                  <c:v>6</c:v>
                </c:pt>
                <c:pt idx="2">
                  <c:v>9</c:v>
                </c:pt>
              </c:numCache>
            </c:numRef>
          </c:xVal>
          <c:yVal>
            <c:numRef>
              <c:f>'Ejercicios 4.19-'!$B$54:$B$56</c:f>
              <c:numCache>
                <c:formatCode>General</c:formatCode>
                <c:ptCount val="3"/>
                <c:pt idx="0">
                  <c:v>0</c:v>
                </c:pt>
                <c:pt idx="1">
                  <c:v>3</c:v>
                </c:pt>
                <c:pt idx="2">
                  <c:v>6</c:v>
                </c:pt>
              </c:numCache>
            </c:numRef>
          </c:yVal>
          <c:smooth val="0"/>
          <c:extLst>
            <c:ext xmlns:c16="http://schemas.microsoft.com/office/drawing/2014/chart" uri="{C3380CC4-5D6E-409C-BE32-E72D297353CC}">
              <c16:uniqueId val="{00000007-2AAD-41F3-8876-E8A44ECAB9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4.19-'!$C$59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4.19-'!$A$60:$A$62</c:f>
              <c:numCache>
                <c:formatCode>General</c:formatCode>
                <c:ptCount val="3"/>
                <c:pt idx="0">
                  <c:v>0</c:v>
                </c:pt>
                <c:pt idx="1">
                  <c:v>2</c:v>
                </c:pt>
                <c:pt idx="2">
                  <c:v>3</c:v>
                </c:pt>
              </c:numCache>
            </c:numRef>
          </c:xVal>
          <c:yVal>
            <c:numRef>
              <c:f>'Ejercicios 4.19-'!$B$60:$B$62</c:f>
              <c:numCache>
                <c:formatCode>General</c:formatCode>
                <c:ptCount val="3"/>
                <c:pt idx="0">
                  <c:v>20</c:v>
                </c:pt>
                <c:pt idx="1">
                  <c:v>18</c:v>
                </c:pt>
                <c:pt idx="2">
                  <c:v>17</c:v>
                </c:pt>
              </c:numCache>
            </c:numRef>
          </c:yVal>
          <c:smooth val="0"/>
          <c:extLst>
            <c:ext xmlns:c16="http://schemas.microsoft.com/office/drawing/2014/chart" uri="{C3380CC4-5D6E-409C-BE32-E72D297353CC}">
              <c16:uniqueId val="{00000001-E4D4-490F-8D07-D2D5F4F1D6A1}"/>
            </c:ext>
          </c:extLst>
        </c:ser>
        <c:ser>
          <c:idx val="1"/>
          <c:order val="1"/>
          <c:tx>
            <c:strRef>
              <c:f>'Ejercicios 4.19-'!$C$64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4.19-'!$A$64:$A$66</c:f>
              <c:numCache>
                <c:formatCode>General</c:formatCode>
                <c:ptCount val="3"/>
                <c:pt idx="0">
                  <c:v>0</c:v>
                </c:pt>
                <c:pt idx="1">
                  <c:v>2</c:v>
                </c:pt>
                <c:pt idx="2">
                  <c:v>3</c:v>
                </c:pt>
              </c:numCache>
            </c:numRef>
          </c:xVal>
          <c:yVal>
            <c:numRef>
              <c:f>'Ejercicios 4.19-'!$B$64:$B$66</c:f>
              <c:numCache>
                <c:formatCode>General</c:formatCode>
                <c:ptCount val="3"/>
                <c:pt idx="0">
                  <c:v>20</c:v>
                </c:pt>
                <c:pt idx="1">
                  <c:v>19</c:v>
                </c:pt>
                <c:pt idx="2">
                  <c:v>18.5</c:v>
                </c:pt>
              </c:numCache>
            </c:numRef>
          </c:yVal>
          <c:smooth val="0"/>
          <c:extLst>
            <c:ext xmlns:c16="http://schemas.microsoft.com/office/drawing/2014/chart" uri="{C3380CC4-5D6E-409C-BE32-E72D297353CC}">
              <c16:uniqueId val="{00000003-E4D4-490F-8D07-D2D5F4F1D6A1}"/>
            </c:ext>
          </c:extLst>
        </c:ser>
        <c:ser>
          <c:idx val="2"/>
          <c:order val="2"/>
          <c:tx>
            <c:strRef>
              <c:f>'Ejercicios 4.19-'!$C$68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4.19-'!$A$68:$A$70</c:f>
              <c:numCache>
                <c:formatCode>General</c:formatCode>
                <c:ptCount val="3"/>
                <c:pt idx="0">
                  <c:v>0</c:v>
                </c:pt>
                <c:pt idx="1">
                  <c:v>2</c:v>
                </c:pt>
                <c:pt idx="2">
                  <c:v>3</c:v>
                </c:pt>
              </c:numCache>
            </c:numRef>
          </c:xVal>
          <c:yVal>
            <c:numRef>
              <c:f>'Ejercicios 4.19-'!$B$68:$B$70</c:f>
              <c:numCache>
                <c:formatCode>General</c:formatCode>
                <c:ptCount val="3"/>
                <c:pt idx="0">
                  <c:v>20</c:v>
                </c:pt>
                <c:pt idx="1">
                  <c:v>16</c:v>
                </c:pt>
                <c:pt idx="2">
                  <c:v>14</c:v>
                </c:pt>
              </c:numCache>
            </c:numRef>
          </c:yVal>
          <c:smooth val="0"/>
          <c:extLst>
            <c:ext xmlns:c16="http://schemas.microsoft.com/office/drawing/2014/chart" uri="{C3380CC4-5D6E-409C-BE32-E72D297353CC}">
              <c16:uniqueId val="{00000005-E4D4-490F-8D07-D2D5F4F1D6A1}"/>
            </c:ext>
          </c:extLst>
        </c:ser>
        <c:ser>
          <c:idx val="3"/>
          <c:order val="3"/>
          <c:tx>
            <c:strRef>
              <c:f>'Ejercicios 4.19-'!$C$72</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4.19-'!$A$72:$A$74</c:f>
              <c:numCache>
                <c:formatCode>General</c:formatCode>
                <c:ptCount val="3"/>
                <c:pt idx="0">
                  <c:v>0</c:v>
                </c:pt>
                <c:pt idx="1">
                  <c:v>2</c:v>
                </c:pt>
                <c:pt idx="2">
                  <c:v>3</c:v>
                </c:pt>
              </c:numCache>
            </c:numRef>
          </c:xVal>
          <c:yVal>
            <c:numRef>
              <c:f>'Ejercicios 4.19-'!$B$72:$B$74</c:f>
              <c:numCache>
                <c:formatCode>General</c:formatCode>
                <c:ptCount val="3"/>
                <c:pt idx="0">
                  <c:v>20</c:v>
                </c:pt>
                <c:pt idx="1">
                  <c:v>19.5</c:v>
                </c:pt>
                <c:pt idx="2">
                  <c:v>19.25</c:v>
                </c:pt>
              </c:numCache>
            </c:numRef>
          </c:yVal>
          <c:smooth val="0"/>
          <c:extLst>
            <c:ext xmlns:c16="http://schemas.microsoft.com/office/drawing/2014/chart" uri="{C3380CC4-5D6E-409C-BE32-E72D297353CC}">
              <c16:uniqueId val="{00000007-E4D4-490F-8D07-D2D5F4F1D6A1}"/>
            </c:ext>
          </c:extLst>
        </c:ser>
        <c:ser>
          <c:idx val="4"/>
          <c:order val="4"/>
          <c:tx>
            <c:strRef>
              <c:f>'Ejercicios 4.19-'!$C$76</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4.19-'!$A$76:$A$78</c:f>
              <c:numCache>
                <c:formatCode>General</c:formatCode>
                <c:ptCount val="3"/>
                <c:pt idx="0">
                  <c:v>0</c:v>
                </c:pt>
                <c:pt idx="1">
                  <c:v>2</c:v>
                </c:pt>
                <c:pt idx="2">
                  <c:v>3</c:v>
                </c:pt>
              </c:numCache>
            </c:numRef>
          </c:xVal>
          <c:yVal>
            <c:numRef>
              <c:f>'Ejercicios 4.19-'!$B$76:$B$78</c:f>
              <c:numCache>
                <c:formatCode>General</c:formatCode>
                <c:ptCount val="3"/>
                <c:pt idx="0">
                  <c:v>20</c:v>
                </c:pt>
                <c:pt idx="1">
                  <c:v>12</c:v>
                </c:pt>
                <c:pt idx="2">
                  <c:v>8</c:v>
                </c:pt>
              </c:numCache>
            </c:numRef>
          </c:yVal>
          <c:smooth val="0"/>
          <c:extLst>
            <c:ext xmlns:c16="http://schemas.microsoft.com/office/drawing/2014/chart" uri="{C3380CC4-5D6E-409C-BE32-E72D297353CC}">
              <c16:uniqueId val="{00000009-E4D4-490F-8D07-D2D5F4F1D6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4.19-'!$C$81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4.19-'!$A$82:$A$84</c:f>
              <c:numCache>
                <c:formatCode>General</c:formatCode>
                <c:ptCount val="3"/>
                <c:pt idx="0">
                  <c:v>0</c:v>
                </c:pt>
                <c:pt idx="1">
                  <c:v>2</c:v>
                </c:pt>
                <c:pt idx="2">
                  <c:v>9</c:v>
                </c:pt>
              </c:numCache>
            </c:numRef>
          </c:xVal>
          <c:yVal>
            <c:numRef>
              <c:f>'Ejercicios 4.19-'!$B$82:$B$84</c:f>
              <c:numCache>
                <c:formatCode>General</c:formatCode>
                <c:ptCount val="3"/>
                <c:pt idx="0">
                  <c:v>20</c:v>
                </c:pt>
                <c:pt idx="1">
                  <c:v>22</c:v>
                </c:pt>
                <c:pt idx="2">
                  <c:v>29</c:v>
                </c:pt>
              </c:numCache>
            </c:numRef>
          </c:yVal>
          <c:smooth val="0"/>
          <c:extLst>
            <c:ext xmlns:c16="http://schemas.microsoft.com/office/drawing/2014/chart" uri="{C3380CC4-5D6E-409C-BE32-E72D297353CC}">
              <c16:uniqueId val="{00000001-AD3A-40D8-B9EA-75AF13E5E810}"/>
            </c:ext>
          </c:extLst>
        </c:ser>
        <c:ser>
          <c:idx val="1"/>
          <c:order val="1"/>
          <c:tx>
            <c:strRef>
              <c:f>'Ejercicios 4.19-'!$C$86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4.19-'!$A$86:$A$88</c:f>
              <c:numCache>
                <c:formatCode>General</c:formatCode>
                <c:ptCount val="3"/>
                <c:pt idx="0">
                  <c:v>0</c:v>
                </c:pt>
                <c:pt idx="1">
                  <c:v>2</c:v>
                </c:pt>
                <c:pt idx="2">
                  <c:v>9</c:v>
                </c:pt>
              </c:numCache>
            </c:numRef>
          </c:xVal>
          <c:yVal>
            <c:numRef>
              <c:f>'Ejercicios 4.19-'!$B$86:$B$88</c:f>
              <c:numCache>
                <c:formatCode>General</c:formatCode>
                <c:ptCount val="3"/>
                <c:pt idx="0">
                  <c:v>20</c:v>
                </c:pt>
                <c:pt idx="1">
                  <c:v>21</c:v>
                </c:pt>
                <c:pt idx="2">
                  <c:v>24.5</c:v>
                </c:pt>
              </c:numCache>
            </c:numRef>
          </c:yVal>
          <c:smooth val="0"/>
          <c:extLst>
            <c:ext xmlns:c16="http://schemas.microsoft.com/office/drawing/2014/chart" uri="{C3380CC4-5D6E-409C-BE32-E72D297353CC}">
              <c16:uniqueId val="{00000003-AD3A-40D8-B9EA-75AF13E5E810}"/>
            </c:ext>
          </c:extLst>
        </c:ser>
        <c:ser>
          <c:idx val="2"/>
          <c:order val="2"/>
          <c:tx>
            <c:strRef>
              <c:f>'Ejercicios 4.19-'!$C$90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4.19-'!$A$90:$A$92</c:f>
              <c:numCache>
                <c:formatCode>General</c:formatCode>
                <c:ptCount val="3"/>
                <c:pt idx="0">
                  <c:v>0</c:v>
                </c:pt>
                <c:pt idx="1">
                  <c:v>2</c:v>
                </c:pt>
                <c:pt idx="2">
                  <c:v>9</c:v>
                </c:pt>
              </c:numCache>
            </c:numRef>
          </c:xVal>
          <c:yVal>
            <c:numRef>
              <c:f>'Ejercicios 4.19-'!$B$90:$B$92</c:f>
              <c:numCache>
                <c:formatCode>General</c:formatCode>
                <c:ptCount val="3"/>
                <c:pt idx="0">
                  <c:v>20</c:v>
                </c:pt>
                <c:pt idx="1">
                  <c:v>24</c:v>
                </c:pt>
                <c:pt idx="2">
                  <c:v>38</c:v>
                </c:pt>
              </c:numCache>
            </c:numRef>
          </c:yVal>
          <c:smooth val="0"/>
          <c:extLst>
            <c:ext xmlns:c16="http://schemas.microsoft.com/office/drawing/2014/chart" uri="{C3380CC4-5D6E-409C-BE32-E72D297353CC}">
              <c16:uniqueId val="{00000005-AD3A-40D8-B9EA-75AF13E5E810}"/>
            </c:ext>
          </c:extLst>
        </c:ser>
        <c:ser>
          <c:idx val="3"/>
          <c:order val="3"/>
          <c:tx>
            <c:strRef>
              <c:f>'Ejercicios 4.19-'!$C$94</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4.19-'!$A$94:$A$96</c:f>
              <c:numCache>
                <c:formatCode>General</c:formatCode>
                <c:ptCount val="3"/>
                <c:pt idx="0">
                  <c:v>0</c:v>
                </c:pt>
                <c:pt idx="1">
                  <c:v>2</c:v>
                </c:pt>
                <c:pt idx="2">
                  <c:v>9</c:v>
                </c:pt>
              </c:numCache>
            </c:numRef>
          </c:xVal>
          <c:yVal>
            <c:numRef>
              <c:f>'Ejercicios 4.19-'!$B$94:$B$97</c:f>
              <c:numCache>
                <c:formatCode>General</c:formatCode>
                <c:ptCount val="4"/>
                <c:pt idx="0">
                  <c:v>20</c:v>
                </c:pt>
                <c:pt idx="1">
                  <c:v>20.5</c:v>
                </c:pt>
                <c:pt idx="2">
                  <c:v>22.25</c:v>
                </c:pt>
              </c:numCache>
            </c:numRef>
          </c:yVal>
          <c:smooth val="0"/>
          <c:extLst>
            <c:ext xmlns:c16="http://schemas.microsoft.com/office/drawing/2014/chart" uri="{C3380CC4-5D6E-409C-BE32-E72D297353CC}">
              <c16:uniqueId val="{00000007-AD3A-40D8-B9EA-75AF13E5E810}"/>
            </c:ext>
          </c:extLst>
        </c:ser>
        <c:ser>
          <c:idx val="4"/>
          <c:order val="4"/>
          <c:tx>
            <c:strRef>
              <c:f>'Ejercicios 4.19-'!$C$98</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4.19-'!$A$98:$A$100</c:f>
              <c:numCache>
                <c:formatCode>General</c:formatCode>
                <c:ptCount val="3"/>
                <c:pt idx="0">
                  <c:v>0</c:v>
                </c:pt>
                <c:pt idx="1">
                  <c:v>2</c:v>
                </c:pt>
                <c:pt idx="2">
                  <c:v>9</c:v>
                </c:pt>
              </c:numCache>
            </c:numRef>
          </c:xVal>
          <c:yVal>
            <c:numRef>
              <c:f>'Ejercicios 4.19-'!$B$98:$B$100</c:f>
              <c:numCache>
                <c:formatCode>General</c:formatCode>
                <c:ptCount val="3"/>
                <c:pt idx="0">
                  <c:v>20</c:v>
                </c:pt>
                <c:pt idx="1">
                  <c:v>28</c:v>
                </c:pt>
                <c:pt idx="2">
                  <c:v>56</c:v>
                </c:pt>
              </c:numCache>
            </c:numRef>
          </c:yVal>
          <c:smooth val="0"/>
          <c:extLst>
            <c:ext xmlns:c16="http://schemas.microsoft.com/office/drawing/2014/chart" uri="{C3380CC4-5D6E-409C-BE32-E72D297353CC}">
              <c16:uniqueId val="{00000009-AD3A-40D8-B9EA-75AF13E5E8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4.19-'!$C$103</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4.19-'!$A$104:$A$106</c:f>
              <c:numCache>
                <c:formatCode>General</c:formatCode>
                <c:ptCount val="3"/>
                <c:pt idx="0">
                  <c:v>0</c:v>
                </c:pt>
                <c:pt idx="1">
                  <c:v>3</c:v>
                </c:pt>
                <c:pt idx="2">
                  <c:v>5</c:v>
                </c:pt>
              </c:numCache>
            </c:numRef>
          </c:xVal>
          <c:yVal>
            <c:numRef>
              <c:f>'Ejercicios 4.19-'!$B$104:$B$106</c:f>
              <c:numCache>
                <c:formatCode>General</c:formatCode>
                <c:ptCount val="3"/>
                <c:pt idx="0">
                  <c:v>5</c:v>
                </c:pt>
                <c:pt idx="1">
                  <c:v>2</c:v>
                </c:pt>
                <c:pt idx="2">
                  <c:v>0</c:v>
                </c:pt>
              </c:numCache>
            </c:numRef>
          </c:yVal>
          <c:smooth val="0"/>
          <c:extLst>
            <c:ext xmlns:c16="http://schemas.microsoft.com/office/drawing/2014/chart" uri="{C3380CC4-5D6E-409C-BE32-E72D297353CC}">
              <c16:uniqueId val="{00000001-1C0A-4155-8BF3-171CBAEC4B74}"/>
            </c:ext>
          </c:extLst>
        </c:ser>
        <c:ser>
          <c:idx val="1"/>
          <c:order val="1"/>
          <c:tx>
            <c:strRef>
              <c:f>'Ejercicios 4.19-'!$C$108</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4.19-'!$A$108:$A$110</c:f>
              <c:numCache>
                <c:formatCode>General</c:formatCode>
                <c:ptCount val="3"/>
                <c:pt idx="0">
                  <c:v>0</c:v>
                </c:pt>
                <c:pt idx="1">
                  <c:v>3</c:v>
                </c:pt>
                <c:pt idx="2">
                  <c:v>5</c:v>
                </c:pt>
              </c:numCache>
            </c:numRef>
          </c:xVal>
          <c:yVal>
            <c:numRef>
              <c:f>'Ejercicios 4.19-'!$B$108:$B$110</c:f>
              <c:numCache>
                <c:formatCode>General</c:formatCode>
                <c:ptCount val="3"/>
                <c:pt idx="0">
                  <c:v>10</c:v>
                </c:pt>
                <c:pt idx="1">
                  <c:v>7</c:v>
                </c:pt>
                <c:pt idx="2">
                  <c:v>5</c:v>
                </c:pt>
              </c:numCache>
            </c:numRef>
          </c:yVal>
          <c:smooth val="0"/>
          <c:extLst>
            <c:ext xmlns:c16="http://schemas.microsoft.com/office/drawing/2014/chart" uri="{C3380CC4-5D6E-409C-BE32-E72D297353CC}">
              <c16:uniqueId val="{00000003-1C0A-4155-8BF3-171CBAEC4B74}"/>
            </c:ext>
          </c:extLst>
        </c:ser>
        <c:ser>
          <c:idx val="2"/>
          <c:order val="2"/>
          <c:tx>
            <c:strRef>
              <c:f>'Ejercicios 4.19-'!$C$112</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4.19-'!$A$112:$A$114</c:f>
              <c:numCache>
                <c:formatCode>General</c:formatCode>
                <c:ptCount val="3"/>
                <c:pt idx="0">
                  <c:v>0</c:v>
                </c:pt>
                <c:pt idx="1">
                  <c:v>3</c:v>
                </c:pt>
                <c:pt idx="2">
                  <c:v>5</c:v>
                </c:pt>
              </c:numCache>
            </c:numRef>
          </c:xVal>
          <c:yVal>
            <c:numRef>
              <c:f>'Ejercicios 4.19-'!$B$112:$B$114</c:f>
              <c:numCache>
                <c:formatCode>General</c:formatCode>
                <c:ptCount val="3"/>
                <c:pt idx="0">
                  <c:v>15</c:v>
                </c:pt>
                <c:pt idx="1">
                  <c:v>12</c:v>
                </c:pt>
                <c:pt idx="2">
                  <c:v>10</c:v>
                </c:pt>
              </c:numCache>
            </c:numRef>
          </c:yVal>
          <c:smooth val="0"/>
          <c:extLst>
            <c:ext xmlns:c16="http://schemas.microsoft.com/office/drawing/2014/chart" uri="{C3380CC4-5D6E-409C-BE32-E72D297353CC}">
              <c16:uniqueId val="{00000005-1C0A-4155-8BF3-171CBAEC4B7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4.19-'!$C$119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4.19-'!$A$120:$A$122</c:f>
              <c:numCache>
                <c:formatCode>General</c:formatCode>
                <c:ptCount val="3"/>
                <c:pt idx="0">
                  <c:v>0</c:v>
                </c:pt>
                <c:pt idx="1">
                  <c:v>3</c:v>
                </c:pt>
                <c:pt idx="2">
                  <c:v>5</c:v>
                </c:pt>
              </c:numCache>
            </c:numRef>
          </c:xVal>
          <c:yVal>
            <c:numRef>
              <c:f>'Ejercicios 4.19-'!$B$120:$B$122</c:f>
              <c:numCache>
                <c:formatCode>General</c:formatCode>
                <c:ptCount val="3"/>
                <c:pt idx="0">
                  <c:v>20</c:v>
                </c:pt>
                <c:pt idx="1">
                  <c:v>23</c:v>
                </c:pt>
                <c:pt idx="2">
                  <c:v>25</c:v>
                </c:pt>
              </c:numCache>
            </c:numRef>
          </c:yVal>
          <c:smooth val="0"/>
          <c:extLst>
            <c:ext xmlns:c16="http://schemas.microsoft.com/office/drawing/2014/chart" uri="{C3380CC4-5D6E-409C-BE32-E72D297353CC}">
              <c16:uniqueId val="{00000001-2D04-4582-B2DE-5A4B6E99D396}"/>
            </c:ext>
          </c:extLst>
        </c:ser>
        <c:ser>
          <c:idx val="1"/>
          <c:order val="1"/>
          <c:tx>
            <c:strRef>
              <c:f>'Ejercicios 4.19-'!$C$124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4.19-'!$A$124:$A$126</c:f>
              <c:numCache>
                <c:formatCode>General</c:formatCode>
                <c:ptCount val="3"/>
                <c:pt idx="0">
                  <c:v>0</c:v>
                </c:pt>
                <c:pt idx="1">
                  <c:v>3</c:v>
                </c:pt>
                <c:pt idx="2">
                  <c:v>5</c:v>
                </c:pt>
              </c:numCache>
            </c:numRef>
          </c:xVal>
          <c:yVal>
            <c:numRef>
              <c:f>'Ejercicios 4.19-'!$B$124:$B$126</c:f>
              <c:numCache>
                <c:formatCode>General</c:formatCode>
                <c:ptCount val="3"/>
                <c:pt idx="0">
                  <c:v>25</c:v>
                </c:pt>
                <c:pt idx="1">
                  <c:v>28</c:v>
                </c:pt>
                <c:pt idx="2">
                  <c:v>30</c:v>
                </c:pt>
              </c:numCache>
            </c:numRef>
          </c:yVal>
          <c:smooth val="0"/>
          <c:extLst>
            <c:ext xmlns:c16="http://schemas.microsoft.com/office/drawing/2014/chart" uri="{C3380CC4-5D6E-409C-BE32-E72D297353CC}">
              <c16:uniqueId val="{00000003-2D04-4582-B2DE-5A4B6E99D396}"/>
            </c:ext>
          </c:extLst>
        </c:ser>
        <c:ser>
          <c:idx val="2"/>
          <c:order val="2"/>
          <c:tx>
            <c:strRef>
              <c:f>'Ejercicios 4.19-'!$C$128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4.19-'!$A$128:$A$130</c:f>
              <c:numCache>
                <c:formatCode>General</c:formatCode>
                <c:ptCount val="3"/>
                <c:pt idx="0">
                  <c:v>0</c:v>
                </c:pt>
                <c:pt idx="1">
                  <c:v>3</c:v>
                </c:pt>
                <c:pt idx="2">
                  <c:v>5</c:v>
                </c:pt>
              </c:numCache>
            </c:numRef>
          </c:xVal>
          <c:yVal>
            <c:numRef>
              <c:f>'Ejercicios 4.19-'!$B$128:$B$130</c:f>
              <c:numCache>
                <c:formatCode>General</c:formatCode>
                <c:ptCount val="3"/>
                <c:pt idx="0">
                  <c:v>30</c:v>
                </c:pt>
                <c:pt idx="1">
                  <c:v>33</c:v>
                </c:pt>
                <c:pt idx="2">
                  <c:v>35</c:v>
                </c:pt>
              </c:numCache>
            </c:numRef>
          </c:yVal>
          <c:smooth val="0"/>
          <c:extLst>
            <c:ext xmlns:c16="http://schemas.microsoft.com/office/drawing/2014/chart" uri="{C3380CC4-5D6E-409C-BE32-E72D297353CC}">
              <c16:uniqueId val="{00000005-2D04-4582-B2DE-5A4B6E99D39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4.19-'!$C$135</c:f>
              <c:strCache>
                <c:ptCount val="1"/>
                <c:pt idx="0">
                  <c:v>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4.19-'!$A$136:$A$138</c:f>
              <c:numCache>
                <c:formatCode>General</c:formatCode>
                <c:ptCount val="3"/>
                <c:pt idx="0">
                  <c:v>1</c:v>
                </c:pt>
                <c:pt idx="1">
                  <c:v>3</c:v>
                </c:pt>
                <c:pt idx="2">
                  <c:v>9</c:v>
                </c:pt>
              </c:numCache>
            </c:numRef>
          </c:xVal>
          <c:yVal>
            <c:numRef>
              <c:f>'Ejercicios 4.19-'!$B$136:$B$138</c:f>
              <c:numCache>
                <c:formatCode>General</c:formatCode>
                <c:ptCount val="3"/>
                <c:pt idx="0">
                  <c:v>1</c:v>
                </c:pt>
                <c:pt idx="1">
                  <c:v>0.33333333333333331</c:v>
                </c:pt>
                <c:pt idx="2">
                  <c:v>0.1111111111111111</c:v>
                </c:pt>
              </c:numCache>
            </c:numRef>
          </c:yVal>
          <c:smooth val="0"/>
          <c:extLst>
            <c:ext xmlns:c16="http://schemas.microsoft.com/office/drawing/2014/chart" uri="{C3380CC4-5D6E-409C-BE32-E72D297353CC}">
              <c16:uniqueId val="{00000001-AA84-47CC-9CF3-AEF6EA0474DA}"/>
            </c:ext>
          </c:extLst>
        </c:ser>
        <c:ser>
          <c:idx val="1"/>
          <c:order val="1"/>
          <c:tx>
            <c:strRef>
              <c:f>'Ejercicios 4.19-'!$C$140</c:f>
              <c:strCache>
                <c:ptCount val="1"/>
                <c:pt idx="0">
                  <c:v>b</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4.19-'!$A$140:$A$142</c:f>
              <c:numCache>
                <c:formatCode>General</c:formatCode>
                <c:ptCount val="3"/>
                <c:pt idx="0">
                  <c:v>1</c:v>
                </c:pt>
                <c:pt idx="1">
                  <c:v>3</c:v>
                </c:pt>
                <c:pt idx="2">
                  <c:v>9</c:v>
                </c:pt>
              </c:numCache>
            </c:numRef>
          </c:xVal>
          <c:yVal>
            <c:numRef>
              <c:f>'Ejercicios 4.19-'!$B$140:$B$142</c:f>
              <c:numCache>
                <c:formatCode>General</c:formatCode>
                <c:ptCount val="3"/>
                <c:pt idx="0">
                  <c:v>3</c:v>
                </c:pt>
                <c:pt idx="1">
                  <c:v>1</c:v>
                </c:pt>
                <c:pt idx="2">
                  <c:v>0.33333333333333331</c:v>
                </c:pt>
              </c:numCache>
            </c:numRef>
          </c:yVal>
          <c:smooth val="0"/>
          <c:extLst>
            <c:ext xmlns:c16="http://schemas.microsoft.com/office/drawing/2014/chart" uri="{C3380CC4-5D6E-409C-BE32-E72D297353CC}">
              <c16:uniqueId val="{00000003-AA84-47CC-9CF3-AEF6EA0474DA}"/>
            </c:ext>
          </c:extLst>
        </c:ser>
        <c:ser>
          <c:idx val="2"/>
          <c:order val="2"/>
          <c:tx>
            <c:strRef>
              <c:f>'Ejercicios 4.19-'!$C$144</c:f>
              <c:strCache>
                <c:ptCount val="1"/>
                <c:pt idx="0">
                  <c:v>c</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4.19-'!$A$144:$A$146</c:f>
              <c:numCache>
                <c:formatCode>General</c:formatCode>
                <c:ptCount val="3"/>
                <c:pt idx="0">
                  <c:v>1</c:v>
                </c:pt>
                <c:pt idx="1">
                  <c:v>3</c:v>
                </c:pt>
                <c:pt idx="2">
                  <c:v>9</c:v>
                </c:pt>
              </c:numCache>
            </c:numRef>
          </c:xVal>
          <c:yVal>
            <c:numRef>
              <c:f>'Ejercicios 4.19-'!$B$144:$B$146</c:f>
              <c:numCache>
                <c:formatCode>General</c:formatCode>
                <c:ptCount val="3"/>
                <c:pt idx="0">
                  <c:v>6</c:v>
                </c:pt>
                <c:pt idx="1">
                  <c:v>2</c:v>
                </c:pt>
                <c:pt idx="2">
                  <c:v>0.66666666666666663</c:v>
                </c:pt>
              </c:numCache>
            </c:numRef>
          </c:yVal>
          <c:smooth val="0"/>
          <c:extLst>
            <c:ext xmlns:c16="http://schemas.microsoft.com/office/drawing/2014/chart" uri="{C3380CC4-5D6E-409C-BE32-E72D297353CC}">
              <c16:uniqueId val="{00000005-AA84-47CC-9CF3-AEF6EA0474D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4.19-'!$C$150</c:f>
              <c:strCache>
                <c:ptCount val="1"/>
                <c:pt idx="0">
                  <c:v>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4.19-'!$A$151:$A$153</c:f>
              <c:numCache>
                <c:formatCode>General</c:formatCode>
                <c:ptCount val="3"/>
                <c:pt idx="0">
                  <c:v>1</c:v>
                </c:pt>
                <c:pt idx="1">
                  <c:v>3</c:v>
                </c:pt>
                <c:pt idx="2">
                  <c:v>6</c:v>
                </c:pt>
              </c:numCache>
            </c:numRef>
          </c:xVal>
          <c:yVal>
            <c:numRef>
              <c:f>'Ejercicios 4.19-'!$B$151:$B$153</c:f>
              <c:numCache>
                <c:formatCode>General</c:formatCode>
                <c:ptCount val="3"/>
                <c:pt idx="0">
                  <c:v>1</c:v>
                </c:pt>
                <c:pt idx="1">
                  <c:v>0.33333333333333331</c:v>
                </c:pt>
                <c:pt idx="2">
                  <c:v>0.16666666666666666</c:v>
                </c:pt>
              </c:numCache>
            </c:numRef>
          </c:yVal>
          <c:smooth val="0"/>
          <c:extLst>
            <c:ext xmlns:c16="http://schemas.microsoft.com/office/drawing/2014/chart" uri="{C3380CC4-5D6E-409C-BE32-E72D297353CC}">
              <c16:uniqueId val="{00000001-6A22-4F88-8097-0430B9C59873}"/>
            </c:ext>
          </c:extLst>
        </c:ser>
        <c:ser>
          <c:idx val="1"/>
          <c:order val="1"/>
          <c:tx>
            <c:strRef>
              <c:f>'Ejercicios 4.19-'!$C$155</c:f>
              <c:strCache>
                <c:ptCount val="1"/>
                <c:pt idx="0">
                  <c:v>b</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4.19-'!$A$155:$A$157</c:f>
              <c:numCache>
                <c:formatCode>General</c:formatCode>
                <c:ptCount val="3"/>
                <c:pt idx="0">
                  <c:v>1</c:v>
                </c:pt>
                <c:pt idx="1">
                  <c:v>3</c:v>
                </c:pt>
                <c:pt idx="2">
                  <c:v>6</c:v>
                </c:pt>
              </c:numCache>
            </c:numRef>
          </c:xVal>
          <c:yVal>
            <c:numRef>
              <c:f>'Ejercicios 4.19-'!$B$155:$B$157</c:f>
              <c:numCache>
                <c:formatCode>General</c:formatCode>
                <c:ptCount val="3"/>
                <c:pt idx="0">
                  <c:v>1</c:v>
                </c:pt>
                <c:pt idx="1">
                  <c:v>0.1111111111111111</c:v>
                </c:pt>
                <c:pt idx="2">
                  <c:v>2.7777777777777776E-2</c:v>
                </c:pt>
              </c:numCache>
            </c:numRef>
          </c:yVal>
          <c:smooth val="0"/>
          <c:extLst>
            <c:ext xmlns:c16="http://schemas.microsoft.com/office/drawing/2014/chart" uri="{C3380CC4-5D6E-409C-BE32-E72D297353CC}">
              <c16:uniqueId val="{00000003-6A22-4F88-8097-0430B9C59873}"/>
            </c:ext>
          </c:extLst>
        </c:ser>
        <c:ser>
          <c:idx val="2"/>
          <c:order val="2"/>
          <c:tx>
            <c:strRef>
              <c:f>'Ejercicios 4.19-'!$C$159</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4.19-'!$A$159:$A$161</c:f>
              <c:numCache>
                <c:formatCode>General</c:formatCode>
                <c:ptCount val="3"/>
                <c:pt idx="0">
                  <c:v>1</c:v>
                </c:pt>
                <c:pt idx="1">
                  <c:v>3</c:v>
                </c:pt>
                <c:pt idx="2">
                  <c:v>6</c:v>
                </c:pt>
              </c:numCache>
            </c:numRef>
          </c:xVal>
          <c:yVal>
            <c:numRef>
              <c:f>'Ejercicios 4.19-'!$B$159:$B$161</c:f>
              <c:numCache>
                <c:formatCode>General</c:formatCode>
                <c:ptCount val="3"/>
                <c:pt idx="0">
                  <c:v>1</c:v>
                </c:pt>
                <c:pt idx="1">
                  <c:v>3.7037037037037035E-2</c:v>
                </c:pt>
                <c:pt idx="2">
                  <c:v>4.6296296296296294E-3</c:v>
                </c:pt>
              </c:numCache>
            </c:numRef>
          </c:yVal>
          <c:smooth val="0"/>
          <c:extLst>
            <c:ext xmlns:c16="http://schemas.microsoft.com/office/drawing/2014/chart" uri="{C3380CC4-5D6E-409C-BE32-E72D297353CC}">
              <c16:uniqueId val="{00000005-6A22-4F88-8097-0430B9C5987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4.19-'!$C$165</c:f>
              <c:strCache>
                <c:ptCount val="1"/>
                <c:pt idx="0">
                  <c:v>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4.19-'!$A$166:$A$168</c:f>
              <c:numCache>
                <c:formatCode>General</c:formatCode>
                <c:ptCount val="3"/>
                <c:pt idx="0">
                  <c:v>2</c:v>
                </c:pt>
                <c:pt idx="1">
                  <c:v>3</c:v>
                </c:pt>
                <c:pt idx="2">
                  <c:v>4</c:v>
                </c:pt>
              </c:numCache>
            </c:numRef>
          </c:xVal>
          <c:yVal>
            <c:numRef>
              <c:f>'Ejercicios 4.19-'!$B$166:$B$168</c:f>
              <c:numCache>
                <c:formatCode>General</c:formatCode>
                <c:ptCount val="3"/>
                <c:pt idx="0">
                  <c:v>-1</c:v>
                </c:pt>
                <c:pt idx="1">
                  <c:v>-0.5</c:v>
                </c:pt>
                <c:pt idx="2">
                  <c:v>-0.33333333333333331</c:v>
                </c:pt>
              </c:numCache>
            </c:numRef>
          </c:yVal>
          <c:smooth val="0"/>
          <c:extLst>
            <c:ext xmlns:c16="http://schemas.microsoft.com/office/drawing/2014/chart" uri="{C3380CC4-5D6E-409C-BE32-E72D297353CC}">
              <c16:uniqueId val="{00000000-65B4-4001-8D02-1AC47DBB3AD9}"/>
            </c:ext>
          </c:extLst>
        </c:ser>
        <c:ser>
          <c:idx val="1"/>
          <c:order val="1"/>
          <c:tx>
            <c:strRef>
              <c:f>'Ejercicios 4.19-'!$C$170</c:f>
              <c:strCache>
                <c:ptCount val="1"/>
                <c:pt idx="0">
                  <c:v>b</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4.19-'!$A$170:$A$172</c:f>
              <c:numCache>
                <c:formatCode>General</c:formatCode>
                <c:ptCount val="3"/>
                <c:pt idx="0">
                  <c:v>2</c:v>
                </c:pt>
                <c:pt idx="1">
                  <c:v>3</c:v>
                </c:pt>
                <c:pt idx="2">
                  <c:v>4</c:v>
                </c:pt>
              </c:numCache>
            </c:numRef>
          </c:xVal>
          <c:yVal>
            <c:numRef>
              <c:f>'Ejercicios 4.19-'!$B$170:$B$172</c:f>
              <c:numCache>
                <c:formatCode>General</c:formatCode>
                <c:ptCount val="3"/>
                <c:pt idx="0">
                  <c:v>-0.33333333333333331</c:v>
                </c:pt>
                <c:pt idx="1">
                  <c:v>-0.125</c:v>
                </c:pt>
                <c:pt idx="2">
                  <c:v>-6.6666666666666666E-2</c:v>
                </c:pt>
              </c:numCache>
            </c:numRef>
          </c:yVal>
          <c:smooth val="0"/>
          <c:extLst>
            <c:ext xmlns:c16="http://schemas.microsoft.com/office/drawing/2014/chart" uri="{C3380CC4-5D6E-409C-BE32-E72D297353CC}">
              <c16:uniqueId val="{00000001-65B4-4001-8D02-1AC47DBB3AD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4.19-'!$C$181</c:f>
              <c:strCache>
                <c:ptCount val="1"/>
                <c:pt idx="0">
                  <c:v>a</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4.19-'!$A$182:$A$184</c:f>
              <c:numCache>
                <c:formatCode>General</c:formatCode>
                <c:ptCount val="3"/>
                <c:pt idx="0">
                  <c:v>2</c:v>
                </c:pt>
                <c:pt idx="1">
                  <c:v>3</c:v>
                </c:pt>
                <c:pt idx="2">
                  <c:v>4</c:v>
                </c:pt>
              </c:numCache>
            </c:numRef>
          </c:xVal>
          <c:yVal>
            <c:numRef>
              <c:f>'Ejercicios 4.19-'!$B$182:$B$184</c:f>
              <c:numCache>
                <c:formatCode>General</c:formatCode>
                <c:ptCount val="3"/>
                <c:pt idx="0">
                  <c:v>0.25</c:v>
                </c:pt>
                <c:pt idx="1">
                  <c:v>0.1111111111111111</c:v>
                </c:pt>
                <c:pt idx="2">
                  <c:v>6.25E-2</c:v>
                </c:pt>
              </c:numCache>
            </c:numRef>
          </c:yVal>
          <c:smooth val="0"/>
          <c:extLst>
            <c:ext xmlns:c16="http://schemas.microsoft.com/office/drawing/2014/chart" uri="{C3380CC4-5D6E-409C-BE32-E72D297353CC}">
              <c16:uniqueId val="{00000000-1860-4A2F-A634-74CC9FA50282}"/>
            </c:ext>
          </c:extLst>
        </c:ser>
        <c:ser>
          <c:idx val="1"/>
          <c:order val="1"/>
          <c:tx>
            <c:strRef>
              <c:f>'Ejercicios 4.19-'!$C$186</c:f>
              <c:strCache>
                <c:ptCount val="1"/>
                <c:pt idx="0">
                  <c:v>b</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4.19-'!$A$186:$A$188</c:f>
              <c:numCache>
                <c:formatCode>General</c:formatCode>
                <c:ptCount val="3"/>
                <c:pt idx="0">
                  <c:v>2</c:v>
                </c:pt>
                <c:pt idx="1">
                  <c:v>3</c:v>
                </c:pt>
                <c:pt idx="2">
                  <c:v>4</c:v>
                </c:pt>
              </c:numCache>
            </c:numRef>
          </c:xVal>
          <c:yVal>
            <c:numRef>
              <c:f>'Ejercicios 4.19-'!$B$186:$B$189</c:f>
              <c:numCache>
                <c:formatCode>General</c:formatCode>
                <c:ptCount val="4"/>
                <c:pt idx="0">
                  <c:v>0.75</c:v>
                </c:pt>
                <c:pt idx="1">
                  <c:v>0.33333333333333331</c:v>
                </c:pt>
                <c:pt idx="2">
                  <c:v>0.1875</c:v>
                </c:pt>
              </c:numCache>
            </c:numRef>
          </c:yVal>
          <c:smooth val="0"/>
          <c:extLst>
            <c:ext xmlns:c16="http://schemas.microsoft.com/office/drawing/2014/chart" uri="{C3380CC4-5D6E-409C-BE32-E72D297353CC}">
              <c16:uniqueId val="{00000001-1860-4A2F-A634-74CC9FA50282}"/>
            </c:ext>
          </c:extLst>
        </c:ser>
        <c:ser>
          <c:idx val="2"/>
          <c:order val="2"/>
          <c:tx>
            <c:strRef>
              <c:f>'Ejercicios 4.19-'!$C$190</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4.19-'!$A$190:$A$192</c:f>
              <c:numCache>
                <c:formatCode>General</c:formatCode>
                <c:ptCount val="3"/>
                <c:pt idx="0">
                  <c:v>2</c:v>
                </c:pt>
                <c:pt idx="1">
                  <c:v>3</c:v>
                </c:pt>
                <c:pt idx="2">
                  <c:v>4</c:v>
                </c:pt>
              </c:numCache>
            </c:numRef>
          </c:xVal>
          <c:yVal>
            <c:numRef>
              <c:f>'Ejercicios 4.19-'!$B$190:$B$192</c:f>
              <c:numCache>
                <c:formatCode>General</c:formatCode>
                <c:ptCount val="3"/>
                <c:pt idx="0">
                  <c:v>1.5</c:v>
                </c:pt>
                <c:pt idx="1">
                  <c:v>0.66666666666666663</c:v>
                </c:pt>
                <c:pt idx="2">
                  <c:v>0.375</c:v>
                </c:pt>
              </c:numCache>
            </c:numRef>
          </c:yVal>
          <c:smooth val="0"/>
          <c:extLst>
            <c:ext xmlns:c16="http://schemas.microsoft.com/office/drawing/2014/chart" uri="{C3380CC4-5D6E-409C-BE32-E72D297353CC}">
              <c16:uniqueId val="{00000002-1860-4A2F-A634-74CC9FA5028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4.19-'!$C$197</c:f>
              <c:strCache>
                <c:ptCount val="1"/>
                <c:pt idx="0">
                  <c:v>DA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4.19-'!$A$197:$A$199</c:f>
              <c:numCache>
                <c:formatCode>General</c:formatCode>
                <c:ptCount val="3"/>
                <c:pt idx="0">
                  <c:v>3000</c:v>
                </c:pt>
                <c:pt idx="1">
                  <c:v>4000</c:v>
                </c:pt>
                <c:pt idx="2">
                  <c:v>5000</c:v>
                </c:pt>
              </c:numCache>
            </c:numRef>
          </c:xVal>
          <c:yVal>
            <c:numRef>
              <c:f>'Ejercicios 4.19-'!$B$197:$B$199</c:f>
              <c:numCache>
                <c:formatCode>General</c:formatCode>
                <c:ptCount val="3"/>
                <c:pt idx="0">
                  <c:v>3700</c:v>
                </c:pt>
                <c:pt idx="1">
                  <c:v>4200</c:v>
                </c:pt>
                <c:pt idx="2">
                  <c:v>4700</c:v>
                </c:pt>
              </c:numCache>
            </c:numRef>
          </c:yVal>
          <c:smooth val="0"/>
          <c:extLst>
            <c:ext xmlns:c16="http://schemas.microsoft.com/office/drawing/2014/chart" uri="{C3380CC4-5D6E-409C-BE32-E72D297353CC}">
              <c16:uniqueId val="{00000000-FA7E-483C-9353-0A18434BEC39}"/>
            </c:ext>
          </c:extLst>
        </c:ser>
        <c:ser>
          <c:idx val="1"/>
          <c:order val="1"/>
          <c:tx>
            <c:strRef>
              <c:f>'Ejercicios 4.19-'!$C$201</c:f>
              <c:strCache>
                <c:ptCount val="1"/>
                <c:pt idx="0">
                  <c:v>C</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4.19-'!$A$201:$A$203</c:f>
              <c:numCache>
                <c:formatCode>General</c:formatCode>
                <c:ptCount val="3"/>
                <c:pt idx="0">
                  <c:v>3000</c:v>
                </c:pt>
                <c:pt idx="1">
                  <c:v>4000</c:v>
                </c:pt>
                <c:pt idx="2">
                  <c:v>5000</c:v>
                </c:pt>
              </c:numCache>
            </c:numRef>
          </c:xVal>
          <c:yVal>
            <c:numRef>
              <c:f>'Ejercicios 4.19-'!$B$201:$B$203</c:f>
              <c:numCache>
                <c:formatCode>General</c:formatCode>
                <c:ptCount val="3"/>
                <c:pt idx="0">
                  <c:v>3000</c:v>
                </c:pt>
                <c:pt idx="1">
                  <c:v>3500</c:v>
                </c:pt>
                <c:pt idx="2">
                  <c:v>4000</c:v>
                </c:pt>
              </c:numCache>
            </c:numRef>
          </c:yVal>
          <c:smooth val="0"/>
          <c:extLst>
            <c:ext xmlns:c16="http://schemas.microsoft.com/office/drawing/2014/chart" uri="{C3380CC4-5D6E-409C-BE32-E72D297353CC}">
              <c16:uniqueId val="{00000001-FA7E-483C-9353-0A18434BEC39}"/>
            </c:ext>
          </c:extLst>
        </c:ser>
        <c:ser>
          <c:idx val="2"/>
          <c:order val="2"/>
          <c:tx>
            <c:strRef>
              <c:f>'Ejercicios 4.19-'!$C$205</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4.19-'!$A$205:$A$207</c:f>
              <c:numCache>
                <c:formatCode>General</c:formatCode>
                <c:ptCount val="3"/>
                <c:pt idx="0">
                  <c:v>3000</c:v>
                </c:pt>
                <c:pt idx="1">
                  <c:v>4000</c:v>
                </c:pt>
                <c:pt idx="2">
                  <c:v>5000</c:v>
                </c:pt>
              </c:numCache>
            </c:numRef>
          </c:xVal>
          <c:yVal>
            <c:numRef>
              <c:f>'Ejercicios 4.19-'!$B$205:$B$207</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FA7E-483C-9353-0A18434BEC39}"/>
            </c:ext>
          </c:extLst>
        </c:ser>
        <c:dLbls>
          <c:showLegendKey val="0"/>
          <c:showVal val="0"/>
          <c:showCatName val="0"/>
          <c:showSerName val="0"/>
          <c:showPercent val="0"/>
          <c:showBubbleSize val="0"/>
        </c:dLbls>
        <c:axId val="689605439"/>
        <c:axId val="634792095"/>
      </c:scatterChart>
      <c:valAx>
        <c:axId val="689605439"/>
        <c:scaling>
          <c:orientation val="minMax"/>
          <c:min val="25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4.19-'!$C$214</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4.19-'!$A$214:$A$216</c:f>
              <c:numCache>
                <c:formatCode>General</c:formatCode>
                <c:ptCount val="3"/>
                <c:pt idx="0">
                  <c:v>0</c:v>
                </c:pt>
                <c:pt idx="1">
                  <c:v>1500</c:v>
                </c:pt>
                <c:pt idx="2">
                  <c:v>2500</c:v>
                </c:pt>
              </c:numCache>
            </c:numRef>
          </c:xVal>
          <c:yVal>
            <c:numRef>
              <c:f>'Ejercicios 4.19-'!$B$214:$B$216</c:f>
              <c:numCache>
                <c:formatCode>General</c:formatCode>
                <c:ptCount val="3"/>
                <c:pt idx="0">
                  <c:v>1350</c:v>
                </c:pt>
                <c:pt idx="1">
                  <c:v>2100</c:v>
                </c:pt>
                <c:pt idx="2">
                  <c:v>2600</c:v>
                </c:pt>
              </c:numCache>
            </c:numRef>
          </c:yVal>
          <c:smooth val="0"/>
          <c:extLst>
            <c:ext xmlns:c16="http://schemas.microsoft.com/office/drawing/2014/chart" uri="{C3380CC4-5D6E-409C-BE32-E72D297353CC}">
              <c16:uniqueId val="{00000000-83AD-48F0-888C-8D7728D25428}"/>
            </c:ext>
          </c:extLst>
        </c:ser>
        <c:ser>
          <c:idx val="1"/>
          <c:order val="1"/>
          <c:tx>
            <c:strRef>
              <c:f>'Ejercicios 4.19-'!$C$218</c:f>
              <c:strCache>
                <c:ptCount val="1"/>
                <c:pt idx="0">
                  <c:v>C</c:v>
                </c:pt>
              </c:strCache>
            </c:strRef>
          </c:tx>
          <c:spPr>
            <a:ln w="22225" cap="rnd">
              <a:solidFill>
                <a:schemeClr val="accent2"/>
              </a:solidFill>
              <a:prstDash val="lgDash"/>
              <a:round/>
            </a:ln>
            <a:effectLst/>
          </c:spPr>
          <c:marker>
            <c:symbol val="circle"/>
            <c:size val="6"/>
            <c:spPr>
              <a:solidFill>
                <a:schemeClr val="lt1"/>
              </a:solidFill>
              <a:ln w="15875">
                <a:solidFill>
                  <a:schemeClr val="accent2"/>
                </a:solidFill>
                <a:round/>
              </a:ln>
              <a:effectLst/>
            </c:spPr>
          </c:marker>
          <c:xVal>
            <c:numRef>
              <c:f>'Ejercicios 4.19-'!$A$218:$A$220</c:f>
              <c:numCache>
                <c:formatCode>General</c:formatCode>
                <c:ptCount val="3"/>
                <c:pt idx="0">
                  <c:v>0</c:v>
                </c:pt>
                <c:pt idx="1">
                  <c:v>1500</c:v>
                </c:pt>
                <c:pt idx="2">
                  <c:v>2500</c:v>
                </c:pt>
              </c:numCache>
            </c:numRef>
          </c:xVal>
          <c:yVal>
            <c:numRef>
              <c:f>'Ejercicios 4.19-'!$B$218:$B$220</c:f>
              <c:numCache>
                <c:formatCode>General</c:formatCode>
                <c:ptCount val="3"/>
                <c:pt idx="0">
                  <c:v>600</c:v>
                </c:pt>
                <c:pt idx="1">
                  <c:v>1350</c:v>
                </c:pt>
                <c:pt idx="2">
                  <c:v>1850</c:v>
                </c:pt>
              </c:numCache>
            </c:numRef>
          </c:yVal>
          <c:smooth val="0"/>
          <c:extLst>
            <c:ext xmlns:c16="http://schemas.microsoft.com/office/drawing/2014/chart" uri="{C3380CC4-5D6E-409C-BE32-E72D297353CC}">
              <c16:uniqueId val="{00000001-83AD-48F0-888C-8D7728D25428}"/>
            </c:ext>
          </c:extLst>
        </c:ser>
        <c:ser>
          <c:idx val="2"/>
          <c:order val="2"/>
          <c:tx>
            <c:strRef>
              <c:f>'Ejercicios 4.19-'!$C$222</c:f>
              <c:strCache>
                <c:ptCount val="1"/>
                <c:pt idx="0">
                  <c:v>A</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4.19-'!$A$222:$A$224</c:f>
              <c:numCache>
                <c:formatCode>General</c:formatCode>
                <c:ptCount val="3"/>
                <c:pt idx="0">
                  <c:v>0</c:v>
                </c:pt>
                <c:pt idx="1">
                  <c:v>1500</c:v>
                </c:pt>
                <c:pt idx="2">
                  <c:v>2500</c:v>
                </c:pt>
              </c:numCache>
            </c:numRef>
          </c:xVal>
          <c:yVal>
            <c:numRef>
              <c:f>'Ejercicios 4.19-'!$B$222:$B$224</c:f>
              <c:numCache>
                <c:formatCode>General</c:formatCode>
                <c:ptCount val="3"/>
                <c:pt idx="0">
                  <c:v>750</c:v>
                </c:pt>
                <c:pt idx="1">
                  <c:v>750</c:v>
                </c:pt>
                <c:pt idx="2">
                  <c:v>750</c:v>
                </c:pt>
              </c:numCache>
            </c:numRef>
          </c:yVal>
          <c:smooth val="0"/>
          <c:extLst>
            <c:ext xmlns:c16="http://schemas.microsoft.com/office/drawing/2014/chart" uri="{C3380CC4-5D6E-409C-BE32-E72D297353CC}">
              <c16:uniqueId val="{00000002-83AD-48F0-888C-8D7728D25428}"/>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4.19-'!$C$230</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4.19-'!$A$230:$A$232</c:f>
              <c:numCache>
                <c:formatCode>General</c:formatCode>
                <c:ptCount val="3"/>
                <c:pt idx="0">
                  <c:v>0</c:v>
                </c:pt>
                <c:pt idx="1">
                  <c:v>1750</c:v>
                </c:pt>
                <c:pt idx="2">
                  <c:v>3500</c:v>
                </c:pt>
              </c:numCache>
            </c:numRef>
          </c:xVal>
          <c:yVal>
            <c:numRef>
              <c:f>'Ejercicios 4.19-'!$B$230:$B$232</c:f>
              <c:numCache>
                <c:formatCode>General</c:formatCode>
                <c:ptCount val="3"/>
                <c:pt idx="0">
                  <c:v>1300</c:v>
                </c:pt>
                <c:pt idx="1">
                  <c:v>1562.5</c:v>
                </c:pt>
                <c:pt idx="2">
                  <c:v>1825</c:v>
                </c:pt>
              </c:numCache>
            </c:numRef>
          </c:yVal>
          <c:smooth val="0"/>
          <c:extLst>
            <c:ext xmlns:c16="http://schemas.microsoft.com/office/drawing/2014/chart" uri="{C3380CC4-5D6E-409C-BE32-E72D297353CC}">
              <c16:uniqueId val="{00000000-BBC5-4841-B81C-284C51A32346}"/>
            </c:ext>
          </c:extLst>
        </c:ser>
        <c:ser>
          <c:idx val="1"/>
          <c:order val="1"/>
          <c:tx>
            <c:strRef>
              <c:f>'Ejercicios 4.19-'!$C$234</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4.19-'!$A$234:$A$236</c:f>
              <c:numCache>
                <c:formatCode>General</c:formatCode>
                <c:ptCount val="3"/>
                <c:pt idx="0">
                  <c:v>0</c:v>
                </c:pt>
                <c:pt idx="1">
                  <c:v>1750</c:v>
                </c:pt>
                <c:pt idx="2">
                  <c:v>3500</c:v>
                </c:pt>
              </c:numCache>
            </c:numRef>
          </c:xVal>
          <c:yVal>
            <c:numRef>
              <c:f>'Ejercicios 4.19-'!$B$234:$B$236</c:f>
              <c:numCache>
                <c:formatCode>General</c:formatCode>
                <c:ptCount val="3"/>
                <c:pt idx="0">
                  <c:v>800</c:v>
                </c:pt>
                <c:pt idx="1">
                  <c:v>1062.5</c:v>
                </c:pt>
                <c:pt idx="2">
                  <c:v>1325</c:v>
                </c:pt>
              </c:numCache>
            </c:numRef>
          </c:yVal>
          <c:smooth val="0"/>
          <c:extLst>
            <c:ext xmlns:c16="http://schemas.microsoft.com/office/drawing/2014/chart" uri="{C3380CC4-5D6E-409C-BE32-E72D297353CC}">
              <c16:uniqueId val="{00000001-BBC5-4841-B81C-284C51A32346}"/>
            </c:ext>
          </c:extLst>
        </c:ser>
        <c:ser>
          <c:idx val="2"/>
          <c:order val="2"/>
          <c:tx>
            <c:strRef>
              <c:f>'Ejercicios 4.19-'!$C$238</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4.19-'!$A$238:$A$240</c:f>
              <c:numCache>
                <c:formatCode>General</c:formatCode>
                <c:ptCount val="3"/>
                <c:pt idx="0">
                  <c:v>0</c:v>
                </c:pt>
                <c:pt idx="1">
                  <c:v>1750</c:v>
                </c:pt>
                <c:pt idx="2">
                  <c:v>3500</c:v>
                </c:pt>
              </c:numCache>
            </c:numRef>
          </c:xVal>
          <c:yVal>
            <c:numRef>
              <c:f>'Ejercicios 4.19-'!$B$238:$B$240</c:f>
              <c:numCache>
                <c:formatCode>General</c:formatCode>
                <c:ptCount val="3"/>
                <c:pt idx="0">
                  <c:v>500</c:v>
                </c:pt>
                <c:pt idx="1">
                  <c:v>500</c:v>
                </c:pt>
                <c:pt idx="2">
                  <c:v>500</c:v>
                </c:pt>
              </c:numCache>
            </c:numRef>
          </c:yVal>
          <c:smooth val="0"/>
          <c:extLst>
            <c:ext xmlns:c16="http://schemas.microsoft.com/office/drawing/2014/chart" uri="{C3380CC4-5D6E-409C-BE32-E72D297353CC}">
              <c16:uniqueId val="{00000002-BBC5-4841-B81C-284C51A3234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4.19-'!$C$245</c:f>
              <c:strCache>
                <c:ptCount val="1"/>
                <c:pt idx="0">
                  <c:v>DA</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4.19-'!$A$245:$A$247</c:f>
              <c:numCache>
                <c:formatCode>General</c:formatCode>
                <c:ptCount val="3"/>
                <c:pt idx="0">
                  <c:v>0</c:v>
                </c:pt>
                <c:pt idx="1">
                  <c:v>1700</c:v>
                </c:pt>
                <c:pt idx="2">
                  <c:v>3400</c:v>
                </c:pt>
              </c:numCache>
            </c:numRef>
          </c:xVal>
          <c:yVal>
            <c:numRef>
              <c:f>'Ejercicios 4.19-'!$B$245:$B$247</c:f>
              <c:numCache>
                <c:formatCode>General</c:formatCode>
                <c:ptCount val="3"/>
                <c:pt idx="0">
                  <c:v>1300</c:v>
                </c:pt>
                <c:pt idx="1">
                  <c:v>1555</c:v>
                </c:pt>
                <c:pt idx="2">
                  <c:v>1810</c:v>
                </c:pt>
              </c:numCache>
            </c:numRef>
          </c:yVal>
          <c:smooth val="0"/>
          <c:extLst>
            <c:ext xmlns:c16="http://schemas.microsoft.com/office/drawing/2014/chart" uri="{C3380CC4-5D6E-409C-BE32-E72D297353CC}">
              <c16:uniqueId val="{00000000-62AC-4D21-AAF3-03563592056D}"/>
            </c:ext>
          </c:extLst>
        </c:ser>
        <c:ser>
          <c:idx val="1"/>
          <c:order val="1"/>
          <c:tx>
            <c:strRef>
              <c:f>'Ejercicios 4.19-'!$C$249</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4.19-'!$A$249:$A$251</c:f>
              <c:numCache>
                <c:formatCode>General</c:formatCode>
                <c:ptCount val="3"/>
                <c:pt idx="0">
                  <c:v>0</c:v>
                </c:pt>
                <c:pt idx="1">
                  <c:v>1700</c:v>
                </c:pt>
                <c:pt idx="2">
                  <c:v>3400</c:v>
                </c:pt>
              </c:numCache>
            </c:numRef>
          </c:xVal>
          <c:yVal>
            <c:numRef>
              <c:f>'Ejercicios 4.19-'!$B$249:$B$251</c:f>
              <c:numCache>
                <c:formatCode>General</c:formatCode>
                <c:ptCount val="3"/>
                <c:pt idx="0">
                  <c:v>850</c:v>
                </c:pt>
                <c:pt idx="1">
                  <c:v>1105</c:v>
                </c:pt>
                <c:pt idx="2">
                  <c:v>1360</c:v>
                </c:pt>
              </c:numCache>
            </c:numRef>
          </c:yVal>
          <c:smooth val="0"/>
          <c:extLst>
            <c:ext xmlns:c16="http://schemas.microsoft.com/office/drawing/2014/chart" uri="{C3380CC4-5D6E-409C-BE32-E72D297353CC}">
              <c16:uniqueId val="{00000001-62AC-4D21-AAF3-03563592056D}"/>
            </c:ext>
          </c:extLst>
        </c:ser>
        <c:ser>
          <c:idx val="2"/>
          <c:order val="2"/>
          <c:tx>
            <c:strRef>
              <c:f>'Ejercicios 4.19-'!$C$253</c:f>
              <c:strCache>
                <c:ptCount val="1"/>
                <c:pt idx="0">
                  <c:v>A</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4.19-'!$A$253:$A$255</c:f>
              <c:numCache>
                <c:formatCode>General</c:formatCode>
                <c:ptCount val="3"/>
                <c:pt idx="0">
                  <c:v>0</c:v>
                </c:pt>
                <c:pt idx="1">
                  <c:v>1700</c:v>
                </c:pt>
                <c:pt idx="2">
                  <c:v>3400</c:v>
                </c:pt>
              </c:numCache>
            </c:numRef>
          </c:xVal>
          <c:yVal>
            <c:numRef>
              <c:f>'Ejercicios 4.19-'!$B$253:$B$255</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2-62AC-4D21-AAF3-03563592056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4.19-'!$C$261</c:f>
              <c:strCache>
                <c:ptCount val="1"/>
                <c:pt idx="0">
                  <c:v>A</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4.19-'!$A$261:$A$263</c:f>
              <c:numCache>
                <c:formatCode>General</c:formatCode>
                <c:ptCount val="3"/>
                <c:pt idx="0">
                  <c:v>0</c:v>
                </c:pt>
                <c:pt idx="1">
                  <c:v>1000</c:v>
                </c:pt>
                <c:pt idx="2">
                  <c:v>2000</c:v>
                </c:pt>
              </c:numCache>
            </c:numRef>
          </c:xVal>
          <c:yVal>
            <c:numRef>
              <c:f>'Ejercicios 4.19-'!$B$261:$B$263</c:f>
              <c:numCache>
                <c:formatCode>General</c:formatCode>
                <c:ptCount val="3"/>
                <c:pt idx="0">
                  <c:v>550</c:v>
                </c:pt>
                <c:pt idx="1">
                  <c:v>550</c:v>
                </c:pt>
                <c:pt idx="2">
                  <c:v>550</c:v>
                </c:pt>
              </c:numCache>
            </c:numRef>
          </c:yVal>
          <c:smooth val="0"/>
          <c:extLst>
            <c:ext xmlns:c16="http://schemas.microsoft.com/office/drawing/2014/chart" uri="{C3380CC4-5D6E-409C-BE32-E72D297353CC}">
              <c16:uniqueId val="{00000002-4C61-46BD-86FA-FC61BD04AD14}"/>
            </c:ext>
          </c:extLst>
        </c:ser>
        <c:ser>
          <c:idx val="0"/>
          <c:order val="1"/>
          <c:tx>
            <c:strRef>
              <c:f>'Ejercicios 4.19-'!$C$266</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4.19-'!$A$265:$A$267</c:f>
              <c:numCache>
                <c:formatCode>General</c:formatCode>
                <c:ptCount val="3"/>
                <c:pt idx="0">
                  <c:v>0</c:v>
                </c:pt>
                <c:pt idx="1">
                  <c:v>1000</c:v>
                </c:pt>
                <c:pt idx="2">
                  <c:v>2000</c:v>
                </c:pt>
              </c:numCache>
            </c:numRef>
          </c:xVal>
          <c:yVal>
            <c:numRef>
              <c:f>'Ejercicios 4.19-'!$B$265:$B$267</c:f>
              <c:numCache>
                <c:formatCode>General</c:formatCode>
                <c:ptCount val="3"/>
                <c:pt idx="0">
                  <c:v>550</c:v>
                </c:pt>
                <c:pt idx="1">
                  <c:v>750</c:v>
                </c:pt>
                <c:pt idx="2">
                  <c:v>950</c:v>
                </c:pt>
              </c:numCache>
            </c:numRef>
          </c:yVal>
          <c:smooth val="0"/>
          <c:extLst>
            <c:ext xmlns:c16="http://schemas.microsoft.com/office/drawing/2014/chart" uri="{C3380CC4-5D6E-409C-BE32-E72D297353CC}">
              <c16:uniqueId val="{00000003-4C61-46BD-86FA-FC61BD04AD14}"/>
            </c:ext>
          </c:extLst>
        </c:ser>
        <c:ser>
          <c:idx val="1"/>
          <c:order val="2"/>
          <c:tx>
            <c:strRef>
              <c:f>'Ejercicios 4.19-'!$C$269</c:f>
              <c:strCache>
                <c:ptCount val="1"/>
                <c:pt idx="0">
                  <c:v>Distancia</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4.19-'!$A$269:$A$270</c:f>
              <c:numCache>
                <c:formatCode>General</c:formatCode>
                <c:ptCount val="2"/>
                <c:pt idx="0">
                  <c:v>1000</c:v>
                </c:pt>
                <c:pt idx="1">
                  <c:v>1000</c:v>
                </c:pt>
              </c:numCache>
            </c:numRef>
          </c:xVal>
          <c:yVal>
            <c:numRef>
              <c:f>'Ejercicios 4.19-'!$B$269:$B$270</c:f>
              <c:numCache>
                <c:formatCode>General</c:formatCode>
                <c:ptCount val="2"/>
                <c:pt idx="0">
                  <c:v>550</c:v>
                </c:pt>
                <c:pt idx="1">
                  <c:v>750</c:v>
                </c:pt>
              </c:numCache>
            </c:numRef>
          </c:yVal>
          <c:smooth val="0"/>
          <c:extLst>
            <c:ext xmlns:c16="http://schemas.microsoft.com/office/drawing/2014/chart" uri="{C3380CC4-5D6E-409C-BE32-E72D297353CC}">
              <c16:uniqueId val="{00000004-4C61-46BD-86FA-FC61BD04AD14}"/>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21" Type="http://schemas.openxmlformats.org/officeDocument/2006/relationships/chart" Target="../charts/chart33.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5" Type="http://schemas.openxmlformats.org/officeDocument/2006/relationships/chart" Target="../charts/chart37.xml"/><Relationship Id="rId2" Type="http://schemas.openxmlformats.org/officeDocument/2006/relationships/chart" Target="../charts/chart14.xml"/><Relationship Id="rId16" Type="http://schemas.openxmlformats.org/officeDocument/2006/relationships/chart" Target="../charts/chart28.xml"/><Relationship Id="rId20" Type="http://schemas.openxmlformats.org/officeDocument/2006/relationships/chart" Target="../charts/chart32.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24" Type="http://schemas.openxmlformats.org/officeDocument/2006/relationships/chart" Target="../charts/chart36.xml"/><Relationship Id="rId5" Type="http://schemas.openxmlformats.org/officeDocument/2006/relationships/chart" Target="../charts/chart17.xml"/><Relationship Id="rId15" Type="http://schemas.openxmlformats.org/officeDocument/2006/relationships/chart" Target="../charts/chart27.xml"/><Relationship Id="rId23" Type="http://schemas.openxmlformats.org/officeDocument/2006/relationships/chart" Target="../charts/chart35.xml"/><Relationship Id="rId10" Type="http://schemas.openxmlformats.org/officeDocument/2006/relationships/chart" Target="../charts/chart22.xml"/><Relationship Id="rId19" Type="http://schemas.openxmlformats.org/officeDocument/2006/relationships/chart" Target="../charts/chart31.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 Id="rId22"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45.xml"/><Relationship Id="rId13" Type="http://schemas.openxmlformats.org/officeDocument/2006/relationships/chart" Target="../charts/chart50.xml"/><Relationship Id="rId3" Type="http://schemas.openxmlformats.org/officeDocument/2006/relationships/chart" Target="../charts/chart40.xml"/><Relationship Id="rId7" Type="http://schemas.openxmlformats.org/officeDocument/2006/relationships/chart" Target="../charts/chart44.xml"/><Relationship Id="rId12" Type="http://schemas.openxmlformats.org/officeDocument/2006/relationships/chart" Target="../charts/chart49.xml"/><Relationship Id="rId2" Type="http://schemas.openxmlformats.org/officeDocument/2006/relationships/chart" Target="../charts/chart39.xml"/><Relationship Id="rId16" Type="http://schemas.openxmlformats.org/officeDocument/2006/relationships/chart" Target="../charts/chart53.xml"/><Relationship Id="rId1" Type="http://schemas.openxmlformats.org/officeDocument/2006/relationships/chart" Target="../charts/chart38.xml"/><Relationship Id="rId6" Type="http://schemas.openxmlformats.org/officeDocument/2006/relationships/chart" Target="../charts/chart43.xml"/><Relationship Id="rId11" Type="http://schemas.openxmlformats.org/officeDocument/2006/relationships/chart" Target="../charts/chart48.xml"/><Relationship Id="rId5" Type="http://schemas.openxmlformats.org/officeDocument/2006/relationships/chart" Target="../charts/chart42.xml"/><Relationship Id="rId15" Type="http://schemas.openxmlformats.org/officeDocument/2006/relationships/chart" Target="../charts/chart52.xml"/><Relationship Id="rId10" Type="http://schemas.openxmlformats.org/officeDocument/2006/relationships/chart" Target="../charts/chart47.xml"/><Relationship Id="rId4" Type="http://schemas.openxmlformats.org/officeDocument/2006/relationships/chart" Target="../charts/chart41.xml"/><Relationship Id="rId9" Type="http://schemas.openxmlformats.org/officeDocument/2006/relationships/chart" Target="../charts/chart46.xml"/><Relationship Id="rId14" Type="http://schemas.openxmlformats.org/officeDocument/2006/relationships/chart" Target="../charts/chart51.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292</xdr:row>
      <xdr:rowOff>76200</xdr:rowOff>
    </xdr:to>
    <xdr:graphicFrame macro="">
      <xdr:nvGraphicFramePr>
        <xdr:cNvPr id="20" name="Gráfico 19">
          <a:extLst>
            <a:ext uri="{FF2B5EF4-FFF2-40B4-BE49-F238E27FC236}">
              <a16:creationId xmlns:a16="http://schemas.microsoft.com/office/drawing/2014/main" id="{7B785F4E-76FE-434C-9965-7B9BAA1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293</xdr:row>
      <xdr:rowOff>0</xdr:rowOff>
    </xdr:from>
    <xdr:to>
      <xdr:col>9</xdr:col>
      <xdr:colOff>0</xdr:colOff>
      <xdr:row>310</xdr:row>
      <xdr:rowOff>76200</xdr:rowOff>
    </xdr:to>
    <xdr:graphicFrame macro="">
      <xdr:nvGraphicFramePr>
        <xdr:cNvPr id="22" name="Gráfico 21">
          <a:extLst>
            <a:ext uri="{FF2B5EF4-FFF2-40B4-BE49-F238E27FC236}">
              <a16:creationId xmlns:a16="http://schemas.microsoft.com/office/drawing/2014/main" id="{DD5F3811-A3EE-41A9-B786-D140D61E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0</xdr:colOff>
      <xdr:row>311</xdr:row>
      <xdr:rowOff>0</xdr:rowOff>
    </xdr:from>
    <xdr:to>
      <xdr:col>9</xdr:col>
      <xdr:colOff>0</xdr:colOff>
      <xdr:row>328</xdr:row>
      <xdr:rowOff>76200</xdr:rowOff>
    </xdr:to>
    <xdr:graphicFrame macro="">
      <xdr:nvGraphicFramePr>
        <xdr:cNvPr id="21" name="Gráfico 20">
          <a:extLst>
            <a:ext uri="{FF2B5EF4-FFF2-40B4-BE49-F238E27FC236}">
              <a16:creationId xmlns:a16="http://schemas.microsoft.com/office/drawing/2014/main" id="{EBD94DDF-C694-4E89-8A9F-E941C7F3E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0</xdr:colOff>
      <xdr:row>330</xdr:row>
      <xdr:rowOff>0</xdr:rowOff>
    </xdr:from>
    <xdr:to>
      <xdr:col>9</xdr:col>
      <xdr:colOff>0</xdr:colOff>
      <xdr:row>347</xdr:row>
      <xdr:rowOff>76200</xdr:rowOff>
    </xdr:to>
    <xdr:graphicFrame macro="">
      <xdr:nvGraphicFramePr>
        <xdr:cNvPr id="23" name="Gráfico 22">
          <a:extLst>
            <a:ext uri="{FF2B5EF4-FFF2-40B4-BE49-F238E27FC236}">
              <a16:creationId xmlns:a16="http://schemas.microsoft.com/office/drawing/2014/main" id="{3D94F13B-D634-450D-B8C8-D518EAF6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0</xdr:colOff>
      <xdr:row>349</xdr:row>
      <xdr:rowOff>0</xdr:rowOff>
    </xdr:from>
    <xdr:to>
      <xdr:col>9</xdr:col>
      <xdr:colOff>0</xdr:colOff>
      <xdr:row>366</xdr:row>
      <xdr:rowOff>76200</xdr:rowOff>
    </xdr:to>
    <xdr:graphicFrame macro="">
      <xdr:nvGraphicFramePr>
        <xdr:cNvPr id="24" name="Gráfico 23">
          <a:extLst>
            <a:ext uri="{FF2B5EF4-FFF2-40B4-BE49-F238E27FC236}">
              <a16:creationId xmlns:a16="http://schemas.microsoft.com/office/drawing/2014/main" id="{81119B1C-CB3B-4BC4-A5E2-4F26DEE5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368</xdr:row>
      <xdr:rowOff>0</xdr:rowOff>
    </xdr:from>
    <xdr:to>
      <xdr:col>9</xdr:col>
      <xdr:colOff>0</xdr:colOff>
      <xdr:row>385</xdr:row>
      <xdr:rowOff>76200</xdr:rowOff>
    </xdr:to>
    <xdr:graphicFrame macro="">
      <xdr:nvGraphicFramePr>
        <xdr:cNvPr id="25" name="Gráfico 24">
          <a:extLst>
            <a:ext uri="{FF2B5EF4-FFF2-40B4-BE49-F238E27FC236}">
              <a16:creationId xmlns:a16="http://schemas.microsoft.com/office/drawing/2014/main" id="{EA9DF20F-16F9-46BF-9870-CCE889E5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387</xdr:row>
      <xdr:rowOff>0</xdr:rowOff>
    </xdr:from>
    <xdr:to>
      <xdr:col>9</xdr:col>
      <xdr:colOff>0</xdr:colOff>
      <xdr:row>404</xdr:row>
      <xdr:rowOff>76200</xdr:rowOff>
    </xdr:to>
    <xdr:graphicFrame macro="">
      <xdr:nvGraphicFramePr>
        <xdr:cNvPr id="26" name="Gráfico 25">
          <a:extLst>
            <a:ext uri="{FF2B5EF4-FFF2-40B4-BE49-F238E27FC236}">
              <a16:creationId xmlns:a16="http://schemas.microsoft.com/office/drawing/2014/main" id="{438D20F8-BCC7-4E82-987D-269ED0E8B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0</xdr:colOff>
      <xdr:row>406</xdr:row>
      <xdr:rowOff>0</xdr:rowOff>
    </xdr:from>
    <xdr:to>
      <xdr:col>9</xdr:col>
      <xdr:colOff>0</xdr:colOff>
      <xdr:row>423</xdr:row>
      <xdr:rowOff>76200</xdr:rowOff>
    </xdr:to>
    <xdr:graphicFrame macro="">
      <xdr:nvGraphicFramePr>
        <xdr:cNvPr id="27" name="Gráfico 26">
          <a:extLst>
            <a:ext uri="{FF2B5EF4-FFF2-40B4-BE49-F238E27FC236}">
              <a16:creationId xmlns:a16="http://schemas.microsoft.com/office/drawing/2014/main" id="{BA9D6C49-FF9A-44C3-BB9A-39D3A8D6C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0</xdr:colOff>
      <xdr:row>425</xdr:row>
      <xdr:rowOff>0</xdr:rowOff>
    </xdr:from>
    <xdr:to>
      <xdr:col>9</xdr:col>
      <xdr:colOff>0</xdr:colOff>
      <xdr:row>442</xdr:row>
      <xdr:rowOff>76200</xdr:rowOff>
    </xdr:to>
    <xdr:graphicFrame macro="">
      <xdr:nvGraphicFramePr>
        <xdr:cNvPr id="28" name="Gráfico 27">
          <a:extLst>
            <a:ext uri="{FF2B5EF4-FFF2-40B4-BE49-F238E27FC236}">
              <a16:creationId xmlns:a16="http://schemas.microsoft.com/office/drawing/2014/main" id="{D39E3295-AA6D-44D0-AA7C-1A23BFE1E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1</xdr:row>
      <xdr:rowOff>9525</xdr:rowOff>
    </xdr:from>
    <xdr:to>
      <xdr:col>9</xdr:col>
      <xdr:colOff>9525</xdr:colOff>
      <xdr:row>15</xdr:row>
      <xdr:rowOff>85725</xdr:rowOff>
    </xdr:to>
    <xdr:graphicFrame macro="">
      <xdr:nvGraphicFramePr>
        <xdr:cNvPr id="2" name="Gráfico 1">
          <a:extLst>
            <a:ext uri="{FF2B5EF4-FFF2-40B4-BE49-F238E27FC236}">
              <a16:creationId xmlns:a16="http://schemas.microsoft.com/office/drawing/2014/main" id="{4824102B-017C-4CC0-8D9B-0091114C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752475</xdr:colOff>
      <xdr:row>19</xdr:row>
      <xdr:rowOff>0</xdr:rowOff>
    </xdr:from>
    <xdr:to>
      <xdr:col>8</xdr:col>
      <xdr:colOff>752475</xdr:colOff>
      <xdr:row>33</xdr:row>
      <xdr:rowOff>76200</xdr:rowOff>
    </xdr:to>
    <xdr:graphicFrame macro="">
      <xdr:nvGraphicFramePr>
        <xdr:cNvPr id="3" name="Gráfico 2">
          <a:extLst>
            <a:ext uri="{FF2B5EF4-FFF2-40B4-BE49-F238E27FC236}">
              <a16:creationId xmlns:a16="http://schemas.microsoft.com/office/drawing/2014/main" id="{F4881F35-C1F6-45F4-9E04-148A899DB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9</xdr:col>
      <xdr:colOff>0</xdr:colOff>
      <xdr:row>51</xdr:row>
      <xdr:rowOff>76200</xdr:rowOff>
    </xdr:to>
    <xdr:graphicFrame macro="">
      <xdr:nvGraphicFramePr>
        <xdr:cNvPr id="4" name="Gráfico 3">
          <a:extLst>
            <a:ext uri="{FF2B5EF4-FFF2-40B4-BE49-F238E27FC236}">
              <a16:creationId xmlns:a16="http://schemas.microsoft.com/office/drawing/2014/main" id="{20E14305-91E6-4C01-B813-6F2E9C9ED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9</xdr:col>
      <xdr:colOff>0</xdr:colOff>
      <xdr:row>72</xdr:row>
      <xdr:rowOff>76200</xdr:rowOff>
    </xdr:to>
    <xdr:graphicFrame macro="">
      <xdr:nvGraphicFramePr>
        <xdr:cNvPr id="5" name="Gráfico 4">
          <a:extLst>
            <a:ext uri="{FF2B5EF4-FFF2-40B4-BE49-F238E27FC236}">
              <a16:creationId xmlns:a16="http://schemas.microsoft.com/office/drawing/2014/main" id="{1F0E0A1F-0B30-4347-9B43-87BF5E13D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80</xdr:row>
      <xdr:rowOff>0</xdr:rowOff>
    </xdr:from>
    <xdr:to>
      <xdr:col>9</xdr:col>
      <xdr:colOff>0</xdr:colOff>
      <xdr:row>94</xdr:row>
      <xdr:rowOff>76200</xdr:rowOff>
    </xdr:to>
    <xdr:graphicFrame macro="">
      <xdr:nvGraphicFramePr>
        <xdr:cNvPr id="6" name="Gráfico 5">
          <a:extLst>
            <a:ext uri="{FF2B5EF4-FFF2-40B4-BE49-F238E27FC236}">
              <a16:creationId xmlns:a16="http://schemas.microsoft.com/office/drawing/2014/main" id="{0369FC65-4D3F-4C0F-8C05-1C73D241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101</xdr:row>
      <xdr:rowOff>0</xdr:rowOff>
    </xdr:from>
    <xdr:to>
      <xdr:col>9</xdr:col>
      <xdr:colOff>0</xdr:colOff>
      <xdr:row>115</xdr:row>
      <xdr:rowOff>76200</xdr:rowOff>
    </xdr:to>
    <xdr:graphicFrame macro="">
      <xdr:nvGraphicFramePr>
        <xdr:cNvPr id="7" name="Gráfico 6">
          <a:extLst>
            <a:ext uri="{FF2B5EF4-FFF2-40B4-BE49-F238E27FC236}">
              <a16:creationId xmlns:a16="http://schemas.microsoft.com/office/drawing/2014/main" id="{71771115-B04F-4604-A1E5-233EEB221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117</xdr:row>
      <xdr:rowOff>0</xdr:rowOff>
    </xdr:from>
    <xdr:to>
      <xdr:col>9</xdr:col>
      <xdr:colOff>0</xdr:colOff>
      <xdr:row>131</xdr:row>
      <xdr:rowOff>76200</xdr:rowOff>
    </xdr:to>
    <xdr:graphicFrame macro="">
      <xdr:nvGraphicFramePr>
        <xdr:cNvPr id="8" name="Gráfico 7">
          <a:extLst>
            <a:ext uri="{FF2B5EF4-FFF2-40B4-BE49-F238E27FC236}">
              <a16:creationId xmlns:a16="http://schemas.microsoft.com/office/drawing/2014/main" id="{ABBF9A8E-D6C0-4A9B-9A89-A99284C75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133</xdr:row>
      <xdr:rowOff>0</xdr:rowOff>
    </xdr:from>
    <xdr:to>
      <xdr:col>9</xdr:col>
      <xdr:colOff>0</xdr:colOff>
      <xdr:row>147</xdr:row>
      <xdr:rowOff>76200</xdr:rowOff>
    </xdr:to>
    <xdr:graphicFrame macro="">
      <xdr:nvGraphicFramePr>
        <xdr:cNvPr id="9" name="Gráfico 8">
          <a:extLst>
            <a:ext uri="{FF2B5EF4-FFF2-40B4-BE49-F238E27FC236}">
              <a16:creationId xmlns:a16="http://schemas.microsoft.com/office/drawing/2014/main" id="{0AB5054A-4DE9-4864-A2B3-643189EC8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148</xdr:row>
      <xdr:rowOff>0</xdr:rowOff>
    </xdr:from>
    <xdr:to>
      <xdr:col>9</xdr:col>
      <xdr:colOff>0</xdr:colOff>
      <xdr:row>162</xdr:row>
      <xdr:rowOff>76200</xdr:rowOff>
    </xdr:to>
    <xdr:graphicFrame macro="">
      <xdr:nvGraphicFramePr>
        <xdr:cNvPr id="10" name="Gráfico 9">
          <a:extLst>
            <a:ext uri="{FF2B5EF4-FFF2-40B4-BE49-F238E27FC236}">
              <a16:creationId xmlns:a16="http://schemas.microsoft.com/office/drawing/2014/main" id="{FC8B379C-3A52-4251-931C-60BF60866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0</xdr:colOff>
      <xdr:row>163</xdr:row>
      <xdr:rowOff>0</xdr:rowOff>
    </xdr:from>
    <xdr:to>
      <xdr:col>9</xdr:col>
      <xdr:colOff>0</xdr:colOff>
      <xdr:row>177</xdr:row>
      <xdr:rowOff>76200</xdr:rowOff>
    </xdr:to>
    <xdr:graphicFrame macro="">
      <xdr:nvGraphicFramePr>
        <xdr:cNvPr id="11" name="Gráfico 10">
          <a:extLst>
            <a:ext uri="{FF2B5EF4-FFF2-40B4-BE49-F238E27FC236}">
              <a16:creationId xmlns:a16="http://schemas.microsoft.com/office/drawing/2014/main" id="{3E6C9F69-7EA6-4E37-9117-FC0DBA122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179</xdr:row>
      <xdr:rowOff>0</xdr:rowOff>
    </xdr:from>
    <xdr:to>
      <xdr:col>9</xdr:col>
      <xdr:colOff>0</xdr:colOff>
      <xdr:row>193</xdr:row>
      <xdr:rowOff>76200</xdr:rowOff>
    </xdr:to>
    <xdr:graphicFrame macro="">
      <xdr:nvGraphicFramePr>
        <xdr:cNvPr id="12" name="Gráfico 11">
          <a:extLst>
            <a:ext uri="{FF2B5EF4-FFF2-40B4-BE49-F238E27FC236}">
              <a16:creationId xmlns:a16="http://schemas.microsoft.com/office/drawing/2014/main" id="{C606FE4C-E828-4B31-BED0-5C0790B92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196</xdr:row>
      <xdr:rowOff>0</xdr:rowOff>
    </xdr:from>
    <xdr:to>
      <xdr:col>9</xdr:col>
      <xdr:colOff>0</xdr:colOff>
      <xdr:row>210</xdr:row>
      <xdr:rowOff>76200</xdr:rowOff>
    </xdr:to>
    <xdr:graphicFrame macro="">
      <xdr:nvGraphicFramePr>
        <xdr:cNvPr id="13" name="Gráfico 12">
          <a:extLst>
            <a:ext uri="{FF2B5EF4-FFF2-40B4-BE49-F238E27FC236}">
              <a16:creationId xmlns:a16="http://schemas.microsoft.com/office/drawing/2014/main" id="{67ED1725-0248-405D-8FD3-00CFEEB76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212</xdr:row>
      <xdr:rowOff>0</xdr:rowOff>
    </xdr:from>
    <xdr:to>
      <xdr:col>9</xdr:col>
      <xdr:colOff>0</xdr:colOff>
      <xdr:row>226</xdr:row>
      <xdr:rowOff>76200</xdr:rowOff>
    </xdr:to>
    <xdr:graphicFrame macro="">
      <xdr:nvGraphicFramePr>
        <xdr:cNvPr id="14" name="Gráfico 13">
          <a:extLst>
            <a:ext uri="{FF2B5EF4-FFF2-40B4-BE49-F238E27FC236}">
              <a16:creationId xmlns:a16="http://schemas.microsoft.com/office/drawing/2014/main" id="{80143383-181A-435F-A8DA-3100F04DA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228</xdr:row>
      <xdr:rowOff>0</xdr:rowOff>
    </xdr:from>
    <xdr:to>
      <xdr:col>9</xdr:col>
      <xdr:colOff>0</xdr:colOff>
      <xdr:row>242</xdr:row>
      <xdr:rowOff>76200</xdr:rowOff>
    </xdr:to>
    <xdr:graphicFrame macro="">
      <xdr:nvGraphicFramePr>
        <xdr:cNvPr id="15" name="Gráfico 14">
          <a:extLst>
            <a:ext uri="{FF2B5EF4-FFF2-40B4-BE49-F238E27FC236}">
              <a16:creationId xmlns:a16="http://schemas.microsoft.com/office/drawing/2014/main" id="{3C9055EF-1977-4471-8E15-66D761E30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0</xdr:colOff>
      <xdr:row>243</xdr:row>
      <xdr:rowOff>0</xdr:rowOff>
    </xdr:from>
    <xdr:to>
      <xdr:col>9</xdr:col>
      <xdr:colOff>0</xdr:colOff>
      <xdr:row>257</xdr:row>
      <xdr:rowOff>76200</xdr:rowOff>
    </xdr:to>
    <xdr:graphicFrame macro="">
      <xdr:nvGraphicFramePr>
        <xdr:cNvPr id="17" name="Gráfico 16">
          <a:extLst>
            <a:ext uri="{FF2B5EF4-FFF2-40B4-BE49-F238E27FC236}">
              <a16:creationId xmlns:a16="http://schemas.microsoft.com/office/drawing/2014/main" id="{30D26B1D-FF12-4580-BFC6-5D8F818FE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0</xdr:colOff>
      <xdr:row>259</xdr:row>
      <xdr:rowOff>0</xdr:rowOff>
    </xdr:from>
    <xdr:to>
      <xdr:col>9</xdr:col>
      <xdr:colOff>0</xdr:colOff>
      <xdr:row>273</xdr:row>
      <xdr:rowOff>76200</xdr:rowOff>
    </xdr:to>
    <xdr:graphicFrame macro="">
      <xdr:nvGraphicFramePr>
        <xdr:cNvPr id="18" name="Gráfico 17">
          <a:extLst>
            <a:ext uri="{FF2B5EF4-FFF2-40B4-BE49-F238E27FC236}">
              <a16:creationId xmlns:a16="http://schemas.microsoft.com/office/drawing/2014/main" id="{4ECC4AFD-C8E9-4A7A-994A-7411D88EE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topLeftCell="A9"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46">
        <v>3.1</v>
      </c>
      <c r="B1" s="46"/>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46">
        <v>3.2</v>
      </c>
      <c r="B17" s="46"/>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46">
        <v>3.3</v>
      </c>
      <c r="B34" s="46"/>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46">
        <v>3.4</v>
      </c>
      <c r="B51" s="46"/>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46">
        <v>3.5</v>
      </c>
      <c r="B67" s="46"/>
      <c r="D67" s="46">
        <v>3.5</v>
      </c>
      <c r="E67" s="46"/>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46">
        <v>3.6</v>
      </c>
      <c r="B92" s="46"/>
      <c r="C92" s="46"/>
      <c r="D92" s="46"/>
      <c r="E92" s="46"/>
      <c r="F92" s="46"/>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46">
        <v>3.7</v>
      </c>
      <c r="B110" s="46"/>
      <c r="C110" s="46"/>
      <c r="D110" s="46"/>
      <c r="E110" s="46"/>
      <c r="F110" s="46"/>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46">
        <v>3.8</v>
      </c>
      <c r="B127" s="46"/>
      <c r="C127" s="46"/>
      <c r="D127" s="46"/>
      <c r="E127" s="46"/>
      <c r="F127" s="46"/>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46" t="s">
        <v>35</v>
      </c>
      <c r="B143" s="46"/>
      <c r="C143" s="46"/>
      <c r="D143" s="46"/>
      <c r="E143" s="46"/>
      <c r="F143" s="46"/>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46" t="s">
        <v>36</v>
      </c>
      <c r="B159" s="46"/>
      <c r="C159" s="46"/>
      <c r="D159" s="46"/>
      <c r="E159" s="46"/>
      <c r="F159" s="46"/>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46" t="s">
        <v>41</v>
      </c>
      <c r="B176" s="46"/>
      <c r="C176" s="46"/>
      <c r="D176" s="46"/>
      <c r="E176" s="46"/>
      <c r="F176" s="46"/>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43:F143"/>
    <mergeCell ref="A159:F159"/>
    <mergeCell ref="A176:F176"/>
    <mergeCell ref="D67:E67"/>
    <mergeCell ref="A92:F92"/>
    <mergeCell ref="A110:F110"/>
    <mergeCell ref="A127:F127"/>
    <mergeCell ref="A1:B1"/>
    <mergeCell ref="A17:B17"/>
    <mergeCell ref="A34:B34"/>
    <mergeCell ref="A51:B51"/>
    <mergeCell ref="A67:B6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432"/>
  <sheetViews>
    <sheetView workbookViewId="0">
      <selection sqref="A1:B2"/>
    </sheetView>
  </sheetViews>
  <sheetFormatPr baseColWidth="10" defaultRowHeight="15"/>
  <sheetData>
    <row r="1" spans="1:3">
      <c r="A1" s="46">
        <v>3.12</v>
      </c>
      <c r="B1" s="46"/>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46">
        <v>3.13</v>
      </c>
      <c r="B19" s="46"/>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46">
        <v>3.14</v>
      </c>
      <c r="B35" s="46"/>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46">
        <v>3.15</v>
      </c>
      <c r="B51" s="46"/>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46">
        <v>3.16</v>
      </c>
      <c r="B69" s="46"/>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46">
        <v>3.17</v>
      </c>
      <c r="B85" s="46"/>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46">
        <v>3.18</v>
      </c>
      <c r="B102" s="46"/>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46">
        <v>3.19</v>
      </c>
      <c r="B116" s="46"/>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46" t="s">
        <v>76</v>
      </c>
      <c r="B133" s="46"/>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46">
        <v>3.27</v>
      </c>
      <c r="B150" s="46"/>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46">
        <v>3.28</v>
      </c>
      <c r="B166" s="46"/>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46">
        <v>3.31</v>
      </c>
      <c r="B184" s="46"/>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46">
        <v>3.32</v>
      </c>
      <c r="B202" s="46"/>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46">
        <v>3.33</v>
      </c>
      <c r="B221" s="46"/>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46">
        <v>3.34</v>
      </c>
      <c r="B240" s="46"/>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46">
        <v>3.35</v>
      </c>
      <c r="B258" s="46"/>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row r="276" spans="1:2">
      <c r="A276">
        <v>145</v>
      </c>
      <c r="B276">
        <v>0.5</v>
      </c>
    </row>
    <row r="277" spans="1:2">
      <c r="A277" s="46">
        <v>3.36</v>
      </c>
      <c r="B277" s="46"/>
    </row>
    <row r="278" spans="1:2">
      <c r="A278" t="s">
        <v>93</v>
      </c>
      <c r="B278" t="s">
        <v>94</v>
      </c>
    </row>
    <row r="279" spans="1:2">
      <c r="A279">
        <f>$A$276-$B$276*B279</f>
        <v>145</v>
      </c>
      <c r="B279">
        <v>0</v>
      </c>
    </row>
    <row r="280" spans="1:2">
      <c r="A280">
        <f>$A$276-$B$276*B280</f>
        <v>130</v>
      </c>
      <c r="B280">
        <v>30</v>
      </c>
    </row>
    <row r="281" spans="1:2">
      <c r="A281">
        <f>$A$276-$B$276*B281</f>
        <v>115</v>
      </c>
      <c r="B281">
        <v>60</v>
      </c>
    </row>
    <row r="282" spans="1:2">
      <c r="A282">
        <f>$A$276-$B$276*B282</f>
        <v>100</v>
      </c>
      <c r="B282">
        <v>90</v>
      </c>
    </row>
    <row r="294" spans="1:2">
      <c r="A294">
        <v>280</v>
      </c>
      <c r="B294">
        <v>5</v>
      </c>
    </row>
    <row r="295" spans="1:2">
      <c r="A295" s="46">
        <v>3.37</v>
      </c>
      <c r="B295" s="46"/>
    </row>
    <row r="296" spans="1:2">
      <c r="A296" t="s">
        <v>95</v>
      </c>
      <c r="B296" t="s">
        <v>94</v>
      </c>
    </row>
    <row r="297" spans="1:2">
      <c r="A297">
        <f>$A$294-$B$294*B297</f>
        <v>280</v>
      </c>
      <c r="B297">
        <v>0</v>
      </c>
    </row>
    <row r="298" spans="1:2">
      <c r="A298">
        <f t="shared" ref="A298:A300" si="8">$A$294-$B$294*B298</f>
        <v>130</v>
      </c>
      <c r="B298">
        <v>30</v>
      </c>
    </row>
    <row r="299" spans="1:2">
      <c r="A299">
        <f t="shared" si="8"/>
        <v>80</v>
      </c>
      <c r="B299">
        <v>40</v>
      </c>
    </row>
    <row r="300" spans="1:2">
      <c r="A300">
        <f t="shared" si="8"/>
        <v>30</v>
      </c>
      <c r="B300">
        <v>50</v>
      </c>
    </row>
    <row r="311" spans="1:2">
      <c r="A311">
        <v>87</v>
      </c>
      <c r="B311">
        <v>7.5</v>
      </c>
    </row>
    <row r="312" spans="1:2">
      <c r="A312" s="46">
        <v>3.38</v>
      </c>
      <c r="B312" s="46"/>
    </row>
    <row r="313" spans="1:2">
      <c r="A313" t="s">
        <v>96</v>
      </c>
      <c r="B313" t="s">
        <v>94</v>
      </c>
    </row>
    <row r="314" spans="1:2">
      <c r="A314">
        <f>$A$311-$B$311*B314</f>
        <v>87</v>
      </c>
      <c r="B314">
        <v>0</v>
      </c>
    </row>
    <row r="315" spans="1:2">
      <c r="A315">
        <f t="shared" ref="A315:A317" si="9">$A$311-$B$311*B315</f>
        <v>49.5</v>
      </c>
      <c r="B315">
        <v>5</v>
      </c>
    </row>
    <row r="316" spans="1:2">
      <c r="A316">
        <f t="shared" si="9"/>
        <v>19.5</v>
      </c>
      <c r="B316">
        <v>9</v>
      </c>
    </row>
    <row r="317" spans="1:2">
      <c r="A317">
        <f t="shared" si="9"/>
        <v>4.5</v>
      </c>
      <c r="B317">
        <v>11</v>
      </c>
    </row>
    <row r="331" spans="1:2">
      <c r="A331">
        <v>416</v>
      </c>
      <c r="B331">
        <v>0.8</v>
      </c>
    </row>
    <row r="332" spans="1:2">
      <c r="A332" s="46">
        <v>3.39</v>
      </c>
      <c r="B332" s="46"/>
    </row>
    <row r="333" spans="1:2">
      <c r="A333" t="s">
        <v>97</v>
      </c>
      <c r="B333" t="s">
        <v>94</v>
      </c>
    </row>
    <row r="334" spans="1:2">
      <c r="A334">
        <f>$A$331-$B$331*B334</f>
        <v>416</v>
      </c>
      <c r="B334">
        <v>0</v>
      </c>
    </row>
    <row r="335" spans="1:2">
      <c r="A335">
        <f t="shared" ref="A335:A337" si="10">$A$331-$B$331*B335</f>
        <v>256</v>
      </c>
      <c r="B335">
        <v>200</v>
      </c>
    </row>
    <row r="336" spans="1:2">
      <c r="A336">
        <f t="shared" si="10"/>
        <v>176</v>
      </c>
      <c r="B336">
        <v>300</v>
      </c>
    </row>
    <row r="337" spans="1:2">
      <c r="A337">
        <f t="shared" si="10"/>
        <v>96</v>
      </c>
      <c r="B337">
        <v>400</v>
      </c>
    </row>
    <row r="350" spans="1:2">
      <c r="A350">
        <v>342</v>
      </c>
      <c r="B350">
        <f>5/4</f>
        <v>1.25</v>
      </c>
    </row>
    <row r="351" spans="1:2">
      <c r="A351" s="47" t="s">
        <v>99</v>
      </c>
      <c r="B351" s="46"/>
    </row>
    <row r="352" spans="1:2">
      <c r="A352" t="s">
        <v>98</v>
      </c>
      <c r="B352" t="s">
        <v>94</v>
      </c>
    </row>
    <row r="353" spans="1:2">
      <c r="A353">
        <f>$A$350-$B$350*B353</f>
        <v>342</v>
      </c>
      <c r="B353">
        <v>0</v>
      </c>
    </row>
    <row r="354" spans="1:2">
      <c r="A354">
        <f t="shared" ref="A354:A356" si="11">$A$350-$B$350*B354</f>
        <v>217</v>
      </c>
      <c r="B354">
        <v>100</v>
      </c>
    </row>
    <row r="355" spans="1:2">
      <c r="A355">
        <f t="shared" si="11"/>
        <v>92</v>
      </c>
      <c r="B355">
        <v>200</v>
      </c>
    </row>
    <row r="356" spans="1:2">
      <c r="A356">
        <f t="shared" si="11"/>
        <v>29.5</v>
      </c>
      <c r="B356">
        <v>250</v>
      </c>
    </row>
    <row r="368" spans="1:2">
      <c r="A368">
        <v>34</v>
      </c>
    </row>
    <row r="369" spans="1:3">
      <c r="A369" s="46">
        <v>3.44</v>
      </c>
      <c r="B369" s="46"/>
    </row>
    <row r="370" spans="1:3">
      <c r="A370" t="s">
        <v>100</v>
      </c>
      <c r="B370" t="s">
        <v>101</v>
      </c>
      <c r="C370" t="s">
        <v>102</v>
      </c>
    </row>
    <row r="371" spans="1:3">
      <c r="A371">
        <v>115</v>
      </c>
      <c r="B371">
        <v>80</v>
      </c>
      <c r="C371">
        <v>0.4</v>
      </c>
    </row>
    <row r="372" spans="1:3">
      <c r="A372" t="s">
        <v>103</v>
      </c>
      <c r="B372" t="s">
        <v>77</v>
      </c>
    </row>
    <row r="373" spans="1:3">
      <c r="A373">
        <f>$A$368+$C$371*B373</f>
        <v>60</v>
      </c>
      <c r="B373">
        <v>65</v>
      </c>
    </row>
    <row r="374" spans="1:3">
      <c r="A374">
        <f t="shared" ref="A374:A375" si="12">$A$368+$C$371*B374</f>
        <v>80</v>
      </c>
      <c r="B374">
        <v>115</v>
      </c>
    </row>
    <row r="375" spans="1:3">
      <c r="A375">
        <f t="shared" si="12"/>
        <v>100</v>
      </c>
      <c r="B375">
        <v>165</v>
      </c>
    </row>
    <row r="388" spans="1:3">
      <c r="A388">
        <v>52.5</v>
      </c>
    </row>
    <row r="389" spans="1:3">
      <c r="A389" s="46">
        <v>3.45</v>
      </c>
      <c r="B389" s="46"/>
    </row>
    <row r="390" spans="1:3">
      <c r="A390" t="s">
        <v>100</v>
      </c>
      <c r="B390" t="s">
        <v>101</v>
      </c>
      <c r="C390" t="s">
        <v>102</v>
      </c>
    </row>
    <row r="391" spans="1:3">
      <c r="A391">
        <v>225</v>
      </c>
      <c r="B391">
        <v>210</v>
      </c>
      <c r="C391">
        <v>0.7</v>
      </c>
    </row>
    <row r="392" spans="1:3">
      <c r="A392" t="s">
        <v>104</v>
      </c>
      <c r="B392" t="s">
        <v>77</v>
      </c>
    </row>
    <row r="393" spans="1:3">
      <c r="A393">
        <f>$A$388+$C$391*B393</f>
        <v>140</v>
      </c>
      <c r="B393">
        <v>125</v>
      </c>
    </row>
    <row r="394" spans="1:3">
      <c r="A394">
        <f t="shared" ref="A394:A395" si="13">$A$388+$C$391*B394</f>
        <v>210</v>
      </c>
      <c r="B394">
        <v>225</v>
      </c>
    </row>
    <row r="395" spans="1:3">
      <c r="A395">
        <f t="shared" si="13"/>
        <v>245</v>
      </c>
      <c r="B395">
        <v>275</v>
      </c>
    </row>
    <row r="406" spans="1:3">
      <c r="A406">
        <v>98</v>
      </c>
    </row>
    <row r="407" spans="1:3">
      <c r="A407" s="46">
        <v>3.46</v>
      </c>
      <c r="B407" s="46"/>
    </row>
    <row r="408" spans="1:3">
      <c r="A408" t="s">
        <v>100</v>
      </c>
      <c r="B408" t="s">
        <v>101</v>
      </c>
      <c r="C408" t="s">
        <v>102</v>
      </c>
    </row>
    <row r="409" spans="1:3">
      <c r="A409">
        <v>540</v>
      </c>
      <c r="B409">
        <v>530</v>
      </c>
      <c r="C409">
        <v>0.8</v>
      </c>
    </row>
    <row r="410" spans="1:3">
      <c r="A410" t="s">
        <v>105</v>
      </c>
      <c r="B410" t="s">
        <v>77</v>
      </c>
    </row>
    <row r="411" spans="1:3">
      <c r="A411">
        <f>$A$406+$C$409*B411</f>
        <v>370</v>
      </c>
      <c r="B411">
        <v>340</v>
      </c>
    </row>
    <row r="412" spans="1:3">
      <c r="A412">
        <f t="shared" ref="A412:A413" si="14">$A$406+$C$409*B412</f>
        <v>530</v>
      </c>
      <c r="B412">
        <v>540</v>
      </c>
    </row>
    <row r="413" spans="1:3">
      <c r="A413">
        <f t="shared" si="14"/>
        <v>690</v>
      </c>
      <c r="B413">
        <v>740</v>
      </c>
    </row>
    <row r="425" spans="1:3">
      <c r="A425">
        <v>15</v>
      </c>
    </row>
    <row r="426" spans="1:3">
      <c r="A426" s="46">
        <v>3.47</v>
      </c>
      <c r="B426" s="46"/>
    </row>
    <row r="427" spans="1:3">
      <c r="A427" t="s">
        <v>100</v>
      </c>
      <c r="B427" t="s">
        <v>101</v>
      </c>
      <c r="C427" t="s">
        <v>102</v>
      </c>
    </row>
    <row r="428" spans="1:3">
      <c r="A428">
        <v>350</v>
      </c>
      <c r="B428">
        <v>330</v>
      </c>
      <c r="C428">
        <v>0.9</v>
      </c>
    </row>
    <row r="429" spans="1:3">
      <c r="A429" t="s">
        <v>106</v>
      </c>
      <c r="B429" t="s">
        <v>77</v>
      </c>
    </row>
    <row r="430" spans="1:3">
      <c r="A430">
        <f>$A$425+$C$428*B430</f>
        <v>60</v>
      </c>
      <c r="B430">
        <v>50</v>
      </c>
    </row>
    <row r="431" spans="1:3">
      <c r="A431">
        <f t="shared" ref="A431:A432" si="15">$A$425+$C$428*B431</f>
        <v>240</v>
      </c>
      <c r="B431">
        <v>250</v>
      </c>
    </row>
    <row r="432" spans="1:3">
      <c r="A432">
        <f t="shared" si="15"/>
        <v>330</v>
      </c>
      <c r="B432">
        <v>350</v>
      </c>
    </row>
  </sheetData>
  <mergeCells count="25">
    <mergeCell ref="A426:B426"/>
    <mergeCell ref="A85:B85"/>
    <mergeCell ref="A150:B150"/>
    <mergeCell ref="A166:B166"/>
    <mergeCell ref="A116:B116"/>
    <mergeCell ref="A133:B133"/>
    <mergeCell ref="A102:B102"/>
    <mergeCell ref="A369:B369"/>
    <mergeCell ref="A389:B389"/>
    <mergeCell ref="A407:B407"/>
    <mergeCell ref="A240:B240"/>
    <mergeCell ref="A184:B184"/>
    <mergeCell ref="A312:B312"/>
    <mergeCell ref="A332:B332"/>
    <mergeCell ref="A351:B351"/>
    <mergeCell ref="A277:B277"/>
    <mergeCell ref="A295:B295"/>
    <mergeCell ref="A258:B258"/>
    <mergeCell ref="A202:B202"/>
    <mergeCell ref="A221:B221"/>
    <mergeCell ref="A1:B1"/>
    <mergeCell ref="A19:B19"/>
    <mergeCell ref="A35:B35"/>
    <mergeCell ref="A51:B51"/>
    <mergeCell ref="A69:B6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4205-E29C-43D7-AC57-F06E9D79FEA5}">
  <dimension ref="A1:C270"/>
  <sheetViews>
    <sheetView tabSelected="1" topLeftCell="A249" zoomScale="80" zoomScaleNormal="80" workbookViewId="0">
      <selection activeCell="B276" sqref="B276"/>
    </sheetView>
  </sheetViews>
  <sheetFormatPr baseColWidth="10" defaultRowHeight="15"/>
  <cols>
    <col min="2" max="2" width="12.7109375" bestFit="1" customWidth="1"/>
  </cols>
  <sheetData>
    <row r="1" spans="1:3">
      <c r="A1" s="46">
        <v>4.1900000000000004</v>
      </c>
      <c r="B1" s="46"/>
    </row>
    <row r="2" spans="1:3">
      <c r="A2" t="s">
        <v>108</v>
      </c>
      <c r="B2" t="s">
        <v>107</v>
      </c>
      <c r="C2" t="s">
        <v>29</v>
      </c>
    </row>
    <row r="3" spans="1:3">
      <c r="A3">
        <v>1</v>
      </c>
      <c r="B3">
        <f>A3</f>
        <v>1</v>
      </c>
    </row>
    <row r="4" spans="1:3">
      <c r="A4">
        <v>5</v>
      </c>
      <c r="B4">
        <f t="shared" ref="B4:B5" si="0">A4</f>
        <v>5</v>
      </c>
    </row>
    <row r="5" spans="1:3">
      <c r="A5">
        <v>9</v>
      </c>
      <c r="B5">
        <f t="shared" si="0"/>
        <v>9</v>
      </c>
    </row>
    <row r="7" spans="1:3">
      <c r="A7">
        <v>1</v>
      </c>
      <c r="B7">
        <f>2*A7</f>
        <v>2</v>
      </c>
      <c r="C7" t="s">
        <v>30</v>
      </c>
    </row>
    <row r="8" spans="1:3">
      <c r="A8">
        <v>3</v>
      </c>
      <c r="B8">
        <f t="shared" ref="B8:B9" si="1">2*A8</f>
        <v>6</v>
      </c>
    </row>
    <row r="9" spans="1:3">
      <c r="A9">
        <v>4</v>
      </c>
      <c r="B9">
        <f t="shared" si="1"/>
        <v>8</v>
      </c>
    </row>
    <row r="11" spans="1:3">
      <c r="A11">
        <v>1</v>
      </c>
      <c r="B11">
        <f>4*A11</f>
        <v>4</v>
      </c>
      <c r="C11" t="s">
        <v>37</v>
      </c>
    </row>
    <row r="12" spans="1:3">
      <c r="A12">
        <v>2</v>
      </c>
      <c r="B12">
        <f t="shared" ref="B12:B13" si="2">4*A12</f>
        <v>8</v>
      </c>
    </row>
    <row r="13" spans="1:3">
      <c r="A13">
        <v>3</v>
      </c>
      <c r="B13">
        <f t="shared" si="2"/>
        <v>12</v>
      </c>
    </row>
    <row r="20" spans="1:3">
      <c r="A20" s="47" t="s">
        <v>109</v>
      </c>
      <c r="B20" s="46"/>
    </row>
    <row r="21" spans="1:3">
      <c r="A21" t="s">
        <v>108</v>
      </c>
      <c r="B21" t="s">
        <v>107</v>
      </c>
      <c r="C21" t="s">
        <v>29</v>
      </c>
    </row>
    <row r="22" spans="1:3">
      <c r="A22">
        <v>1</v>
      </c>
      <c r="B22">
        <f>A22</f>
        <v>1</v>
      </c>
    </row>
    <row r="23" spans="1:3">
      <c r="A23">
        <v>5</v>
      </c>
      <c r="B23">
        <f t="shared" ref="B23:B24" si="3">A23</f>
        <v>5</v>
      </c>
    </row>
    <row r="24" spans="1:3">
      <c r="A24">
        <v>9</v>
      </c>
      <c r="B24">
        <f t="shared" si="3"/>
        <v>9</v>
      </c>
    </row>
    <row r="26" spans="1:3">
      <c r="A26">
        <v>2</v>
      </c>
      <c r="B26">
        <f>(1/2)*A26</f>
        <v>1</v>
      </c>
      <c r="C26" t="s">
        <v>30</v>
      </c>
    </row>
    <row r="27" spans="1:3">
      <c r="A27">
        <v>4</v>
      </c>
      <c r="B27">
        <f t="shared" ref="B27:B28" si="4">(1/2)*A27</f>
        <v>2</v>
      </c>
    </row>
    <row r="28" spans="1:3">
      <c r="A28">
        <v>10</v>
      </c>
      <c r="B28">
        <f t="shared" si="4"/>
        <v>5</v>
      </c>
    </row>
    <row r="30" spans="1:3">
      <c r="A30">
        <v>4</v>
      </c>
      <c r="B30">
        <f>(1/4)*A30</f>
        <v>1</v>
      </c>
      <c r="C30" t="s">
        <v>37</v>
      </c>
    </row>
    <row r="31" spans="1:3">
      <c r="A31">
        <v>8</v>
      </c>
      <c r="B31">
        <f t="shared" ref="B31:B32" si="5">(1/4)*A31</f>
        <v>2</v>
      </c>
    </row>
    <row r="32" spans="1:3">
      <c r="A32">
        <v>12</v>
      </c>
      <c r="B32">
        <f t="shared" si="5"/>
        <v>3</v>
      </c>
    </row>
    <row r="36" spans="1:3">
      <c r="A36" s="47" t="s">
        <v>110</v>
      </c>
      <c r="B36" s="46"/>
    </row>
    <row r="37" spans="1:3">
      <c r="A37" t="s">
        <v>108</v>
      </c>
      <c r="B37" t="s">
        <v>107</v>
      </c>
      <c r="C37" t="s">
        <v>29</v>
      </c>
    </row>
    <row r="38" spans="1:3">
      <c r="A38">
        <v>1</v>
      </c>
      <c r="B38">
        <f>A38</f>
        <v>1</v>
      </c>
    </row>
    <row r="39" spans="1:3">
      <c r="A39">
        <v>5</v>
      </c>
      <c r="B39">
        <f t="shared" ref="B39:B40" si="6">A39</f>
        <v>5</v>
      </c>
    </row>
    <row r="40" spans="1:3">
      <c r="A40">
        <v>9</v>
      </c>
      <c r="B40">
        <f t="shared" si="6"/>
        <v>9</v>
      </c>
    </row>
    <row r="42" spans="1:3">
      <c r="A42">
        <v>2</v>
      </c>
      <c r="B42">
        <f>A42+1</f>
        <v>3</v>
      </c>
      <c r="C42" t="s">
        <v>30</v>
      </c>
    </row>
    <row r="43" spans="1:3">
      <c r="A43">
        <v>4</v>
      </c>
      <c r="B43">
        <f t="shared" ref="B43:B44" si="7">A43+1</f>
        <v>5</v>
      </c>
    </row>
    <row r="44" spans="1:3">
      <c r="A44">
        <v>10</v>
      </c>
      <c r="B44">
        <f t="shared" si="7"/>
        <v>11</v>
      </c>
    </row>
    <row r="46" spans="1:3">
      <c r="A46">
        <v>1</v>
      </c>
      <c r="B46">
        <f>A46+3</f>
        <v>4</v>
      </c>
      <c r="C46" t="s">
        <v>37</v>
      </c>
    </row>
    <row r="47" spans="1:3">
      <c r="A47">
        <v>5</v>
      </c>
      <c r="B47">
        <f t="shared" ref="B47:B48" si="8">A47+3</f>
        <v>8</v>
      </c>
    </row>
    <row r="48" spans="1:3">
      <c r="A48">
        <v>8</v>
      </c>
      <c r="B48">
        <f t="shared" si="8"/>
        <v>11</v>
      </c>
    </row>
    <row r="50" spans="1:3">
      <c r="A50">
        <v>2</v>
      </c>
      <c r="B50">
        <f>A50-1</f>
        <v>1</v>
      </c>
      <c r="C50" t="s">
        <v>38</v>
      </c>
    </row>
    <row r="51" spans="1:3">
      <c r="A51">
        <v>9</v>
      </c>
      <c r="B51">
        <f t="shared" ref="B51:B52" si="9">A51-1</f>
        <v>8</v>
      </c>
    </row>
    <row r="52" spans="1:3">
      <c r="A52">
        <v>11</v>
      </c>
      <c r="B52">
        <f t="shared" si="9"/>
        <v>10</v>
      </c>
    </row>
    <row r="54" spans="1:3">
      <c r="A54">
        <v>3</v>
      </c>
      <c r="B54">
        <f>A54-3</f>
        <v>0</v>
      </c>
      <c r="C54" t="s">
        <v>111</v>
      </c>
    </row>
    <row r="55" spans="1:3">
      <c r="A55">
        <v>6</v>
      </c>
      <c r="B55">
        <f t="shared" ref="B55:B56" si="10">A55-3</f>
        <v>3</v>
      </c>
    </row>
    <row r="56" spans="1:3">
      <c r="A56">
        <v>9</v>
      </c>
      <c r="B56">
        <f t="shared" si="10"/>
        <v>6</v>
      </c>
    </row>
    <row r="58" spans="1:3">
      <c r="A58" s="47" t="s">
        <v>112</v>
      </c>
      <c r="B58" s="46"/>
    </row>
    <row r="59" spans="1:3">
      <c r="A59" t="s">
        <v>108</v>
      </c>
      <c r="B59" t="s">
        <v>107</v>
      </c>
      <c r="C59" t="s">
        <v>29</v>
      </c>
    </row>
    <row r="60" spans="1:3">
      <c r="A60">
        <v>0</v>
      </c>
      <c r="B60">
        <f>20-A60</f>
        <v>20</v>
      </c>
    </row>
    <row r="61" spans="1:3">
      <c r="A61">
        <v>2</v>
      </c>
      <c r="B61">
        <f t="shared" ref="B61:B62" si="11">20-A61</f>
        <v>18</v>
      </c>
    </row>
    <row r="62" spans="1:3">
      <c r="A62">
        <v>3</v>
      </c>
      <c r="B62">
        <f t="shared" si="11"/>
        <v>17</v>
      </c>
    </row>
    <row r="64" spans="1:3">
      <c r="A64">
        <v>0</v>
      </c>
      <c r="B64">
        <f>20-0.5*A64</f>
        <v>20</v>
      </c>
      <c r="C64" t="s">
        <v>30</v>
      </c>
    </row>
    <row r="65" spans="1:3">
      <c r="A65">
        <v>2</v>
      </c>
      <c r="B65">
        <f t="shared" ref="B65:B66" si="12">20-0.5*A65</f>
        <v>19</v>
      </c>
    </row>
    <row r="66" spans="1:3">
      <c r="A66">
        <v>3</v>
      </c>
      <c r="B66">
        <f t="shared" si="12"/>
        <v>18.5</v>
      </c>
    </row>
    <row r="68" spans="1:3">
      <c r="A68">
        <v>0</v>
      </c>
      <c r="B68">
        <f>20-2*A68</f>
        <v>20</v>
      </c>
      <c r="C68" t="s">
        <v>37</v>
      </c>
    </row>
    <row r="69" spans="1:3">
      <c r="A69">
        <v>2</v>
      </c>
      <c r="B69">
        <f t="shared" ref="B69:B70" si="13">20-2*A69</f>
        <v>16</v>
      </c>
    </row>
    <row r="70" spans="1:3">
      <c r="A70">
        <v>3</v>
      </c>
      <c r="B70">
        <f t="shared" si="13"/>
        <v>14</v>
      </c>
    </row>
    <row r="72" spans="1:3">
      <c r="A72">
        <v>0</v>
      </c>
      <c r="B72">
        <f>20-0.25*A72</f>
        <v>20</v>
      </c>
      <c r="C72" t="s">
        <v>38</v>
      </c>
    </row>
    <row r="73" spans="1:3">
      <c r="A73">
        <v>2</v>
      </c>
      <c r="B73">
        <f t="shared" ref="B73:B74" si="14">20-0.25*A73</f>
        <v>19.5</v>
      </c>
    </row>
    <row r="74" spans="1:3">
      <c r="A74">
        <v>3</v>
      </c>
      <c r="B74">
        <f t="shared" si="14"/>
        <v>19.25</v>
      </c>
    </row>
    <row r="76" spans="1:3">
      <c r="A76">
        <v>0</v>
      </c>
      <c r="B76">
        <f>20-4*A76</f>
        <v>20</v>
      </c>
      <c r="C76" t="s">
        <v>111</v>
      </c>
    </row>
    <row r="77" spans="1:3">
      <c r="A77">
        <v>2</v>
      </c>
      <c r="B77">
        <f t="shared" ref="B77:B78" si="15">20-4*A77</f>
        <v>12</v>
      </c>
    </row>
    <row r="78" spans="1:3">
      <c r="A78">
        <v>3</v>
      </c>
      <c r="B78">
        <f t="shared" si="15"/>
        <v>8</v>
      </c>
    </row>
    <row r="80" spans="1:3">
      <c r="A80" s="47" t="s">
        <v>113</v>
      </c>
      <c r="B80" s="46"/>
    </row>
    <row r="81" spans="1:3">
      <c r="A81" t="s">
        <v>108</v>
      </c>
      <c r="B81" t="s">
        <v>107</v>
      </c>
      <c r="C81" t="s">
        <v>29</v>
      </c>
    </row>
    <row r="82" spans="1:3">
      <c r="A82">
        <v>0</v>
      </c>
      <c r="B82">
        <f>20+A82</f>
        <v>20</v>
      </c>
    </row>
    <row r="83" spans="1:3">
      <c r="A83">
        <v>2</v>
      </c>
      <c r="B83">
        <f t="shared" ref="B83:B84" si="16">20+A83</f>
        <v>22</v>
      </c>
    </row>
    <row r="84" spans="1:3">
      <c r="A84">
        <v>9</v>
      </c>
      <c r="B84">
        <f t="shared" si="16"/>
        <v>29</v>
      </c>
    </row>
    <row r="86" spans="1:3">
      <c r="A86">
        <v>0</v>
      </c>
      <c r="B86">
        <f>20+0.5*A86</f>
        <v>20</v>
      </c>
      <c r="C86" t="s">
        <v>30</v>
      </c>
    </row>
    <row r="87" spans="1:3">
      <c r="A87">
        <v>2</v>
      </c>
      <c r="B87">
        <f t="shared" ref="B87:B88" si="17">20+0.5*A87</f>
        <v>21</v>
      </c>
    </row>
    <row r="88" spans="1:3">
      <c r="A88">
        <v>9</v>
      </c>
      <c r="B88">
        <f t="shared" si="17"/>
        <v>24.5</v>
      </c>
    </row>
    <row r="90" spans="1:3">
      <c r="A90">
        <v>0</v>
      </c>
      <c r="B90">
        <f>20+2*A90</f>
        <v>20</v>
      </c>
      <c r="C90" t="s">
        <v>37</v>
      </c>
    </row>
    <row r="91" spans="1:3">
      <c r="A91">
        <v>2</v>
      </c>
      <c r="B91">
        <f t="shared" ref="B91:B92" si="18">20+2*A91</f>
        <v>24</v>
      </c>
    </row>
    <row r="92" spans="1:3">
      <c r="A92">
        <v>9</v>
      </c>
      <c r="B92">
        <f t="shared" si="18"/>
        <v>38</v>
      </c>
    </row>
    <row r="94" spans="1:3">
      <c r="A94">
        <v>0</v>
      </c>
      <c r="B94">
        <f>20+0.25*A94</f>
        <v>20</v>
      </c>
      <c r="C94" t="s">
        <v>38</v>
      </c>
    </row>
    <row r="95" spans="1:3">
      <c r="A95">
        <v>2</v>
      </c>
      <c r="B95">
        <f t="shared" ref="B95:B96" si="19">20+0.25*A95</f>
        <v>20.5</v>
      </c>
    </row>
    <row r="96" spans="1:3">
      <c r="A96">
        <v>9</v>
      </c>
      <c r="B96">
        <f t="shared" si="19"/>
        <v>22.25</v>
      </c>
    </row>
    <row r="98" spans="1:3">
      <c r="A98">
        <v>0</v>
      </c>
      <c r="B98">
        <f>20+4*A98</f>
        <v>20</v>
      </c>
      <c r="C98" t="s">
        <v>111</v>
      </c>
    </row>
    <row r="99" spans="1:3">
      <c r="A99">
        <v>2</v>
      </c>
      <c r="B99">
        <f t="shared" ref="B99:B100" si="20">20+4*A99</f>
        <v>28</v>
      </c>
    </row>
    <row r="100" spans="1:3">
      <c r="A100">
        <v>9</v>
      </c>
      <c r="B100">
        <f t="shared" si="20"/>
        <v>56</v>
      </c>
    </row>
    <row r="102" spans="1:3">
      <c r="A102" s="46">
        <v>4.24</v>
      </c>
      <c r="B102" s="46"/>
    </row>
    <row r="103" spans="1:3">
      <c r="A103" t="s">
        <v>108</v>
      </c>
      <c r="B103" t="s">
        <v>107</v>
      </c>
      <c r="C103" t="s">
        <v>29</v>
      </c>
    </row>
    <row r="104" spans="1:3">
      <c r="A104">
        <v>0</v>
      </c>
      <c r="B104">
        <f>5-A104</f>
        <v>5</v>
      </c>
    </row>
    <row r="105" spans="1:3">
      <c r="A105">
        <v>3</v>
      </c>
      <c r="B105">
        <f t="shared" ref="B105:B106" si="21">5-A105</f>
        <v>2</v>
      </c>
    </row>
    <row r="106" spans="1:3">
      <c r="A106">
        <v>5</v>
      </c>
      <c r="B106">
        <f t="shared" si="21"/>
        <v>0</v>
      </c>
    </row>
    <row r="108" spans="1:3">
      <c r="A108">
        <v>0</v>
      </c>
      <c r="B108">
        <f>10-A108</f>
        <v>10</v>
      </c>
      <c r="C108" t="s">
        <v>30</v>
      </c>
    </row>
    <row r="109" spans="1:3">
      <c r="A109">
        <v>3</v>
      </c>
      <c r="B109">
        <f t="shared" ref="B109:B110" si="22">10-A109</f>
        <v>7</v>
      </c>
    </row>
    <row r="110" spans="1:3">
      <c r="A110">
        <v>5</v>
      </c>
      <c r="B110">
        <f t="shared" si="22"/>
        <v>5</v>
      </c>
    </row>
    <row r="112" spans="1:3">
      <c r="A112">
        <v>0</v>
      </c>
      <c r="B112">
        <f>15-A112</f>
        <v>15</v>
      </c>
      <c r="C112" t="s">
        <v>37</v>
      </c>
    </row>
    <row r="113" spans="1:3">
      <c r="A113">
        <v>3</v>
      </c>
      <c r="B113">
        <f t="shared" ref="B113:B114" si="23">15-A113</f>
        <v>12</v>
      </c>
    </row>
    <row r="114" spans="1:3">
      <c r="A114">
        <v>5</v>
      </c>
      <c r="B114">
        <f t="shared" si="23"/>
        <v>10</v>
      </c>
    </row>
    <row r="118" spans="1:3">
      <c r="A118" s="46">
        <v>4.25</v>
      </c>
      <c r="B118" s="46"/>
    </row>
    <row r="119" spans="1:3">
      <c r="A119" t="s">
        <v>108</v>
      </c>
      <c r="B119" t="s">
        <v>107</v>
      </c>
      <c r="C119" t="s">
        <v>29</v>
      </c>
    </row>
    <row r="120" spans="1:3">
      <c r="A120">
        <v>0</v>
      </c>
      <c r="B120">
        <f>20+A120</f>
        <v>20</v>
      </c>
    </row>
    <row r="121" spans="1:3">
      <c r="A121">
        <v>3</v>
      </c>
      <c r="B121">
        <f t="shared" ref="B121:B122" si="24">20+A121</f>
        <v>23</v>
      </c>
    </row>
    <row r="122" spans="1:3">
      <c r="A122">
        <v>5</v>
      </c>
      <c r="B122">
        <f t="shared" si="24"/>
        <v>25</v>
      </c>
    </row>
    <row r="124" spans="1:3">
      <c r="A124">
        <v>0</v>
      </c>
      <c r="B124">
        <f>25+A124</f>
        <v>25</v>
      </c>
      <c r="C124" t="s">
        <v>30</v>
      </c>
    </row>
    <row r="125" spans="1:3">
      <c r="A125">
        <v>3</v>
      </c>
      <c r="B125">
        <f t="shared" ref="B125:B126" si="25">25+A125</f>
        <v>28</v>
      </c>
    </row>
    <row r="126" spans="1:3">
      <c r="A126">
        <v>5</v>
      </c>
      <c r="B126">
        <f t="shared" si="25"/>
        <v>30</v>
      </c>
    </row>
    <row r="128" spans="1:3">
      <c r="A128">
        <v>0</v>
      </c>
      <c r="B128">
        <f>30+A128</f>
        <v>30</v>
      </c>
      <c r="C128" t="s">
        <v>37</v>
      </c>
    </row>
    <row r="129" spans="1:3">
      <c r="A129">
        <v>3</v>
      </c>
      <c r="B129">
        <f t="shared" ref="B129:B130" si="26">30+A129</f>
        <v>33</v>
      </c>
    </row>
    <row r="130" spans="1:3">
      <c r="A130">
        <v>5</v>
      </c>
      <c r="B130">
        <f t="shared" si="26"/>
        <v>35</v>
      </c>
    </row>
    <row r="134" spans="1:3">
      <c r="A134" s="46">
        <v>4.26</v>
      </c>
      <c r="B134" s="46"/>
    </row>
    <row r="135" spans="1:3">
      <c r="A135" t="s">
        <v>108</v>
      </c>
      <c r="B135" t="s">
        <v>107</v>
      </c>
      <c r="C135" t="s">
        <v>29</v>
      </c>
    </row>
    <row r="136" spans="1:3">
      <c r="A136">
        <v>1</v>
      </c>
      <c r="B136">
        <f>1/A136</f>
        <v>1</v>
      </c>
    </row>
    <row r="137" spans="1:3">
      <c r="A137">
        <v>3</v>
      </c>
      <c r="B137">
        <f t="shared" ref="B137:B138" si="27">1/A137</f>
        <v>0.33333333333333331</v>
      </c>
    </row>
    <row r="138" spans="1:3">
      <c r="A138">
        <v>9</v>
      </c>
      <c r="B138">
        <f t="shared" si="27"/>
        <v>0.1111111111111111</v>
      </c>
    </row>
    <row r="140" spans="1:3">
      <c r="A140">
        <v>1</v>
      </c>
      <c r="B140">
        <f>3/A140</f>
        <v>3</v>
      </c>
      <c r="C140" t="s">
        <v>30</v>
      </c>
    </row>
    <row r="141" spans="1:3">
      <c r="A141">
        <v>3</v>
      </c>
      <c r="B141">
        <f t="shared" ref="B141:B142" si="28">3/A141</f>
        <v>1</v>
      </c>
    </row>
    <row r="142" spans="1:3">
      <c r="A142">
        <v>9</v>
      </c>
      <c r="B142">
        <f t="shared" si="28"/>
        <v>0.33333333333333331</v>
      </c>
    </row>
    <row r="144" spans="1:3">
      <c r="A144">
        <v>1</v>
      </c>
      <c r="B144">
        <f>6/A144</f>
        <v>6</v>
      </c>
      <c r="C144" t="s">
        <v>37</v>
      </c>
    </row>
    <row r="145" spans="1:3">
      <c r="A145">
        <v>3</v>
      </c>
      <c r="B145">
        <f t="shared" ref="B145:B146" si="29">6/A145</f>
        <v>2</v>
      </c>
    </row>
    <row r="146" spans="1:3">
      <c r="A146">
        <v>9</v>
      </c>
      <c r="B146">
        <f t="shared" si="29"/>
        <v>0.66666666666666663</v>
      </c>
    </row>
    <row r="149" spans="1:3">
      <c r="A149" s="46">
        <v>4.2699999999999996</v>
      </c>
      <c r="B149" s="46"/>
    </row>
    <row r="150" spans="1:3">
      <c r="A150" t="s">
        <v>108</v>
      </c>
      <c r="B150" t="s">
        <v>107</v>
      </c>
      <c r="C150" t="s">
        <v>29</v>
      </c>
    </row>
    <row r="151" spans="1:3">
      <c r="A151">
        <v>1</v>
      </c>
      <c r="B151">
        <f>1/A151</f>
        <v>1</v>
      </c>
    </row>
    <row r="152" spans="1:3">
      <c r="A152">
        <v>3</v>
      </c>
      <c r="B152">
        <f t="shared" ref="B152:B153" si="30">1/A152</f>
        <v>0.33333333333333331</v>
      </c>
    </row>
    <row r="153" spans="1:3">
      <c r="A153">
        <v>6</v>
      </c>
      <c r="B153">
        <f t="shared" si="30"/>
        <v>0.16666666666666666</v>
      </c>
    </row>
    <row r="155" spans="1:3">
      <c r="A155">
        <v>1</v>
      </c>
      <c r="B155">
        <f>1/A155^2</f>
        <v>1</v>
      </c>
      <c r="C155" t="s">
        <v>30</v>
      </c>
    </row>
    <row r="156" spans="1:3">
      <c r="A156">
        <v>3</v>
      </c>
      <c r="B156">
        <f t="shared" ref="B156:B157" si="31">1/A156^2</f>
        <v>0.1111111111111111</v>
      </c>
    </row>
    <row r="157" spans="1:3">
      <c r="A157">
        <v>6</v>
      </c>
      <c r="B157">
        <f t="shared" si="31"/>
        <v>2.7777777777777776E-2</v>
      </c>
    </row>
    <row r="159" spans="1:3">
      <c r="A159">
        <v>1</v>
      </c>
      <c r="B159">
        <f>1/A159^3</f>
        <v>1</v>
      </c>
      <c r="C159" t="s">
        <v>37</v>
      </c>
    </row>
    <row r="160" spans="1:3">
      <c r="A160">
        <v>3</v>
      </c>
      <c r="B160">
        <f t="shared" ref="B160:B161" si="32">1/A160^3</f>
        <v>3.7037037037037035E-2</v>
      </c>
    </row>
    <row r="161" spans="1:3">
      <c r="A161">
        <v>6</v>
      </c>
      <c r="B161">
        <f t="shared" si="32"/>
        <v>4.6296296296296294E-3</v>
      </c>
    </row>
    <row r="164" spans="1:3">
      <c r="A164" s="46">
        <v>4.28</v>
      </c>
      <c r="B164" s="46"/>
    </row>
    <row r="165" spans="1:3">
      <c r="A165" t="s">
        <v>108</v>
      </c>
      <c r="B165" t="s">
        <v>107</v>
      </c>
      <c r="C165" t="s">
        <v>29</v>
      </c>
    </row>
    <row r="166" spans="1:3">
      <c r="A166">
        <v>2</v>
      </c>
      <c r="B166">
        <f>1/(1-A166)</f>
        <v>-1</v>
      </c>
    </row>
    <row r="167" spans="1:3">
      <c r="A167">
        <v>3</v>
      </c>
      <c r="B167">
        <f t="shared" ref="B167:B168" si="33">1/(1-A167)</f>
        <v>-0.5</v>
      </c>
    </row>
    <row r="168" spans="1:3">
      <c r="A168">
        <v>4</v>
      </c>
      <c r="B168">
        <f t="shared" si="33"/>
        <v>-0.33333333333333331</v>
      </c>
    </row>
    <row r="170" spans="1:3">
      <c r="A170">
        <v>2</v>
      </c>
      <c r="B170">
        <f>1/(1-A170^2)</f>
        <v>-0.33333333333333331</v>
      </c>
      <c r="C170" t="s">
        <v>30</v>
      </c>
    </row>
    <row r="171" spans="1:3">
      <c r="A171">
        <v>3</v>
      </c>
      <c r="B171">
        <f t="shared" ref="B171:B172" si="34">1/(1-A171^2)</f>
        <v>-0.125</v>
      </c>
    </row>
    <row r="172" spans="1:3">
      <c r="A172">
        <v>4</v>
      </c>
      <c r="B172">
        <f t="shared" si="34"/>
        <v>-6.6666666666666666E-2</v>
      </c>
    </row>
    <row r="180" spans="1:3">
      <c r="A180" s="46">
        <v>4.29</v>
      </c>
      <c r="B180" s="46"/>
    </row>
    <row r="181" spans="1:3">
      <c r="A181" t="s">
        <v>108</v>
      </c>
      <c r="B181" t="s">
        <v>107</v>
      </c>
      <c r="C181" t="s">
        <v>29</v>
      </c>
    </row>
    <row r="182" spans="1:3">
      <c r="A182">
        <v>2</v>
      </c>
      <c r="B182">
        <f>1/A182^2</f>
        <v>0.25</v>
      </c>
    </row>
    <row r="183" spans="1:3">
      <c r="A183">
        <v>3</v>
      </c>
      <c r="B183">
        <f t="shared" ref="B183:B184" si="35">1/A183^2</f>
        <v>0.1111111111111111</v>
      </c>
    </row>
    <row r="184" spans="1:3">
      <c r="A184">
        <v>4</v>
      </c>
      <c r="B184">
        <f t="shared" si="35"/>
        <v>6.25E-2</v>
      </c>
    </row>
    <row r="186" spans="1:3">
      <c r="A186">
        <v>2</v>
      </c>
      <c r="B186">
        <f>3/(A186^2)</f>
        <v>0.75</v>
      </c>
      <c r="C186" t="s">
        <v>30</v>
      </c>
    </row>
    <row r="187" spans="1:3">
      <c r="A187">
        <v>3</v>
      </c>
      <c r="B187">
        <f t="shared" ref="B187:B188" si="36">3/(A187^2)</f>
        <v>0.33333333333333331</v>
      </c>
    </row>
    <row r="188" spans="1:3">
      <c r="A188">
        <v>4</v>
      </c>
      <c r="B188">
        <f t="shared" si="36"/>
        <v>0.1875</v>
      </c>
    </row>
    <row r="190" spans="1:3">
      <c r="A190">
        <v>2</v>
      </c>
      <c r="B190">
        <f>6/(A190^2)</f>
        <v>1.5</v>
      </c>
      <c r="C190" t="s">
        <v>37</v>
      </c>
    </row>
    <row r="191" spans="1:3">
      <c r="A191">
        <v>3</v>
      </c>
      <c r="B191">
        <f t="shared" ref="B191:B192" si="37">6/(A191^2)</f>
        <v>0.66666666666666663</v>
      </c>
    </row>
    <row r="192" spans="1:3">
      <c r="A192">
        <v>4</v>
      </c>
      <c r="B192">
        <f t="shared" si="37"/>
        <v>0.375</v>
      </c>
    </row>
    <row r="196" spans="1:3">
      <c r="A196" s="46">
        <v>4.4400000000000004</v>
      </c>
      <c r="B196" s="46"/>
    </row>
    <row r="197" spans="1:3">
      <c r="A197">
        <v>3000</v>
      </c>
      <c r="B197">
        <f>2200+0.5*A197</f>
        <v>3700</v>
      </c>
      <c r="C197" t="s">
        <v>114</v>
      </c>
    </row>
    <row r="198" spans="1:3">
      <c r="A198">
        <v>4000</v>
      </c>
      <c r="B198">
        <f t="shared" ref="B198:B199" si="38">2200+0.5*A198</f>
        <v>4200</v>
      </c>
    </row>
    <row r="199" spans="1:3">
      <c r="A199">
        <v>5000</v>
      </c>
      <c r="B199">
        <f t="shared" si="38"/>
        <v>4700</v>
      </c>
    </row>
    <row r="201" spans="1:3">
      <c r="A201">
        <v>3000</v>
      </c>
      <c r="B201">
        <f>1500+0.5*A201</f>
        <v>3000</v>
      </c>
      <c r="C201" t="s">
        <v>79</v>
      </c>
    </row>
    <row r="202" spans="1:3">
      <c r="A202">
        <v>4000</v>
      </c>
      <c r="B202">
        <f t="shared" ref="B202:B203" si="39">1500+0.5*A202</f>
        <v>3500</v>
      </c>
    </row>
    <row r="203" spans="1:3">
      <c r="A203">
        <v>5000</v>
      </c>
      <c r="B203">
        <f t="shared" si="39"/>
        <v>4000</v>
      </c>
    </row>
    <row r="205" spans="1:3">
      <c r="A205">
        <v>3000</v>
      </c>
      <c r="B205">
        <f>700</f>
        <v>700</v>
      </c>
      <c r="C205" t="s">
        <v>115</v>
      </c>
    </row>
    <row r="206" spans="1:3">
      <c r="A206">
        <v>4000</v>
      </c>
      <c r="B206">
        <f>700</f>
        <v>700</v>
      </c>
    </row>
    <row r="207" spans="1:3">
      <c r="A207">
        <v>5000</v>
      </c>
      <c r="B207">
        <f>700</f>
        <v>700</v>
      </c>
    </row>
    <row r="213" spans="1:3">
      <c r="A213" s="46">
        <v>4.45</v>
      </c>
      <c r="B213" s="46"/>
    </row>
    <row r="214" spans="1:3">
      <c r="A214">
        <v>0</v>
      </c>
      <c r="B214">
        <f>300+450+600+0.5*(A214)</f>
        <v>1350</v>
      </c>
      <c r="C214" t="s">
        <v>114</v>
      </c>
    </row>
    <row r="215" spans="1:3">
      <c r="A215">
        <v>1500</v>
      </c>
      <c r="B215">
        <f t="shared" ref="B215:B216" si="40">300+450+600+0.5*(A215)</f>
        <v>2100</v>
      </c>
    </row>
    <row r="216" spans="1:3">
      <c r="A216">
        <v>2500</v>
      </c>
      <c r="B216">
        <f t="shared" si="40"/>
        <v>2600</v>
      </c>
    </row>
    <row r="218" spans="1:3">
      <c r="A218">
        <v>0</v>
      </c>
      <c r="B218">
        <f>600+0.5*A218</f>
        <v>600</v>
      </c>
      <c r="C218" t="s">
        <v>79</v>
      </c>
    </row>
    <row r="219" spans="1:3">
      <c r="A219">
        <v>1500</v>
      </c>
      <c r="B219">
        <f t="shared" ref="B219:B220" si="41">600+0.5*A219</f>
        <v>1350</v>
      </c>
    </row>
    <row r="220" spans="1:3">
      <c r="A220">
        <v>2500</v>
      </c>
      <c r="B220">
        <f t="shared" si="41"/>
        <v>1850</v>
      </c>
    </row>
    <row r="222" spans="1:3">
      <c r="A222">
        <v>0</v>
      </c>
      <c r="B222">
        <f>750</f>
        <v>750</v>
      </c>
      <c r="C222" t="s">
        <v>115</v>
      </c>
    </row>
    <row r="223" spans="1:3">
      <c r="A223">
        <v>1500</v>
      </c>
      <c r="B223">
        <f>750</f>
        <v>750</v>
      </c>
    </row>
    <row r="224" spans="1:3">
      <c r="A224">
        <v>2500</v>
      </c>
      <c r="B224">
        <f>750</f>
        <v>750</v>
      </c>
    </row>
    <row r="229" spans="1:3">
      <c r="A229" s="46">
        <v>4.46</v>
      </c>
      <c r="B229" s="46"/>
    </row>
    <row r="230" spans="1:3">
      <c r="A230">
        <v>0</v>
      </c>
      <c r="B230">
        <f>500+800+0.15*(A230)</f>
        <v>1300</v>
      </c>
      <c r="C230" t="s">
        <v>114</v>
      </c>
    </row>
    <row r="231" spans="1:3">
      <c r="A231">
        <v>1750</v>
      </c>
      <c r="B231">
        <f t="shared" ref="B231:B232" si="42">500+800+0.15*(A231)</f>
        <v>1562.5</v>
      </c>
    </row>
    <row r="232" spans="1:3">
      <c r="A232">
        <v>3500</v>
      </c>
      <c r="B232">
        <f t="shared" si="42"/>
        <v>1825</v>
      </c>
    </row>
    <row r="234" spans="1:3">
      <c r="A234">
        <v>0</v>
      </c>
      <c r="B234">
        <f>800+0.15*A234</f>
        <v>800</v>
      </c>
      <c r="C234" t="s">
        <v>79</v>
      </c>
    </row>
    <row r="235" spans="1:3">
      <c r="A235">
        <v>1750</v>
      </c>
      <c r="B235">
        <f t="shared" ref="B235:B236" si="43">800+0.15*A235</f>
        <v>1062.5</v>
      </c>
    </row>
    <row r="236" spans="1:3">
      <c r="A236">
        <v>3500</v>
      </c>
      <c r="B236">
        <f t="shared" si="43"/>
        <v>1325</v>
      </c>
    </row>
    <row r="238" spans="1:3">
      <c r="A238">
        <v>0</v>
      </c>
      <c r="B238">
        <v>500</v>
      </c>
      <c r="C238" t="s">
        <v>115</v>
      </c>
    </row>
    <row r="239" spans="1:3">
      <c r="A239">
        <v>1750</v>
      </c>
      <c r="B239">
        <v>500</v>
      </c>
    </row>
    <row r="240" spans="1:3">
      <c r="A240">
        <v>3500</v>
      </c>
      <c r="B240">
        <v>500</v>
      </c>
    </row>
    <row r="244" spans="1:3">
      <c r="A244" s="46">
        <v>4.47</v>
      </c>
      <c r="B244" s="46"/>
    </row>
    <row r="245" spans="1:3">
      <c r="A245">
        <v>0</v>
      </c>
      <c r="B245">
        <f>450+850+(3/20)*A245</f>
        <v>1300</v>
      </c>
      <c r="C245" t="s">
        <v>114</v>
      </c>
    </row>
    <row r="246" spans="1:3">
      <c r="A246">
        <v>1700</v>
      </c>
      <c r="B246">
        <f t="shared" ref="B246:B247" si="44">450+850+(3/20)*A246</f>
        <v>1555</v>
      </c>
    </row>
    <row r="247" spans="1:3">
      <c r="A247">
        <v>3400</v>
      </c>
      <c r="B247">
        <f t="shared" si="44"/>
        <v>1810</v>
      </c>
    </row>
    <row r="249" spans="1:3">
      <c r="A249">
        <v>0</v>
      </c>
      <c r="B249">
        <f>850+(3/20)*A249</f>
        <v>850</v>
      </c>
      <c r="C249" t="s">
        <v>79</v>
      </c>
    </row>
    <row r="250" spans="1:3">
      <c r="A250">
        <v>1700</v>
      </c>
      <c r="B250">
        <f t="shared" ref="B250:B251" si="45">850+(3/20)*A250</f>
        <v>1105</v>
      </c>
    </row>
    <row r="251" spans="1:3">
      <c r="A251">
        <v>3400</v>
      </c>
      <c r="B251">
        <f t="shared" si="45"/>
        <v>1360</v>
      </c>
    </row>
    <row r="253" spans="1:3">
      <c r="A253">
        <v>0</v>
      </c>
      <c r="B253">
        <v>450</v>
      </c>
      <c r="C253" t="s">
        <v>115</v>
      </c>
    </row>
    <row r="254" spans="1:3">
      <c r="A254">
        <v>1700</v>
      </c>
      <c r="B254">
        <v>450</v>
      </c>
    </row>
    <row r="255" spans="1:3">
      <c r="A255">
        <v>3400</v>
      </c>
      <c r="B255">
        <v>450</v>
      </c>
    </row>
    <row r="260" spans="1:3">
      <c r="A260" s="46">
        <v>4.4800000000000004</v>
      </c>
      <c r="B260" s="46"/>
    </row>
    <row r="261" spans="1:3">
      <c r="A261">
        <v>0</v>
      </c>
      <c r="B261">
        <v>550</v>
      </c>
      <c r="C261" t="s">
        <v>115</v>
      </c>
    </row>
    <row r="262" spans="1:3">
      <c r="A262">
        <v>1000</v>
      </c>
      <c r="B262">
        <v>550</v>
      </c>
    </row>
    <row r="263" spans="1:3">
      <c r="A263">
        <v>2000</v>
      </c>
      <c r="B263">
        <v>550</v>
      </c>
    </row>
    <row r="265" spans="1:3">
      <c r="A265">
        <v>0</v>
      </c>
      <c r="B265">
        <f>550+$C$265+0.2*A265</f>
        <v>550</v>
      </c>
    </row>
    <row r="266" spans="1:3">
      <c r="A266">
        <v>1000</v>
      </c>
      <c r="B266">
        <f t="shared" ref="B266:B267" si="46">550+$C$265+0.2*A266</f>
        <v>750</v>
      </c>
      <c r="C266" t="s">
        <v>114</v>
      </c>
    </row>
    <row r="267" spans="1:3">
      <c r="A267">
        <v>2000</v>
      </c>
      <c r="B267">
        <f t="shared" si="46"/>
        <v>950</v>
      </c>
    </row>
    <row r="269" spans="1:3">
      <c r="A269">
        <v>1000</v>
      </c>
      <c r="B269">
        <v>550</v>
      </c>
      <c r="C269" t="s">
        <v>116</v>
      </c>
    </row>
    <row r="270" spans="1:3">
      <c r="A270">
        <v>1000</v>
      </c>
      <c r="B270">
        <v>750</v>
      </c>
    </row>
  </sheetData>
  <mergeCells count="16">
    <mergeCell ref="A260:B260"/>
    <mergeCell ref="A102:B102"/>
    <mergeCell ref="A196:B196"/>
    <mergeCell ref="A213:B213"/>
    <mergeCell ref="A229:B229"/>
    <mergeCell ref="A244:B244"/>
    <mergeCell ref="A1:B1"/>
    <mergeCell ref="A20:B20"/>
    <mergeCell ref="A36:B36"/>
    <mergeCell ref="A58:B58"/>
    <mergeCell ref="A80:B80"/>
    <mergeCell ref="A149:B149"/>
    <mergeCell ref="A164:B164"/>
    <mergeCell ref="A180:B180"/>
    <mergeCell ref="A118:B118"/>
    <mergeCell ref="A134:B13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Hoja2</vt:lpstr>
      <vt:lpstr>Ejercicio 2.83</vt:lpstr>
      <vt:lpstr>Ejercicios 3.1-3.11</vt:lpstr>
      <vt:lpstr>Ejercicios 3.12-3.47</vt:lpstr>
      <vt:lpstr>Ejercicios 4.19-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2019-11-03T00:26:01Z</dcterms:modified>
</cp:coreProperties>
</file>