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Fundamentos\"/>
    </mc:Choice>
  </mc:AlternateContent>
  <xr:revisionPtr revIDLastSave="0" documentId="13_ncr:1_{389ACE91-50BE-4D80-A0B4-B7591B53EF9B}" xr6:coauthVersionLast="45" xr6:coauthVersionMax="45" xr10:uidLastSave="{00000000-0000-0000-0000-000000000000}"/>
  <bookViews>
    <workbookView xWindow="-120" yWindow="-120" windowWidth="20730" windowHeight="11310" activeTab="1" xr2:uid="{D981B6FC-7059-4534-899D-D6159089EF04}"/>
  </bookViews>
  <sheets>
    <sheet name="Ejercicio 2.83" sheetId="1" r:id="rId1"/>
    <sheet name="Ejercicios 3.1-3.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2" i="2" l="1"/>
  <c r="E182" i="2" s="1"/>
  <c r="F182" i="2" s="1"/>
  <c r="D181" i="2"/>
  <c r="E181" i="2" s="1"/>
  <c r="F181" i="2" s="1"/>
  <c r="D180" i="2"/>
  <c r="E180" i="2" s="1"/>
  <c r="F180" i="2" s="1"/>
  <c r="D179" i="2"/>
  <c r="E179" i="2" s="1"/>
  <c r="F179" i="2" s="1"/>
  <c r="D178" i="2"/>
  <c r="E178" i="2" s="1"/>
  <c r="F178" i="2" s="1"/>
  <c r="E162" i="2"/>
  <c r="E163" i="2"/>
  <c r="E164" i="2"/>
  <c r="E165" i="2"/>
  <c r="E161" i="2"/>
  <c r="C162" i="2"/>
  <c r="C163" i="2"/>
  <c r="C164" i="2"/>
  <c r="C165" i="2"/>
  <c r="D165" i="2" s="1"/>
  <c r="C161" i="2"/>
  <c r="D161" i="2" s="1"/>
  <c r="F161" i="2" s="1"/>
  <c r="D164" i="2"/>
  <c r="F164" i="2" s="1"/>
  <c r="D163" i="2"/>
  <c r="F163" i="2" s="1"/>
  <c r="D162" i="2"/>
  <c r="F162" i="2" s="1"/>
  <c r="D149" i="2"/>
  <c r="E149" i="2" s="1"/>
  <c r="F149" i="2" s="1"/>
  <c r="D148" i="2"/>
  <c r="E148" i="2" s="1"/>
  <c r="F148" i="2" s="1"/>
  <c r="D147" i="2"/>
  <c r="E147" i="2" s="1"/>
  <c r="F147" i="2" s="1"/>
  <c r="D146" i="2"/>
  <c r="E146" i="2" s="1"/>
  <c r="F146" i="2" s="1"/>
  <c r="D145" i="2"/>
  <c r="E145" i="2" s="1"/>
  <c r="F145" i="2" s="1"/>
  <c r="F165" i="2" l="1"/>
  <c r="D133" i="2"/>
  <c r="E133" i="2" s="1"/>
  <c r="F133" i="2" s="1"/>
  <c r="D132" i="2"/>
  <c r="E132" i="2" s="1"/>
  <c r="F132" i="2" s="1"/>
  <c r="D131" i="2"/>
  <c r="E131" i="2" s="1"/>
  <c r="F131" i="2" s="1"/>
  <c r="D130" i="2"/>
  <c r="E130" i="2" s="1"/>
  <c r="F130" i="2" s="1"/>
  <c r="D129" i="2"/>
  <c r="E129" i="2" s="1"/>
  <c r="F129" i="2" s="1"/>
  <c r="D112" i="2"/>
  <c r="C113" i="2"/>
  <c r="C114" i="2"/>
  <c r="D114" i="2" s="1"/>
  <c r="C115" i="2"/>
  <c r="D115" i="2" s="1"/>
  <c r="E115" i="2" s="1"/>
  <c r="F115" i="2" s="1"/>
  <c r="C116" i="2"/>
  <c r="D116" i="2" s="1"/>
  <c r="E116" i="2" s="1"/>
  <c r="F116" i="2" s="1"/>
  <c r="C112" i="2"/>
  <c r="D113" i="2"/>
  <c r="E113" i="2" s="1"/>
  <c r="F113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4" i="2"/>
  <c r="E94" i="2" s="1"/>
  <c r="F94" i="2" s="1"/>
  <c r="E69" i="2"/>
  <c r="E70" i="2"/>
  <c r="E73" i="2"/>
  <c r="E74" i="2"/>
  <c r="E75" i="2"/>
  <c r="E76" i="2"/>
  <c r="E77" i="2"/>
  <c r="E72" i="2"/>
  <c r="E71" i="2"/>
  <c r="E114" i="2" l="1"/>
  <c r="F114" i="2" s="1"/>
  <c r="E112" i="2"/>
  <c r="F112" i="2" s="1"/>
  <c r="K35" i="1"/>
  <c r="G25" i="1"/>
  <c r="G26" i="1"/>
  <c r="G27" i="1"/>
  <c r="G28" i="1"/>
  <c r="K29" i="1" s="1"/>
  <c r="G29" i="1"/>
  <c r="G30" i="1"/>
  <c r="G31" i="1"/>
  <c r="G32" i="1"/>
  <c r="K33" i="1" s="1"/>
  <c r="G33" i="1"/>
  <c r="G34" i="1"/>
  <c r="G35" i="1"/>
  <c r="G36" i="1"/>
  <c r="K37" i="1" s="1"/>
  <c r="G37" i="1"/>
  <c r="G38" i="1"/>
  <c r="G39" i="1"/>
  <c r="G40" i="1"/>
  <c r="G24" i="1"/>
  <c r="K25" i="1" s="1"/>
  <c r="K26" i="1"/>
  <c r="K27" i="1"/>
  <c r="K28" i="1"/>
  <c r="K30" i="1"/>
  <c r="K31" i="1"/>
  <c r="K32" i="1"/>
  <c r="K34" i="1"/>
  <c r="K36" i="1"/>
  <c r="K38" i="1"/>
  <c r="K39" i="1"/>
  <c r="K40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7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5" i="1"/>
  <c r="B3" i="1"/>
  <c r="C3" i="1"/>
  <c r="A3" i="1"/>
</calcChain>
</file>

<file path=xl/sharedStrings.xml><?xml version="1.0" encoding="utf-8"?>
<sst xmlns="http://schemas.openxmlformats.org/spreadsheetml/2006/main" count="107" uniqueCount="42">
  <si>
    <t>Deflactor implícito del PIB</t>
  </si>
  <si>
    <t>Banco de México</t>
  </si>
  <si>
    <t>Fecha de consulta: 08/10/2019 12:12:53</t>
  </si>
  <si>
    <t>Título</t>
  </si>
  <si>
    <t>Variación de Existencias, A precios constantes, Cálculo Anual</t>
  </si>
  <si>
    <t>Periodo disponible</t>
  </si>
  <si>
    <t>1988 - 2004</t>
  </si>
  <si>
    <t>Periodicidad</t>
  </si>
  <si>
    <t>Anual</t>
  </si>
  <si>
    <t>Cifra</t>
  </si>
  <si>
    <t>Flujos Constantes</t>
  </si>
  <si>
    <t>Unidad</t>
  </si>
  <si>
    <t>Millones de Pesos</t>
  </si>
  <si>
    <t>Base</t>
  </si>
  <si>
    <t>1993</t>
  </si>
  <si>
    <t>Aviso</t>
  </si>
  <si>
    <t>Tipo de información</t>
  </si>
  <si>
    <t>Fecha</t>
  </si>
  <si>
    <t>SR928</t>
  </si>
  <si>
    <t>Fecha de consulta: 08/10/2019 12:14:05</t>
  </si>
  <si>
    <t>Formación Bruta de Capital Fijo, A precios constantes, Cálculo Anual</t>
  </si>
  <si>
    <t>SR927</t>
  </si>
  <si>
    <t>Fecha de consulta: 08/10/2019 12:15:22</t>
  </si>
  <si>
    <t>Producto Interno Bruto Total, A precios constantes, Cálculo Anual</t>
  </si>
  <si>
    <t>SR9</t>
  </si>
  <si>
    <t xml:space="preserve">https://www.banxico.org.mx/SieInternet/consultarDirectorioInternetAction.do?sector=2&amp;accion=consultarCuadro&amp;idCuadro=CR72&amp;locale=es </t>
  </si>
  <si>
    <t>Precio($)</t>
  </si>
  <si>
    <t>Cantidad de playeras</t>
  </si>
  <si>
    <t>P</t>
  </si>
  <si>
    <t>a</t>
  </si>
  <si>
    <t>b</t>
  </si>
  <si>
    <t>bP</t>
  </si>
  <si>
    <t>a-bP</t>
  </si>
  <si>
    <t>Q</t>
  </si>
  <si>
    <t>Demanda de un bien X</t>
  </si>
  <si>
    <t>3.9</t>
  </si>
  <si>
    <t>3.10</t>
  </si>
  <si>
    <t>c</t>
  </si>
  <si>
    <t>d</t>
  </si>
  <si>
    <t>dP</t>
  </si>
  <si>
    <t>c+dP</t>
  </si>
  <si>
    <t>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</si>
</sst>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"/>
    <numFmt numFmtId="165" formatCode="#,##0.0"/>
    <numFmt numFmtId="166" formatCode="0.0%"/>
    <numFmt numFmtId="167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4" fontId="0" fillId="0" borderId="0" xfId="0" applyNumberFormat="1"/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166" fontId="0" fillId="0" borderId="0" xfId="1" applyNumberFormat="1" applyFont="1"/>
    <xf numFmtId="165" fontId="0" fillId="0" borderId="0" xfId="0" applyNumberFormat="1"/>
    <xf numFmtId="0" fontId="7" fillId="0" borderId="0" xfId="3"/>
    <xf numFmtId="0" fontId="0" fillId="0" borderId="0" xfId="0" quotePrefix="1" applyNumberFormat="1"/>
    <xf numFmtId="167" fontId="0" fillId="0" borderId="0" xfId="0" quotePrefix="1" applyNumberFormat="1"/>
    <xf numFmtId="1" fontId="0" fillId="0" borderId="0" xfId="0" applyNumberFormat="1"/>
    <xf numFmtId="0" fontId="8" fillId="0" borderId="0" xfId="0" applyFont="1" applyAlignment="1">
      <alignment horizontal="center"/>
    </xf>
    <xf numFmtId="1" fontId="0" fillId="0" borderId="0" xfId="0" quotePrefix="1" applyNumberFormat="1"/>
  </cellXfs>
  <cellStyles count="4">
    <cellStyle name="Hipervínculo" xfId="3" builtinId="8"/>
    <cellStyle name="Normal" xfId="0" builtinId="0"/>
    <cellStyle name="Normal 2" xfId="2" xr:uid="{FAFE108B-3833-46ED-BEDB-8258A36301B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 baseline="0"/>
              <a:t>PIB VS Inversión neta 1988-2004 (</a:t>
            </a:r>
            <a:r>
              <a:rPr lang="es-MX" sz="1200" b="1" i="0" u="none" strike="noStrike" baseline="0">
                <a:effectLst/>
              </a:rPr>
              <a:t>variación % </a:t>
            </a:r>
            <a:r>
              <a:rPr lang="es-MX" sz="1200" b="1" baseline="0"/>
              <a:t>)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2.83'!$A$25:$A$40</c:f>
              <c:numCache>
                <c:formatCode>yyyy</c:formatCode>
                <c:ptCount val="16"/>
                <c:pt idx="0">
                  <c:v>32509</c:v>
                </c:pt>
                <c:pt idx="1">
                  <c:v>32874</c:v>
                </c:pt>
                <c:pt idx="2">
                  <c:v>33239</c:v>
                </c:pt>
                <c:pt idx="3">
                  <c:v>33604</c:v>
                </c:pt>
                <c:pt idx="4">
                  <c:v>33970</c:v>
                </c:pt>
                <c:pt idx="5">
                  <c:v>34335</c:v>
                </c:pt>
                <c:pt idx="6">
                  <c:v>34700</c:v>
                </c:pt>
                <c:pt idx="7">
                  <c:v>35065</c:v>
                </c:pt>
                <c:pt idx="8">
                  <c:v>35431</c:v>
                </c:pt>
                <c:pt idx="9">
                  <c:v>35796</c:v>
                </c:pt>
                <c:pt idx="10">
                  <c:v>36161</c:v>
                </c:pt>
                <c:pt idx="11">
                  <c:v>36526</c:v>
                </c:pt>
                <c:pt idx="12">
                  <c:v>36892</c:v>
                </c:pt>
                <c:pt idx="13">
                  <c:v>37257</c:v>
                </c:pt>
                <c:pt idx="14">
                  <c:v>37622</c:v>
                </c:pt>
                <c:pt idx="15">
                  <c:v>37987</c:v>
                </c:pt>
              </c:numCache>
            </c:numRef>
          </c:xVal>
          <c:yVal>
            <c:numRef>
              <c:f>'Ejercicio 2.83'!$J$25:$J$40</c:f>
              <c:numCache>
                <c:formatCode>0.0%</c:formatCode>
                <c:ptCount val="16"/>
                <c:pt idx="0">
                  <c:v>4.1982941389226765E-2</c:v>
                </c:pt>
                <c:pt idx="1">
                  <c:v>5.0683030655955974E-2</c:v>
                </c:pt>
                <c:pt idx="2">
                  <c:v>4.2222558229737105E-2</c:v>
                </c:pt>
                <c:pt idx="3">
                  <c:v>3.6286529124478495E-2</c:v>
                </c:pt>
                <c:pt idx="4">
                  <c:v>1.950530380616251E-2</c:v>
                </c:pt>
                <c:pt idx="5">
                  <c:v>4.4153221312597787E-2</c:v>
                </c:pt>
                <c:pt idx="6">
                  <c:v>-6.1669893236903951E-2</c:v>
                </c:pt>
                <c:pt idx="7">
                  <c:v>5.1533140484042887E-2</c:v>
                </c:pt>
                <c:pt idx="8">
                  <c:v>6.7719695755652468E-2</c:v>
                </c:pt>
                <c:pt idx="9">
                  <c:v>5.0303754590259098E-2</c:v>
                </c:pt>
                <c:pt idx="10">
                  <c:v>3.7568516338812412E-2</c:v>
                </c:pt>
                <c:pt idx="11">
                  <c:v>6.5909742900477797E-2</c:v>
                </c:pt>
                <c:pt idx="12">
                  <c:v>-3.2826044578747083E-4</c:v>
                </c:pt>
                <c:pt idx="13">
                  <c:v>7.7194891440301693E-3</c:v>
                </c:pt>
                <c:pt idx="14">
                  <c:v>1.3902579469219245E-2</c:v>
                </c:pt>
                <c:pt idx="15">
                  <c:v>4.1611730146608593E-2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2-4151-9826-EF8B81769196}"/>
            </c:ext>
          </c:extLst>
        </c:ser>
        <c:ser>
          <c:idx val="1"/>
          <c:order val="1"/>
          <c:tx>
            <c:v>Inversión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2.83'!$A$25:$A$40</c:f>
              <c:numCache>
                <c:formatCode>yyyy</c:formatCode>
                <c:ptCount val="16"/>
                <c:pt idx="0">
                  <c:v>32509</c:v>
                </c:pt>
                <c:pt idx="1">
                  <c:v>32874</c:v>
                </c:pt>
                <c:pt idx="2">
                  <c:v>33239</c:v>
                </c:pt>
                <c:pt idx="3">
                  <c:v>33604</c:v>
                </c:pt>
                <c:pt idx="4">
                  <c:v>33970</c:v>
                </c:pt>
                <c:pt idx="5">
                  <c:v>34335</c:v>
                </c:pt>
                <c:pt idx="6">
                  <c:v>34700</c:v>
                </c:pt>
                <c:pt idx="7">
                  <c:v>35065</c:v>
                </c:pt>
                <c:pt idx="8">
                  <c:v>35431</c:v>
                </c:pt>
                <c:pt idx="9">
                  <c:v>35796</c:v>
                </c:pt>
                <c:pt idx="10">
                  <c:v>36161</c:v>
                </c:pt>
                <c:pt idx="11">
                  <c:v>36526</c:v>
                </c:pt>
                <c:pt idx="12">
                  <c:v>36892</c:v>
                </c:pt>
                <c:pt idx="13">
                  <c:v>37257</c:v>
                </c:pt>
                <c:pt idx="14">
                  <c:v>37622</c:v>
                </c:pt>
                <c:pt idx="15">
                  <c:v>37987</c:v>
                </c:pt>
              </c:numCache>
            </c:numRef>
          </c:xVal>
          <c:yVal>
            <c:numRef>
              <c:f>'Ejercicio 2.83'!$K$25:$K$40</c:f>
              <c:numCache>
                <c:formatCode>0.0%</c:formatCode>
                <c:ptCount val="16"/>
                <c:pt idx="0">
                  <c:v>0.11508252112141208</c:v>
                </c:pt>
                <c:pt idx="1">
                  <c:v>0.15099253360664405</c:v>
                </c:pt>
                <c:pt idx="2">
                  <c:v>0.12270244324018632</c:v>
                </c:pt>
                <c:pt idx="3">
                  <c:v>7.8876440551969643E-2</c:v>
                </c:pt>
                <c:pt idx="4">
                  <c:v>-4.6548207247818829E-2</c:v>
                </c:pt>
                <c:pt idx="5">
                  <c:v>5.8737202712975514E-2</c:v>
                </c:pt>
                <c:pt idx="6">
                  <c:v>-0.21167226389644594</c:v>
                </c:pt>
                <c:pt idx="7">
                  <c:v>5.985341971381835E-2</c:v>
                </c:pt>
                <c:pt idx="8">
                  <c:v>0.15977600633923253</c:v>
                </c:pt>
                <c:pt idx="9">
                  <c:v>9.9526736774034619E-2</c:v>
                </c:pt>
                <c:pt idx="10">
                  <c:v>0.13005068296410008</c:v>
                </c:pt>
                <c:pt idx="11">
                  <c:v>0.10968000012391713</c:v>
                </c:pt>
                <c:pt idx="12">
                  <c:v>-8.1279350197915892E-2</c:v>
                </c:pt>
                <c:pt idx="13">
                  <c:v>7.1409688015609005E-4</c:v>
                </c:pt>
                <c:pt idx="14">
                  <c:v>6.5828808886135889E-2</c:v>
                </c:pt>
                <c:pt idx="15">
                  <c:v>7.7631216731297401E-2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2-4151-9826-EF8B8176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05855"/>
        <c:axId val="1658628303"/>
      </c:scatterChart>
      <c:valAx>
        <c:axId val="16632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28303"/>
        <c:crosses val="autoZero"/>
        <c:crossBetween val="midCat"/>
      </c:valAx>
      <c:valAx>
        <c:axId val="16586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Variación</a:t>
                </a:r>
                <a:r>
                  <a:rPr lang="es-MX" baseline="0"/>
                  <a:t> %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2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3.1-3.11'!$F$145:$F$149</c:f>
              <c:numCache>
                <c:formatCode>0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</c:numCache>
            </c:numRef>
          </c:xVal>
          <c:yVal>
            <c:numRef>
              <c:f>'Ejercicios 3.1-3.11'!$A$145:$A$149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8-4AC5-BCF0-8ADB6694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Oferta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3.1-3.11'!$F$161:$F$165</c:f>
              <c:numCache>
                <c:formatCode>0</c:formatCode>
                <c:ptCount val="5"/>
                <c:pt idx="0">
                  <c:v>20.5</c:v>
                </c:pt>
                <c:pt idx="1">
                  <c:v>21</c:v>
                </c:pt>
                <c:pt idx="2">
                  <c:v>21.5</c:v>
                </c:pt>
                <c:pt idx="3">
                  <c:v>22</c:v>
                </c:pt>
                <c:pt idx="4">
                  <c:v>22.5</c:v>
                </c:pt>
              </c:numCache>
            </c:numRef>
          </c:xVal>
          <c:yVal>
            <c:numRef>
              <c:f>'Ejercicios 3.1-3.11'!$A$161:$A$165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7-49E2-860E-4968F103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Oferta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3.1-3.11'!$F$178:$F$182</c:f>
              <c:numCache>
                <c:formatCode>0</c:formatCode>
                <c:ptCount val="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</c:numCache>
            </c:numRef>
          </c:xVal>
          <c:yVal>
            <c:numRef>
              <c:f>'Ejercicios 3.1-3.11'!$A$178:$A$182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A-4520-9885-55F3CFCE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Demanda</a:t>
            </a:r>
            <a:r>
              <a:rPr lang="en-US" baseline="0"/>
              <a:t> de playeras de Ramón en un año.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'Ejercicios 3.1-3.11'!$B$2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'Ejercicios 3.1-3.11'!$A$3:$A$8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xVal>
          <c:yVal>
            <c:numRef>
              <c:f>'Ejercicios 3.1-3.11'!$B$3:$B$8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E-4CAE-B239-314B4CA94F10}"/>
            </c:ext>
          </c:extLst>
        </c:ser>
        <c:ser>
          <c:idx val="0"/>
          <c:order val="1"/>
          <c:tx>
            <c:strRef>
              <c:f>'Ejercicios 3.1-3.11'!$B$2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3.1-3.11'!$A$3:$A$8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xVal>
          <c:yVal>
            <c:numRef>
              <c:f>'Ejercicios 3.1-3.11'!$B$3:$B$8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E-4CAE-B239-314B4CA9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Demanda</a:t>
            </a:r>
            <a:r>
              <a:rPr lang="en-US" baseline="0"/>
              <a:t> de playeras de Raúl en un año.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'Ejercicios 3.1-3.11'!$B$18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'Ejercicios 3.1-3.11'!$A$19:$A$23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'Ejercicios 3.1-3.11'!$B$19:$B$23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646-A897-41CF2978C410}"/>
            </c:ext>
          </c:extLst>
        </c:ser>
        <c:ser>
          <c:idx val="0"/>
          <c:order val="1"/>
          <c:tx>
            <c:strRef>
              <c:f>'Ejercicios 3.1-3.11'!$B$18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3.1-3.11'!$A$19:$A$24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'Ejercicios 3.1-3.11'!$B$19:$B$24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646-A897-41CF2978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Demanda</a:t>
            </a:r>
            <a:r>
              <a:rPr lang="en-US" baseline="0"/>
              <a:t> de playeras de José en un año.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3.1-3.11'!$B$35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3.1-3.11'!$A$36:$A$41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'Ejercicios 3.1-3.11'!$B$36:$B$41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55</c:v>
                </c:pt>
                <c:pt idx="3">
                  <c:v>30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DB3-BC74-5C68102A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playeras de Eurípides en un año.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3.1-3.11'!$B$35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3.1-3.11'!$A$53:$A$57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'Ejercicios 3.1-3.11'!$B$53:$B$57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3-4BB8-95E9-BC2A0D44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total de playeras en un año.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3.1-3.11'!$E$68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3.1-3.11'!$D$69:$D$77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'Ejercicios 3.1-3.11'!$E$69:$E$77</c:f>
              <c:numCache>
                <c:formatCode>General</c:formatCode>
                <c:ptCount val="9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75</c:v>
                </c:pt>
                <c:pt idx="4">
                  <c:v>67</c:v>
                </c:pt>
                <c:pt idx="5">
                  <c:v>45</c:v>
                </c:pt>
                <c:pt idx="6">
                  <c:v>36</c:v>
                </c:pt>
                <c:pt idx="7">
                  <c:v>25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6-4063-AF21-DB46B9B1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3.1-3.11'!$F$94:$F$98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'Ejercicios 3.1-3.11'!$A$94:$A$98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B-4353-AAAA-C175D524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3.1-3.11'!$F$112:$F$116</c:f>
              <c:numCache>
                <c:formatCode>0</c:formatCode>
                <c:ptCount val="5"/>
                <c:pt idx="0">
                  <c:v>25</c:v>
                </c:pt>
                <c:pt idx="1">
                  <c:v>18.333333333333336</c:v>
                </c:pt>
                <c:pt idx="2">
                  <c:v>15</c:v>
                </c:pt>
                <c:pt idx="3">
                  <c:v>11.666666666666671</c:v>
                </c:pt>
                <c:pt idx="4">
                  <c:v>5</c:v>
                </c:pt>
              </c:numCache>
            </c:numRef>
          </c:xVal>
          <c:yVal>
            <c:numRef>
              <c:f>'Ejercicios 3.1-3.11'!$A$112:$A$116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33A-9631-388C1320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3.1-3.11'!$A$99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3.1-3.11'!$F$129:$F$133</c:f>
              <c:numCache>
                <c:formatCode>0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77.5</c:v>
                </c:pt>
                <c:pt idx="3">
                  <c:v>72</c:v>
                </c:pt>
                <c:pt idx="4">
                  <c:v>65</c:v>
                </c:pt>
              </c:numCache>
            </c:numRef>
          </c:xVal>
          <c:yVal>
            <c:numRef>
              <c:f>'Ejercicios 3.1-3.11'!$A$129:$A$133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80</c:v>
                </c:pt>
                <c:pt idx="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F-4FF2-9928-0F65E23B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25</xdr:row>
      <xdr:rowOff>52387</xdr:rowOff>
    </xdr:from>
    <xdr:to>
      <xdr:col>19</xdr:col>
      <xdr:colOff>419100</xdr:colOff>
      <xdr:row>38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498381-E8AC-43CE-B729-E5B894242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9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979FB4-6554-40B0-A0BE-1AD8BD19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0</xdr:rowOff>
    </xdr:from>
    <xdr:to>
      <xdr:col>9</xdr:col>
      <xdr:colOff>9525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3BF40-E204-464D-8814-51DD99A7C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0</xdr:colOff>
      <xdr:row>48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B79B52-DC5A-4FA6-9E7A-15C2A38A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9</xdr:col>
      <xdr:colOff>0</xdr:colOff>
      <xdr:row>65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3193FF-B154-42BD-A71C-C02B44D21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67</xdr:row>
      <xdr:rowOff>0</xdr:rowOff>
    </xdr:from>
    <xdr:to>
      <xdr:col>12</xdr:col>
      <xdr:colOff>0</xdr:colOff>
      <xdr:row>81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8ACDF2-A6EE-4D27-BF83-F2E4D7DC8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13</xdr:col>
      <xdr:colOff>0</xdr:colOff>
      <xdr:row>106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E018F9-0B7D-4316-A542-12B860B3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752475</xdr:colOff>
      <xdr:row>109</xdr:row>
      <xdr:rowOff>0</xdr:rowOff>
    </xdr:from>
    <xdr:to>
      <xdr:col>12</xdr:col>
      <xdr:colOff>752475</xdr:colOff>
      <xdr:row>123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DEA120-816F-4F25-BCD0-FCC70F0E6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13</xdr:col>
      <xdr:colOff>0</xdr:colOff>
      <xdr:row>140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9FFC79-BFF8-4CF3-8242-FAFEC7B86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142</xdr:row>
      <xdr:rowOff>0</xdr:rowOff>
    </xdr:from>
    <xdr:to>
      <xdr:col>13</xdr:col>
      <xdr:colOff>0</xdr:colOff>
      <xdr:row>156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74485ED-2A05-43F1-BDF6-B6EE77FF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158</xdr:row>
      <xdr:rowOff>0</xdr:rowOff>
    </xdr:from>
    <xdr:to>
      <xdr:col>13</xdr:col>
      <xdr:colOff>0</xdr:colOff>
      <xdr:row>172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5B5226F-B21F-4DAC-BD05-4B667096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175</xdr:row>
      <xdr:rowOff>0</xdr:rowOff>
    </xdr:from>
    <xdr:to>
      <xdr:col>13</xdr:col>
      <xdr:colOff>0</xdr:colOff>
      <xdr:row>189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342177-AA7E-439D-A29B-1606D5943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anxico.org.mx/SieInternet/consultarDirectorioInternetAction.do?sector=2&amp;accion=consultarCuadro&amp;idCuadro=CR72&amp;locale=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BA81-605C-4470-9235-9A5859838D46}">
  <sheetPr codeName="Hoja1"/>
  <dimension ref="A1:K42"/>
  <sheetViews>
    <sheetView topLeftCell="A23" workbookViewId="0">
      <selection activeCell="L25" sqref="L25"/>
    </sheetView>
  </sheetViews>
  <sheetFormatPr baseColWidth="10" defaultRowHeight="15"/>
  <cols>
    <col min="3" max="3" width="0" hidden="1" customWidth="1"/>
    <col min="5" max="5" width="0" hidden="1" customWidth="1"/>
  </cols>
  <sheetData>
    <row r="1" spans="1:8">
      <c r="A1" s="1">
        <v>6263136.5999999996</v>
      </c>
      <c r="B1" s="1">
        <v>6891992.5</v>
      </c>
      <c r="C1" s="1">
        <v>7709095.7999999998</v>
      </c>
    </row>
    <row r="2" spans="1:8">
      <c r="A2">
        <v>3.8730000000000002</v>
      </c>
      <c r="B2">
        <v>4.2039999999999997</v>
      </c>
      <c r="C2">
        <v>4.5140000000000002</v>
      </c>
      <c r="H2" t="s">
        <v>0</v>
      </c>
    </row>
    <row r="3" spans="1:8">
      <c r="A3" s="1">
        <f>A1/A2</f>
        <v>1617127.9628195195</v>
      </c>
      <c r="B3" s="1">
        <f t="shared" ref="B3:C3" si="0">B1/B2</f>
        <v>1639389.2721217889</v>
      </c>
      <c r="C3" s="1">
        <f t="shared" si="0"/>
        <v>1707819.1847585288</v>
      </c>
    </row>
    <row r="6" spans="1:8" ht="18.75">
      <c r="A6" s="3" t="s">
        <v>1</v>
      </c>
      <c r="B6" s="2"/>
      <c r="C6" s="14" t="s">
        <v>1</v>
      </c>
      <c r="D6" s="13"/>
      <c r="E6" s="25" t="s">
        <v>1</v>
      </c>
      <c r="F6" s="24"/>
    </row>
    <row r="11" spans="1:8">
      <c r="A11" s="4" t="s">
        <v>2</v>
      </c>
      <c r="B11" s="2"/>
      <c r="C11" s="15" t="s">
        <v>19</v>
      </c>
      <c r="D11" s="13"/>
      <c r="E11" s="26" t="s">
        <v>22</v>
      </c>
      <c r="F11" s="24"/>
    </row>
    <row r="15" spans="1:8" ht="105">
      <c r="A15" s="5" t="s">
        <v>3</v>
      </c>
      <c r="B15" s="6" t="s">
        <v>4</v>
      </c>
      <c r="C15" s="16" t="s">
        <v>3</v>
      </c>
      <c r="D15" s="17" t="s">
        <v>20</v>
      </c>
      <c r="E15" s="27" t="s">
        <v>3</v>
      </c>
      <c r="F15" s="28" t="s">
        <v>23</v>
      </c>
    </row>
    <row r="16" spans="1:8" ht="30">
      <c r="A16" s="5" t="s">
        <v>5</v>
      </c>
      <c r="B16" s="7" t="s">
        <v>6</v>
      </c>
      <c r="C16" s="16" t="s">
        <v>5</v>
      </c>
      <c r="D16" s="18" t="s">
        <v>6</v>
      </c>
      <c r="E16" s="27" t="s">
        <v>5</v>
      </c>
      <c r="F16" s="29" t="s">
        <v>6</v>
      </c>
    </row>
    <row r="17" spans="1:11" ht="30">
      <c r="A17" s="5" t="s">
        <v>7</v>
      </c>
      <c r="B17" s="7" t="s">
        <v>8</v>
      </c>
      <c r="C17" s="16" t="s">
        <v>7</v>
      </c>
      <c r="D17" s="18" t="s">
        <v>8</v>
      </c>
      <c r="E17" s="27" t="s">
        <v>7</v>
      </c>
      <c r="F17" s="29" t="s">
        <v>8</v>
      </c>
    </row>
    <row r="18" spans="1:11" ht="30">
      <c r="A18" s="5" t="s">
        <v>9</v>
      </c>
      <c r="B18" s="7" t="s">
        <v>10</v>
      </c>
      <c r="C18" s="16" t="s">
        <v>9</v>
      </c>
      <c r="D18" s="18" t="s">
        <v>10</v>
      </c>
      <c r="E18" s="27" t="s">
        <v>9</v>
      </c>
      <c r="F18" s="29" t="s">
        <v>10</v>
      </c>
    </row>
    <row r="19" spans="1:11" ht="30">
      <c r="A19" s="5" t="s">
        <v>11</v>
      </c>
      <c r="B19" s="7" t="s">
        <v>12</v>
      </c>
      <c r="C19" s="16" t="s">
        <v>11</v>
      </c>
      <c r="D19" s="18" t="s">
        <v>12</v>
      </c>
      <c r="E19" s="27" t="s">
        <v>11</v>
      </c>
      <c r="F19" s="29" t="s">
        <v>12</v>
      </c>
    </row>
    <row r="20" spans="1:11">
      <c r="A20" s="5" t="s">
        <v>13</v>
      </c>
      <c r="B20" s="7" t="s">
        <v>14</v>
      </c>
      <c r="C20" s="16" t="s">
        <v>13</v>
      </c>
      <c r="D20" s="18" t="s">
        <v>14</v>
      </c>
      <c r="E20" s="27" t="s">
        <v>13</v>
      </c>
      <c r="F20" s="29"/>
    </row>
    <row r="21" spans="1:11">
      <c r="A21" s="5" t="s">
        <v>15</v>
      </c>
      <c r="B21" s="8"/>
      <c r="C21" s="16" t="s">
        <v>15</v>
      </c>
      <c r="D21" s="19"/>
      <c r="E21" s="27" t="s">
        <v>15</v>
      </c>
      <c r="F21" s="30"/>
    </row>
    <row r="22" spans="1:11" ht="45">
      <c r="A22" s="5" t="s">
        <v>16</v>
      </c>
      <c r="B22" s="7"/>
      <c r="C22" s="16" t="s">
        <v>16</v>
      </c>
      <c r="D22" s="18"/>
      <c r="E22" s="27" t="s">
        <v>16</v>
      </c>
      <c r="F22" s="29"/>
    </row>
    <row r="23" spans="1:11">
      <c r="A23" s="9" t="s">
        <v>17</v>
      </c>
      <c r="B23" s="10" t="s">
        <v>18</v>
      </c>
      <c r="C23" s="20" t="s">
        <v>17</v>
      </c>
      <c r="D23" s="21" t="s">
        <v>21</v>
      </c>
      <c r="E23" s="31" t="s">
        <v>17</v>
      </c>
      <c r="F23" s="32" t="s">
        <v>24</v>
      </c>
    </row>
    <row r="24" spans="1:11">
      <c r="A24" s="11">
        <v>32143</v>
      </c>
      <c r="B24" s="12">
        <v>25873.8</v>
      </c>
      <c r="C24" s="22">
        <v>32143</v>
      </c>
      <c r="D24" s="23">
        <v>162547.9</v>
      </c>
      <c r="E24" s="33">
        <v>32143</v>
      </c>
      <c r="F24" s="34">
        <v>1042066.1</v>
      </c>
      <c r="G24" s="36">
        <f>D24-B24</f>
        <v>136674.1</v>
      </c>
    </row>
    <row r="25" spans="1:11">
      <c r="A25" s="11">
        <v>32509</v>
      </c>
      <c r="B25" s="12">
        <v>19493.400000000001</v>
      </c>
      <c r="C25" s="22">
        <v>32509</v>
      </c>
      <c r="D25" s="23">
        <v>171896.3</v>
      </c>
      <c r="E25" s="33">
        <v>32509</v>
      </c>
      <c r="F25" s="34">
        <v>1085815.1000000001</v>
      </c>
      <c r="G25" s="36">
        <f t="shared" ref="G25:G40" si="1">D25-B25</f>
        <v>152402.9</v>
      </c>
      <c r="H25" s="35">
        <f t="shared" ref="H25:H40" si="2">(B25-B24)/B24</f>
        <v>-0.246596943626371</v>
      </c>
      <c r="I25" s="35">
        <f t="shared" ref="I25:I40" si="3">(D25-D24)/D24</f>
        <v>5.7511662716036284E-2</v>
      </c>
      <c r="J25" s="35">
        <f t="shared" ref="J25:J40" si="4">(F25-F24)/F24</f>
        <v>4.1982941389226765E-2</v>
      </c>
      <c r="K25" s="35">
        <f t="shared" ref="K25:K40" si="5">(G25-G24)/G24</f>
        <v>0.11508252112141208</v>
      </c>
    </row>
    <row r="26" spans="1:11">
      <c r="A26" s="11">
        <v>32874</v>
      </c>
      <c r="B26" s="12">
        <v>19041.3</v>
      </c>
      <c r="C26" s="22">
        <v>32874</v>
      </c>
      <c r="D26" s="23">
        <v>194455.9</v>
      </c>
      <c r="E26" s="33">
        <v>32874</v>
      </c>
      <c r="F26" s="34">
        <v>1140847.5</v>
      </c>
      <c r="G26" s="36">
        <f t="shared" si="1"/>
        <v>175414.6</v>
      </c>
      <c r="H26" s="35">
        <f t="shared" si="2"/>
        <v>-2.3192465142048188E-2</v>
      </c>
      <c r="I26" s="35">
        <f t="shared" si="3"/>
        <v>0.13123959038094482</v>
      </c>
      <c r="J26" s="35">
        <f t="shared" si="4"/>
        <v>5.0683030655955974E-2</v>
      </c>
      <c r="K26" s="35">
        <f t="shared" si="5"/>
        <v>0.15099253360664405</v>
      </c>
    </row>
    <row r="27" spans="1:11">
      <c r="A27" s="11">
        <v>33239</v>
      </c>
      <c r="B27" s="12">
        <v>18894.7</v>
      </c>
      <c r="C27" s="22">
        <v>33239</v>
      </c>
      <c r="D27" s="23">
        <v>215833.1</v>
      </c>
      <c r="E27" s="33">
        <v>33239</v>
      </c>
      <c r="F27" s="34">
        <v>1189017</v>
      </c>
      <c r="G27" s="36">
        <f t="shared" si="1"/>
        <v>196938.4</v>
      </c>
      <c r="H27" s="35">
        <f t="shared" si="2"/>
        <v>-7.6990541612179083E-3</v>
      </c>
      <c r="I27" s="35">
        <f t="shared" si="3"/>
        <v>0.10993340906601452</v>
      </c>
      <c r="J27" s="35">
        <f t="shared" si="4"/>
        <v>4.2222558229737105E-2</v>
      </c>
      <c r="K27" s="35">
        <f t="shared" si="5"/>
        <v>0.12270244324018632</v>
      </c>
    </row>
    <row r="28" spans="1:11">
      <c r="A28" s="11">
        <v>33604</v>
      </c>
      <c r="B28" s="12">
        <v>26754.799999999999</v>
      </c>
      <c r="C28" s="22">
        <v>33604</v>
      </c>
      <c r="D28" s="23">
        <v>239227</v>
      </c>
      <c r="E28" s="33">
        <v>33604</v>
      </c>
      <c r="F28" s="34">
        <v>1232162.3</v>
      </c>
      <c r="G28" s="36">
        <f t="shared" si="1"/>
        <v>212472.2</v>
      </c>
      <c r="H28" s="35">
        <f t="shared" si="2"/>
        <v>0.41599496155006421</v>
      </c>
      <c r="I28" s="35">
        <f t="shared" si="3"/>
        <v>0.10838884304585346</v>
      </c>
      <c r="J28" s="35">
        <f t="shared" si="4"/>
        <v>3.6286529124478495E-2</v>
      </c>
      <c r="K28" s="35">
        <f t="shared" si="5"/>
        <v>7.8876440551969643E-2</v>
      </c>
    </row>
    <row r="29" spans="1:11">
      <c r="A29" s="11">
        <v>33970</v>
      </c>
      <c r="B29" s="12">
        <v>30597.4</v>
      </c>
      <c r="C29" s="22">
        <v>33970</v>
      </c>
      <c r="D29" s="23">
        <v>233179.4</v>
      </c>
      <c r="E29" s="33">
        <v>33970</v>
      </c>
      <c r="F29" s="34">
        <v>1256196</v>
      </c>
      <c r="G29" s="36">
        <f t="shared" si="1"/>
        <v>202582</v>
      </c>
      <c r="H29" s="35">
        <f t="shared" si="2"/>
        <v>0.14362282655822514</v>
      </c>
      <c r="I29" s="35">
        <f t="shared" si="3"/>
        <v>-2.5279755211577312E-2</v>
      </c>
      <c r="J29" s="35">
        <f t="shared" si="4"/>
        <v>1.950530380616251E-2</v>
      </c>
      <c r="K29" s="35">
        <f t="shared" si="5"/>
        <v>-4.6548207247818829E-2</v>
      </c>
    </row>
    <row r="30" spans="1:11">
      <c r="A30" s="11">
        <v>34335</v>
      </c>
      <c r="B30" s="12">
        <v>38264.1</v>
      </c>
      <c r="C30" s="22">
        <v>34335</v>
      </c>
      <c r="D30" s="23">
        <v>252745.2</v>
      </c>
      <c r="E30" s="33">
        <v>34335</v>
      </c>
      <c r="F30" s="34">
        <v>1311661.1000000001</v>
      </c>
      <c r="G30" s="36">
        <f t="shared" si="1"/>
        <v>214481.1</v>
      </c>
      <c r="H30" s="35">
        <f t="shared" si="2"/>
        <v>0.25056704164406113</v>
      </c>
      <c r="I30" s="35">
        <f t="shared" si="3"/>
        <v>8.3908784395191074E-2</v>
      </c>
      <c r="J30" s="35">
        <f t="shared" si="4"/>
        <v>4.4153221312597787E-2</v>
      </c>
      <c r="K30" s="35">
        <f t="shared" si="5"/>
        <v>5.8737202712975514E-2</v>
      </c>
    </row>
    <row r="31" spans="1:11">
      <c r="A31" s="11">
        <v>34700</v>
      </c>
      <c r="B31" s="12">
        <v>10360.700000000001</v>
      </c>
      <c r="C31" s="22">
        <v>34700</v>
      </c>
      <c r="D31" s="23">
        <v>179442.1</v>
      </c>
      <c r="E31" s="33">
        <v>34700</v>
      </c>
      <c r="F31" s="34">
        <v>1230771.1000000001</v>
      </c>
      <c r="G31" s="36">
        <f t="shared" si="1"/>
        <v>169081.4</v>
      </c>
      <c r="H31" s="35">
        <f t="shared" si="2"/>
        <v>-0.72923183872088981</v>
      </c>
      <c r="I31" s="35">
        <f t="shared" si="3"/>
        <v>-0.29002766422468162</v>
      </c>
      <c r="J31" s="35">
        <f t="shared" si="4"/>
        <v>-6.1669893236903951E-2</v>
      </c>
      <c r="K31" s="35">
        <f t="shared" si="5"/>
        <v>-0.21167226389644594</v>
      </c>
    </row>
    <row r="32" spans="1:11">
      <c r="A32" s="11">
        <v>35065</v>
      </c>
      <c r="B32" s="12">
        <v>29659</v>
      </c>
      <c r="C32" s="22">
        <v>35065</v>
      </c>
      <c r="D32" s="23">
        <v>208860.5</v>
      </c>
      <c r="E32" s="33">
        <v>35065</v>
      </c>
      <c r="F32" s="34">
        <v>1294196.6000000001</v>
      </c>
      <c r="G32" s="36">
        <f t="shared" si="1"/>
        <v>179201.5</v>
      </c>
      <c r="H32" s="35">
        <f t="shared" si="2"/>
        <v>1.8626444159178432</v>
      </c>
      <c r="I32" s="35">
        <f t="shared" si="3"/>
        <v>0.16394368991446262</v>
      </c>
      <c r="J32" s="35">
        <f t="shared" si="4"/>
        <v>5.1533140484042887E-2</v>
      </c>
      <c r="K32" s="35">
        <f t="shared" si="5"/>
        <v>5.985341971381835E-2</v>
      </c>
    </row>
    <row r="33" spans="1:11">
      <c r="A33" s="11">
        <v>35431</v>
      </c>
      <c r="B33" s="12">
        <v>44963.8</v>
      </c>
      <c r="C33" s="22">
        <v>35431</v>
      </c>
      <c r="D33" s="23">
        <v>252797.4</v>
      </c>
      <c r="E33" s="33">
        <v>35431</v>
      </c>
      <c r="F33" s="34">
        <v>1381839.2</v>
      </c>
      <c r="G33" s="36">
        <f t="shared" si="1"/>
        <v>207833.59999999998</v>
      </c>
      <c r="H33" s="35">
        <f t="shared" si="2"/>
        <v>0.51602548973330198</v>
      </c>
      <c r="I33" s="35">
        <f t="shared" si="3"/>
        <v>0.21036481287749476</v>
      </c>
      <c r="J33" s="35">
        <f t="shared" si="4"/>
        <v>6.7719695755652468E-2</v>
      </c>
      <c r="K33" s="35">
        <f t="shared" si="5"/>
        <v>0.15977600633923253</v>
      </c>
    </row>
    <row r="34" spans="1:11">
      <c r="A34" s="11">
        <v>35796</v>
      </c>
      <c r="B34" s="12">
        <v>50269.2</v>
      </c>
      <c r="C34" s="22">
        <v>35796</v>
      </c>
      <c r="D34" s="23">
        <v>278787.8</v>
      </c>
      <c r="E34" s="33">
        <v>35796</v>
      </c>
      <c r="F34" s="34">
        <v>1451350.9</v>
      </c>
      <c r="G34" s="36">
        <f t="shared" si="1"/>
        <v>228518.59999999998</v>
      </c>
      <c r="H34" s="35">
        <f t="shared" si="2"/>
        <v>0.11799269634683887</v>
      </c>
      <c r="I34" s="35">
        <f t="shared" si="3"/>
        <v>0.10281118397578454</v>
      </c>
      <c r="J34" s="35">
        <f t="shared" si="4"/>
        <v>5.0303754590259098E-2</v>
      </c>
      <c r="K34" s="35">
        <f t="shared" si="5"/>
        <v>9.9526736774034619E-2</v>
      </c>
    </row>
    <row r="35" spans="1:11">
      <c r="A35" s="11">
        <v>36161</v>
      </c>
      <c r="B35" s="12">
        <v>42041</v>
      </c>
      <c r="C35" s="22">
        <v>36161</v>
      </c>
      <c r="D35" s="23">
        <v>300278.59999999998</v>
      </c>
      <c r="E35" s="33">
        <v>36161</v>
      </c>
      <c r="F35" s="34">
        <v>1505876</v>
      </c>
      <c r="G35" s="36">
        <f t="shared" si="1"/>
        <v>258237.59999999998</v>
      </c>
      <c r="H35" s="35">
        <f t="shared" si="2"/>
        <v>-0.16368273216999668</v>
      </c>
      <c r="I35" s="35">
        <f t="shared" si="3"/>
        <v>7.7086587002731077E-2</v>
      </c>
      <c r="J35" s="35">
        <f t="shared" si="4"/>
        <v>3.7568516338812412E-2</v>
      </c>
      <c r="K35" s="35">
        <f t="shared" si="5"/>
        <v>0.13005068296410008</v>
      </c>
    </row>
    <row r="36" spans="1:11">
      <c r="A36" s="11">
        <v>36526</v>
      </c>
      <c r="B36" s="12">
        <v>47822.1</v>
      </c>
      <c r="C36" s="22">
        <v>36526</v>
      </c>
      <c r="D36" s="23">
        <v>334383.2</v>
      </c>
      <c r="E36" s="33">
        <v>36526</v>
      </c>
      <c r="F36" s="34">
        <v>1605127.9</v>
      </c>
      <c r="G36" s="36">
        <f t="shared" si="1"/>
        <v>286561.10000000003</v>
      </c>
      <c r="H36" s="35">
        <f t="shared" si="2"/>
        <v>0.13751100116552886</v>
      </c>
      <c r="I36" s="35">
        <f t="shared" si="3"/>
        <v>0.11357652526686896</v>
      </c>
      <c r="J36" s="35">
        <f t="shared" si="4"/>
        <v>6.5909742900477797E-2</v>
      </c>
      <c r="K36" s="35">
        <f t="shared" si="5"/>
        <v>0.10968000012391713</v>
      </c>
    </row>
    <row r="37" spans="1:11">
      <c r="A37" s="11">
        <v>36892</v>
      </c>
      <c r="B37" s="12">
        <v>52262.1</v>
      </c>
      <c r="C37" s="22">
        <v>36892</v>
      </c>
      <c r="D37" s="23">
        <v>315531.7</v>
      </c>
      <c r="E37" s="33">
        <v>36892</v>
      </c>
      <c r="F37" s="34">
        <v>1604601</v>
      </c>
      <c r="G37" s="36">
        <f t="shared" si="1"/>
        <v>263269.60000000003</v>
      </c>
      <c r="H37" s="35">
        <f t="shared" si="2"/>
        <v>9.284410345844285E-2</v>
      </c>
      <c r="I37" s="35">
        <f t="shared" si="3"/>
        <v>-5.6376935204878714E-2</v>
      </c>
      <c r="J37" s="35">
        <f t="shared" si="4"/>
        <v>-3.2826044578747083E-4</v>
      </c>
      <c r="K37" s="35">
        <f t="shared" si="5"/>
        <v>-8.1279350197915892E-2</v>
      </c>
    </row>
    <row r="38" spans="1:11">
      <c r="A38" s="11">
        <v>37257</v>
      </c>
      <c r="B38" s="12">
        <v>50059.7</v>
      </c>
      <c r="C38" s="22">
        <v>37257</v>
      </c>
      <c r="D38" s="23">
        <v>313517.3</v>
      </c>
      <c r="E38" s="33">
        <v>37257</v>
      </c>
      <c r="F38" s="34">
        <v>1616987.7</v>
      </c>
      <c r="G38" s="36">
        <f t="shared" si="1"/>
        <v>263457.59999999998</v>
      </c>
      <c r="H38" s="35">
        <f t="shared" si="2"/>
        <v>-4.2141437102604019E-2</v>
      </c>
      <c r="I38" s="35">
        <f t="shared" si="3"/>
        <v>-6.3841446041713818E-3</v>
      </c>
      <c r="J38" s="35">
        <f t="shared" si="4"/>
        <v>7.7194891440301693E-3</v>
      </c>
      <c r="K38" s="35">
        <f t="shared" si="5"/>
        <v>7.1409688015609005E-4</v>
      </c>
    </row>
    <row r="39" spans="1:11">
      <c r="A39" s="11">
        <v>37622</v>
      </c>
      <c r="B39" s="12">
        <v>33873.599999999999</v>
      </c>
      <c r="C39" s="22">
        <v>37622</v>
      </c>
      <c r="D39" s="23">
        <v>314674.3</v>
      </c>
      <c r="E39" s="33">
        <v>37622</v>
      </c>
      <c r="F39" s="34">
        <v>1639468</v>
      </c>
      <c r="G39" s="36">
        <f t="shared" si="1"/>
        <v>280800.7</v>
      </c>
      <c r="H39" s="35">
        <f t="shared" si="2"/>
        <v>-0.32333593689135171</v>
      </c>
      <c r="I39" s="35">
        <f t="shared" si="3"/>
        <v>3.6903864635221086E-3</v>
      </c>
      <c r="J39" s="35">
        <f t="shared" si="4"/>
        <v>1.3902579469219245E-2</v>
      </c>
      <c r="K39" s="35">
        <f t="shared" si="5"/>
        <v>6.5828808886135889E-2</v>
      </c>
    </row>
    <row r="40" spans="1:11">
      <c r="A40" s="11">
        <v>37987</v>
      </c>
      <c r="B40" s="12">
        <v>35687.300000000003</v>
      </c>
      <c r="C40" s="22">
        <v>37987</v>
      </c>
      <c r="D40" s="23">
        <v>338286.9</v>
      </c>
      <c r="E40" s="33">
        <v>37987</v>
      </c>
      <c r="F40" s="34">
        <v>1707689.1</v>
      </c>
      <c r="G40" s="36">
        <f t="shared" si="1"/>
        <v>302599.60000000003</v>
      </c>
      <c r="H40" s="35">
        <f t="shared" si="2"/>
        <v>5.3543172263946094E-2</v>
      </c>
      <c r="I40" s="35">
        <f t="shared" si="3"/>
        <v>7.5038222060079374E-2</v>
      </c>
      <c r="J40" s="35">
        <f t="shared" si="4"/>
        <v>4.1611730146608593E-2</v>
      </c>
      <c r="K40" s="35">
        <f t="shared" si="5"/>
        <v>7.7631216731297401E-2</v>
      </c>
    </row>
    <row r="42" spans="1:11">
      <c r="A42" s="37" t="s">
        <v>25</v>
      </c>
    </row>
  </sheetData>
  <hyperlinks>
    <hyperlink ref="A42" r:id="rId1" xr:uid="{21EE7C0F-AC32-4082-B0CB-866E0B467AD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27C6-795B-4E7E-9616-5B8D2BEECDBA}">
  <dimension ref="A1:F182"/>
  <sheetViews>
    <sheetView tabSelected="1" workbookViewId="0">
      <selection activeCell="D187" sqref="D187"/>
    </sheetView>
  </sheetViews>
  <sheetFormatPr baseColWidth="10" defaultRowHeight="15"/>
  <cols>
    <col min="15" max="15" width="11.85546875" bestFit="1" customWidth="1"/>
  </cols>
  <sheetData>
    <row r="1" spans="1:2">
      <c r="A1" s="41">
        <v>3.1</v>
      </c>
      <c r="B1" s="41"/>
    </row>
    <row r="2" spans="1:2">
      <c r="A2" t="s">
        <v>26</v>
      </c>
      <c r="B2" t="s">
        <v>27</v>
      </c>
    </row>
    <row r="3" spans="1:2">
      <c r="A3">
        <v>15</v>
      </c>
      <c r="B3">
        <v>35</v>
      </c>
    </row>
    <row r="4" spans="1:2">
      <c r="A4">
        <v>20</v>
      </c>
      <c r="B4">
        <v>30</v>
      </c>
    </row>
    <row r="5" spans="1:2">
      <c r="A5">
        <v>25</v>
      </c>
      <c r="B5">
        <v>25</v>
      </c>
    </row>
    <row r="6" spans="1:2">
      <c r="A6">
        <v>30</v>
      </c>
      <c r="B6">
        <v>20</v>
      </c>
    </row>
    <row r="7" spans="1:2">
      <c r="A7">
        <v>35</v>
      </c>
      <c r="B7">
        <v>15</v>
      </c>
    </row>
    <row r="8" spans="1:2">
      <c r="A8">
        <v>40</v>
      </c>
      <c r="B8">
        <v>10</v>
      </c>
    </row>
    <row r="17" spans="1:2">
      <c r="A17" s="41">
        <v>3.2</v>
      </c>
      <c r="B17" s="41"/>
    </row>
    <row r="18" spans="1:2">
      <c r="A18" t="s">
        <v>26</v>
      </c>
      <c r="B18" t="s">
        <v>27</v>
      </c>
    </row>
    <row r="19" spans="1:2">
      <c r="A19">
        <v>20</v>
      </c>
      <c r="B19">
        <v>25</v>
      </c>
    </row>
    <row r="20" spans="1:2">
      <c r="A20">
        <v>25</v>
      </c>
      <c r="B20">
        <v>20</v>
      </c>
    </row>
    <row r="21" spans="1:2">
      <c r="A21">
        <v>30</v>
      </c>
      <c r="B21">
        <v>16</v>
      </c>
    </row>
    <row r="22" spans="1:2">
      <c r="A22">
        <v>35</v>
      </c>
      <c r="B22">
        <v>10</v>
      </c>
    </row>
    <row r="23" spans="1:2">
      <c r="A23">
        <v>40</v>
      </c>
      <c r="B23">
        <v>5</v>
      </c>
    </row>
    <row r="34" spans="1:2">
      <c r="A34" s="41">
        <v>3.3</v>
      </c>
      <c r="B34" s="41"/>
    </row>
    <row r="35" spans="1:2">
      <c r="A35" t="s">
        <v>26</v>
      </c>
      <c r="B35" t="s">
        <v>27</v>
      </c>
    </row>
    <row r="36" spans="1:2">
      <c r="A36">
        <v>0</v>
      </c>
      <c r="B36">
        <v>80</v>
      </c>
    </row>
    <row r="37" spans="1:2">
      <c r="A37">
        <v>5</v>
      </c>
      <c r="B37">
        <v>60</v>
      </c>
    </row>
    <row r="38" spans="1:2">
      <c r="A38">
        <v>10</v>
      </c>
      <c r="B38">
        <v>55</v>
      </c>
    </row>
    <row r="39" spans="1:2">
      <c r="A39">
        <v>15</v>
      </c>
      <c r="B39">
        <v>30</v>
      </c>
    </row>
    <row r="40" spans="1:2">
      <c r="A40">
        <v>20</v>
      </c>
      <c r="B40">
        <v>10</v>
      </c>
    </row>
    <row r="41" spans="1:2">
      <c r="A41">
        <v>25</v>
      </c>
      <c r="B41">
        <v>0</v>
      </c>
    </row>
    <row r="51" spans="1:2">
      <c r="A51" s="41">
        <v>3.4</v>
      </c>
      <c r="B51" s="41"/>
    </row>
    <row r="52" spans="1:2">
      <c r="A52" t="s">
        <v>26</v>
      </c>
      <c r="B52" t="s">
        <v>27</v>
      </c>
    </row>
    <row r="53" spans="1:2">
      <c r="A53">
        <v>20</v>
      </c>
      <c r="B53">
        <v>2</v>
      </c>
    </row>
    <row r="54" spans="1:2">
      <c r="A54">
        <v>15</v>
      </c>
      <c r="B54">
        <v>10</v>
      </c>
    </row>
    <row r="55" spans="1:2">
      <c r="A55">
        <v>10</v>
      </c>
      <c r="B55">
        <v>25</v>
      </c>
    </row>
    <row r="56" spans="1:2">
      <c r="A56">
        <v>5</v>
      </c>
      <c r="B56">
        <v>30</v>
      </c>
    </row>
    <row r="57" spans="1:2">
      <c r="A57">
        <v>0</v>
      </c>
      <c r="B57">
        <v>40</v>
      </c>
    </row>
    <row r="67" spans="1:5">
      <c r="A67" s="41">
        <v>3.5</v>
      </c>
      <c r="B67" s="41"/>
      <c r="D67" s="41">
        <v>3.5</v>
      </c>
      <c r="E67" s="41"/>
    </row>
    <row r="68" spans="1:5">
      <c r="A68" t="s">
        <v>26</v>
      </c>
      <c r="B68" t="s">
        <v>27</v>
      </c>
      <c r="D68" t="s">
        <v>26</v>
      </c>
      <c r="E68" t="s">
        <v>27</v>
      </c>
    </row>
    <row r="69" spans="1:5">
      <c r="A69">
        <v>15</v>
      </c>
      <c r="B69">
        <v>35</v>
      </c>
      <c r="D69">
        <v>0</v>
      </c>
      <c r="E69">
        <f t="shared" ref="E69:E77" si="0">SUMIF($A$69:$A$90,D69,$B$69:$B$90)</f>
        <v>120</v>
      </c>
    </row>
    <row r="70" spans="1:5">
      <c r="A70">
        <v>20</v>
      </c>
      <c r="B70">
        <v>30</v>
      </c>
      <c r="D70">
        <v>5</v>
      </c>
      <c r="E70">
        <f t="shared" si="0"/>
        <v>90</v>
      </c>
    </row>
    <row r="71" spans="1:5">
      <c r="A71">
        <v>25</v>
      </c>
      <c r="B71">
        <v>25</v>
      </c>
      <c r="D71">
        <v>10</v>
      </c>
      <c r="E71">
        <f t="shared" si="0"/>
        <v>80</v>
      </c>
    </row>
    <row r="72" spans="1:5">
      <c r="A72">
        <v>30</v>
      </c>
      <c r="B72">
        <v>20</v>
      </c>
      <c r="D72">
        <v>15</v>
      </c>
      <c r="E72">
        <f t="shared" si="0"/>
        <v>75</v>
      </c>
    </row>
    <row r="73" spans="1:5">
      <c r="A73">
        <v>35</v>
      </c>
      <c r="B73">
        <v>15</v>
      </c>
      <c r="D73">
        <v>20</v>
      </c>
      <c r="E73">
        <f t="shared" si="0"/>
        <v>67</v>
      </c>
    </row>
    <row r="74" spans="1:5">
      <c r="A74">
        <v>40</v>
      </c>
      <c r="B74">
        <v>10</v>
      </c>
      <c r="D74">
        <v>25</v>
      </c>
      <c r="E74">
        <f t="shared" si="0"/>
        <v>45</v>
      </c>
    </row>
    <row r="75" spans="1:5">
      <c r="A75">
        <v>20</v>
      </c>
      <c r="B75">
        <v>25</v>
      </c>
      <c r="D75">
        <v>30</v>
      </c>
      <c r="E75">
        <f t="shared" si="0"/>
        <v>36</v>
      </c>
    </row>
    <row r="76" spans="1:5">
      <c r="A76">
        <v>25</v>
      </c>
      <c r="B76">
        <v>20</v>
      </c>
      <c r="D76">
        <v>35</v>
      </c>
      <c r="E76">
        <f t="shared" si="0"/>
        <v>25</v>
      </c>
    </row>
    <row r="77" spans="1:5">
      <c r="A77">
        <v>30</v>
      </c>
      <c r="B77">
        <v>16</v>
      </c>
      <c r="D77">
        <v>40</v>
      </c>
      <c r="E77">
        <f t="shared" si="0"/>
        <v>15</v>
      </c>
    </row>
    <row r="78" spans="1:5">
      <c r="A78">
        <v>35</v>
      </c>
      <c r="B78">
        <v>10</v>
      </c>
    </row>
    <row r="79" spans="1:5">
      <c r="A79">
        <v>40</v>
      </c>
      <c r="B79">
        <v>5</v>
      </c>
    </row>
    <row r="80" spans="1:5">
      <c r="A80">
        <v>0</v>
      </c>
      <c r="B80">
        <v>80</v>
      </c>
    </row>
    <row r="81" spans="1:6">
      <c r="A81">
        <v>5</v>
      </c>
      <c r="B81">
        <v>60</v>
      </c>
    </row>
    <row r="82" spans="1:6">
      <c r="A82">
        <v>10</v>
      </c>
      <c r="B82">
        <v>55</v>
      </c>
    </row>
    <row r="83" spans="1:6">
      <c r="A83">
        <v>15</v>
      </c>
      <c r="B83">
        <v>30</v>
      </c>
    </row>
    <row r="84" spans="1:6">
      <c r="A84">
        <v>20</v>
      </c>
      <c r="B84">
        <v>10</v>
      </c>
    </row>
    <row r="85" spans="1:6">
      <c r="A85">
        <v>25</v>
      </c>
      <c r="B85">
        <v>0</v>
      </c>
    </row>
    <row r="86" spans="1:6">
      <c r="A86">
        <v>20</v>
      </c>
      <c r="B86">
        <v>2</v>
      </c>
    </row>
    <row r="87" spans="1:6">
      <c r="A87">
        <v>15</v>
      </c>
      <c r="B87">
        <v>10</v>
      </c>
    </row>
    <row r="88" spans="1:6">
      <c r="A88">
        <v>10</v>
      </c>
      <c r="B88">
        <v>25</v>
      </c>
    </row>
    <row r="89" spans="1:6">
      <c r="A89">
        <v>5</v>
      </c>
      <c r="B89">
        <v>30</v>
      </c>
    </row>
    <row r="90" spans="1:6">
      <c r="A90">
        <v>0</v>
      </c>
      <c r="B90">
        <v>40</v>
      </c>
    </row>
    <row r="92" spans="1:6">
      <c r="A92" s="41">
        <v>3.6</v>
      </c>
      <c r="B92" s="41"/>
      <c r="C92" s="41"/>
      <c r="D92" s="41"/>
      <c r="E92" s="41"/>
      <c r="F92" s="41"/>
    </row>
    <row r="93" spans="1:6">
      <c r="A93" t="s">
        <v>28</v>
      </c>
      <c r="B93" t="s">
        <v>29</v>
      </c>
      <c r="C93" t="s">
        <v>30</v>
      </c>
      <c r="D93" t="s">
        <v>31</v>
      </c>
      <c r="E93" t="s">
        <v>32</v>
      </c>
      <c r="F93" t="s">
        <v>33</v>
      </c>
    </row>
    <row r="94" spans="1:6">
      <c r="A94">
        <v>60</v>
      </c>
      <c r="B94">
        <v>60</v>
      </c>
      <c r="C94" s="38">
        <v>0.5</v>
      </c>
      <c r="D94">
        <f>C94*A94</f>
        <v>30</v>
      </c>
      <c r="E94">
        <f>B94-D94</f>
        <v>30</v>
      </c>
      <c r="F94">
        <f>E94</f>
        <v>30</v>
      </c>
    </row>
    <row r="95" spans="1:6">
      <c r="A95">
        <v>80</v>
      </c>
      <c r="B95">
        <v>60</v>
      </c>
      <c r="C95" s="38">
        <v>0.5</v>
      </c>
      <c r="D95">
        <f t="shared" ref="D95:D98" si="1">C95*A95</f>
        <v>40</v>
      </c>
      <c r="E95">
        <f t="shared" ref="E95:E98" si="2">B95-D95</f>
        <v>20</v>
      </c>
      <c r="F95">
        <f t="shared" ref="F95:F98" si="3">E95</f>
        <v>20</v>
      </c>
    </row>
    <row r="96" spans="1:6">
      <c r="A96">
        <v>90</v>
      </c>
      <c r="B96">
        <v>60</v>
      </c>
      <c r="C96" s="38">
        <v>0.5</v>
      </c>
      <c r="D96">
        <f t="shared" si="1"/>
        <v>45</v>
      </c>
      <c r="E96">
        <f t="shared" si="2"/>
        <v>15</v>
      </c>
      <c r="F96">
        <f t="shared" si="3"/>
        <v>15</v>
      </c>
    </row>
    <row r="97" spans="1:6">
      <c r="A97">
        <v>100</v>
      </c>
      <c r="B97">
        <v>60</v>
      </c>
      <c r="C97" s="38">
        <v>0.5</v>
      </c>
      <c r="D97">
        <f t="shared" si="1"/>
        <v>50</v>
      </c>
      <c r="E97">
        <f t="shared" si="2"/>
        <v>10</v>
      </c>
      <c r="F97">
        <f t="shared" si="3"/>
        <v>10</v>
      </c>
    </row>
    <row r="98" spans="1:6">
      <c r="A98">
        <v>120</v>
      </c>
      <c r="B98">
        <v>60</v>
      </c>
      <c r="C98" s="38">
        <v>0.5</v>
      </c>
      <c r="D98">
        <f t="shared" si="1"/>
        <v>60</v>
      </c>
      <c r="E98">
        <f t="shared" si="2"/>
        <v>0</v>
      </c>
      <c r="F98">
        <f t="shared" si="3"/>
        <v>0</v>
      </c>
    </row>
    <row r="99" spans="1:6">
      <c r="A99" t="s">
        <v>34</v>
      </c>
    </row>
    <row r="110" spans="1:6">
      <c r="A110" s="41">
        <v>3.7</v>
      </c>
      <c r="B110" s="41"/>
      <c r="C110" s="41"/>
      <c r="D110" s="41"/>
      <c r="E110" s="41"/>
      <c r="F110" s="41"/>
    </row>
    <row r="111" spans="1:6">
      <c r="A111" t="s">
        <v>28</v>
      </c>
      <c r="B111" t="s">
        <v>29</v>
      </c>
      <c r="C111" t="s">
        <v>30</v>
      </c>
      <c r="D111" t="s">
        <v>31</v>
      </c>
      <c r="E111" t="s">
        <v>32</v>
      </c>
      <c r="F111" t="s">
        <v>33</v>
      </c>
    </row>
    <row r="112" spans="1:6">
      <c r="A112">
        <v>60</v>
      </c>
      <c r="B112">
        <v>45</v>
      </c>
      <c r="C112" s="39">
        <f>1/3</f>
        <v>0.33333333333333331</v>
      </c>
      <c r="D112" s="40">
        <f>C112*A112</f>
        <v>20</v>
      </c>
      <c r="E112" s="40">
        <f>B112-D112</f>
        <v>25</v>
      </c>
      <c r="F112" s="40">
        <f>E112</f>
        <v>25</v>
      </c>
    </row>
    <row r="113" spans="1:6">
      <c r="A113">
        <v>80</v>
      </c>
      <c r="B113">
        <v>45</v>
      </c>
      <c r="C113" s="39">
        <f t="shared" ref="C113:C116" si="4">1/3</f>
        <v>0.33333333333333331</v>
      </c>
      <c r="D113" s="40">
        <f t="shared" ref="D113:D116" si="5">C113*A113</f>
        <v>26.666666666666664</v>
      </c>
      <c r="E113" s="40">
        <f t="shared" ref="E113:E116" si="6">B113-D113</f>
        <v>18.333333333333336</v>
      </c>
      <c r="F113" s="40">
        <f t="shared" ref="F113:F116" si="7">E113</f>
        <v>18.333333333333336</v>
      </c>
    </row>
    <row r="114" spans="1:6">
      <c r="A114">
        <v>90</v>
      </c>
      <c r="B114">
        <v>45</v>
      </c>
      <c r="C114" s="39">
        <f t="shared" si="4"/>
        <v>0.33333333333333331</v>
      </c>
      <c r="D114" s="40">
        <f t="shared" si="5"/>
        <v>30</v>
      </c>
      <c r="E114" s="40">
        <f>B114-D114</f>
        <v>15</v>
      </c>
      <c r="F114" s="40">
        <f t="shared" si="7"/>
        <v>15</v>
      </c>
    </row>
    <row r="115" spans="1:6">
      <c r="A115">
        <v>100</v>
      </c>
      <c r="B115">
        <v>45</v>
      </c>
      <c r="C115" s="39">
        <f t="shared" si="4"/>
        <v>0.33333333333333331</v>
      </c>
      <c r="D115" s="40">
        <f>C115*A115</f>
        <v>33.333333333333329</v>
      </c>
      <c r="E115" s="40">
        <f t="shared" si="6"/>
        <v>11.666666666666671</v>
      </c>
      <c r="F115" s="40">
        <f t="shared" si="7"/>
        <v>11.666666666666671</v>
      </c>
    </row>
    <row r="116" spans="1:6">
      <c r="A116">
        <v>120</v>
      </c>
      <c r="B116">
        <v>45</v>
      </c>
      <c r="C116" s="39">
        <f t="shared" si="4"/>
        <v>0.33333333333333331</v>
      </c>
      <c r="D116" s="40">
        <f t="shared" si="5"/>
        <v>40</v>
      </c>
      <c r="E116" s="40">
        <f t="shared" si="6"/>
        <v>5</v>
      </c>
      <c r="F116" s="40">
        <f t="shared" si="7"/>
        <v>5</v>
      </c>
    </row>
    <row r="127" spans="1:6">
      <c r="A127" s="41">
        <v>3.8</v>
      </c>
      <c r="B127" s="41"/>
      <c r="C127" s="41"/>
      <c r="D127" s="41"/>
      <c r="E127" s="41"/>
      <c r="F127" s="41"/>
    </row>
    <row r="128" spans="1:6">
      <c r="A128" t="s">
        <v>28</v>
      </c>
      <c r="B128" t="s">
        <v>29</v>
      </c>
      <c r="C128" t="s">
        <v>30</v>
      </c>
      <c r="D128" t="s">
        <v>31</v>
      </c>
      <c r="E128" t="s">
        <v>32</v>
      </c>
      <c r="F128" t="s">
        <v>33</v>
      </c>
    </row>
    <row r="129" spans="1:6">
      <c r="A129">
        <v>0</v>
      </c>
      <c r="B129">
        <v>80</v>
      </c>
      <c r="C129" s="39">
        <v>0.1</v>
      </c>
      <c r="D129" s="40">
        <f>C129*A129</f>
        <v>0</v>
      </c>
      <c r="E129" s="40">
        <f>B129-D129</f>
        <v>80</v>
      </c>
      <c r="F129" s="40">
        <f>E129</f>
        <v>80</v>
      </c>
    </row>
    <row r="130" spans="1:6">
      <c r="A130">
        <v>10</v>
      </c>
      <c r="B130">
        <v>80</v>
      </c>
      <c r="C130" s="39">
        <v>0.1</v>
      </c>
      <c r="D130" s="40">
        <f t="shared" ref="D130:D131" si="8">C130*A130</f>
        <v>1</v>
      </c>
      <c r="E130" s="40">
        <f t="shared" ref="E130" si="9">B130-D130</f>
        <v>79</v>
      </c>
      <c r="F130" s="40">
        <f t="shared" ref="F130:F133" si="10">E130</f>
        <v>79</v>
      </c>
    </row>
    <row r="131" spans="1:6">
      <c r="A131">
        <v>25</v>
      </c>
      <c r="B131">
        <v>80</v>
      </c>
      <c r="C131" s="39">
        <v>0.1</v>
      </c>
      <c r="D131" s="40">
        <f t="shared" si="8"/>
        <v>2.5</v>
      </c>
      <c r="E131" s="40">
        <f>B131-D131</f>
        <v>77.5</v>
      </c>
      <c r="F131" s="40">
        <f t="shared" si="10"/>
        <v>77.5</v>
      </c>
    </row>
    <row r="132" spans="1:6">
      <c r="A132">
        <v>80</v>
      </c>
      <c r="B132">
        <v>80</v>
      </c>
      <c r="C132" s="39">
        <v>0.1</v>
      </c>
      <c r="D132" s="40">
        <f>C132*A132</f>
        <v>8</v>
      </c>
      <c r="E132" s="40">
        <f t="shared" ref="E132:E133" si="11">B132-D132</f>
        <v>72</v>
      </c>
      <c r="F132" s="40">
        <f t="shared" si="10"/>
        <v>72</v>
      </c>
    </row>
    <row r="133" spans="1:6">
      <c r="A133">
        <v>150</v>
      </c>
      <c r="B133">
        <v>80</v>
      </c>
      <c r="C133" s="39">
        <v>0.1</v>
      </c>
      <c r="D133" s="40">
        <f t="shared" ref="D133" si="12">C133*A133</f>
        <v>15</v>
      </c>
      <c r="E133" s="40">
        <f t="shared" si="11"/>
        <v>65</v>
      </c>
      <c r="F133" s="40">
        <f t="shared" si="10"/>
        <v>65</v>
      </c>
    </row>
    <row r="143" spans="1:6">
      <c r="A143" s="41" t="s">
        <v>35</v>
      </c>
      <c r="B143" s="41"/>
      <c r="C143" s="41"/>
      <c r="D143" s="41"/>
      <c r="E143" s="41"/>
      <c r="F143" s="41"/>
    </row>
    <row r="144" spans="1:6">
      <c r="A144" t="s">
        <v>28</v>
      </c>
      <c r="B144" t="s">
        <v>29</v>
      </c>
      <c r="C144" t="s">
        <v>30</v>
      </c>
      <c r="D144" t="s">
        <v>31</v>
      </c>
      <c r="E144" t="s">
        <v>32</v>
      </c>
      <c r="F144" t="s">
        <v>33</v>
      </c>
    </row>
    <row r="145" spans="1:6">
      <c r="A145">
        <v>50</v>
      </c>
      <c r="B145">
        <v>220</v>
      </c>
      <c r="C145" s="42">
        <v>4</v>
      </c>
      <c r="D145" s="40">
        <f>C145*A145</f>
        <v>200</v>
      </c>
      <c r="E145" s="40">
        <f>B145-D145</f>
        <v>20</v>
      </c>
      <c r="F145" s="40">
        <f>E145</f>
        <v>20</v>
      </c>
    </row>
    <row r="146" spans="1:6">
      <c r="A146">
        <v>40</v>
      </c>
      <c r="B146">
        <v>220</v>
      </c>
      <c r="C146" s="42">
        <v>4</v>
      </c>
      <c r="D146" s="40">
        <f t="shared" ref="D146:D147" si="13">C146*A146</f>
        <v>160</v>
      </c>
      <c r="E146" s="40">
        <f t="shared" ref="E146" si="14">B146-D146</f>
        <v>60</v>
      </c>
      <c r="F146" s="40">
        <f t="shared" ref="F146:F149" si="15">E146</f>
        <v>60</v>
      </c>
    </row>
    <row r="147" spans="1:6">
      <c r="A147">
        <v>30</v>
      </c>
      <c r="B147">
        <v>220</v>
      </c>
      <c r="C147" s="42">
        <v>4</v>
      </c>
      <c r="D147" s="40">
        <f t="shared" si="13"/>
        <v>120</v>
      </c>
      <c r="E147" s="40">
        <f>B147-D147</f>
        <v>100</v>
      </c>
      <c r="F147" s="40">
        <f t="shared" si="15"/>
        <v>100</v>
      </c>
    </row>
    <row r="148" spans="1:6">
      <c r="A148">
        <v>20</v>
      </c>
      <c r="B148">
        <v>220</v>
      </c>
      <c r="C148" s="42">
        <v>4</v>
      </c>
      <c r="D148" s="40">
        <f>C148*A148</f>
        <v>80</v>
      </c>
      <c r="E148" s="40">
        <f t="shared" ref="E148:E149" si="16">B148-D148</f>
        <v>140</v>
      </c>
      <c r="F148" s="40">
        <f t="shared" si="15"/>
        <v>140</v>
      </c>
    </row>
    <row r="149" spans="1:6">
      <c r="A149">
        <v>10</v>
      </c>
      <c r="B149">
        <v>220</v>
      </c>
      <c r="C149" s="42">
        <v>4</v>
      </c>
      <c r="D149" s="40">
        <f t="shared" ref="D149" si="17">C149*A149</f>
        <v>40</v>
      </c>
      <c r="E149" s="40">
        <f t="shared" si="16"/>
        <v>180</v>
      </c>
      <c r="F149" s="40">
        <f t="shared" si="15"/>
        <v>180</v>
      </c>
    </row>
    <row r="159" spans="1:6">
      <c r="A159" s="41" t="s">
        <v>36</v>
      </c>
      <c r="B159" s="41"/>
      <c r="C159" s="41"/>
      <c r="D159" s="41"/>
      <c r="E159" s="41"/>
      <c r="F159" s="41"/>
    </row>
    <row r="160" spans="1:6">
      <c r="A160" t="s">
        <v>28</v>
      </c>
      <c r="B160" t="s">
        <v>37</v>
      </c>
      <c r="C160" t="s">
        <v>38</v>
      </c>
      <c r="D160" t="s">
        <v>39</v>
      </c>
      <c r="E160" t="s">
        <v>40</v>
      </c>
      <c r="F160" t="s">
        <v>33</v>
      </c>
    </row>
    <row r="161" spans="1:6">
      <c r="A161">
        <v>1</v>
      </c>
      <c r="B161">
        <v>20</v>
      </c>
      <c r="C161" s="39">
        <f>1/2</f>
        <v>0.5</v>
      </c>
      <c r="D161" s="40">
        <f>C161*A161</f>
        <v>0.5</v>
      </c>
      <c r="E161" s="40">
        <f>B161+D161</f>
        <v>20.5</v>
      </c>
      <c r="F161" s="40">
        <f>E161</f>
        <v>20.5</v>
      </c>
    </row>
    <row r="162" spans="1:6">
      <c r="A162">
        <v>2</v>
      </c>
      <c r="B162">
        <v>20</v>
      </c>
      <c r="C162" s="39">
        <f t="shared" ref="C162:C165" si="18">1/2</f>
        <v>0.5</v>
      </c>
      <c r="D162" s="40">
        <f t="shared" ref="D162:D163" si="19">C162*A162</f>
        <v>1</v>
      </c>
      <c r="E162" s="40">
        <f t="shared" ref="E162:E165" si="20">B162+D162</f>
        <v>21</v>
      </c>
      <c r="F162" s="40">
        <f t="shared" ref="F162:F165" si="21">E162</f>
        <v>21</v>
      </c>
    </row>
    <row r="163" spans="1:6">
      <c r="A163">
        <v>3</v>
      </c>
      <c r="B163">
        <v>20</v>
      </c>
      <c r="C163" s="39">
        <f t="shared" si="18"/>
        <v>0.5</v>
      </c>
      <c r="D163" s="40">
        <f t="shared" si="19"/>
        <v>1.5</v>
      </c>
      <c r="E163" s="40">
        <f t="shared" si="20"/>
        <v>21.5</v>
      </c>
      <c r="F163" s="40">
        <f t="shared" si="21"/>
        <v>21.5</v>
      </c>
    </row>
    <row r="164" spans="1:6">
      <c r="A164">
        <v>4</v>
      </c>
      <c r="B164">
        <v>20</v>
      </c>
      <c r="C164" s="39">
        <f t="shared" si="18"/>
        <v>0.5</v>
      </c>
      <c r="D164" s="40">
        <f>C164*A164</f>
        <v>2</v>
      </c>
      <c r="E164" s="40">
        <f t="shared" si="20"/>
        <v>22</v>
      </c>
      <c r="F164" s="40">
        <f t="shared" si="21"/>
        <v>22</v>
      </c>
    </row>
    <row r="165" spans="1:6">
      <c r="A165">
        <v>5</v>
      </c>
      <c r="B165">
        <v>20</v>
      </c>
      <c r="C165" s="39">
        <f t="shared" si="18"/>
        <v>0.5</v>
      </c>
      <c r="D165" s="40">
        <f t="shared" ref="D165" si="22">C165*A165</f>
        <v>2.5</v>
      </c>
      <c r="E165" s="40">
        <f t="shared" si="20"/>
        <v>22.5</v>
      </c>
      <c r="F165" s="40">
        <f t="shared" si="21"/>
        <v>22.5</v>
      </c>
    </row>
    <row r="176" spans="1:6">
      <c r="A176" s="41" t="s">
        <v>41</v>
      </c>
      <c r="B176" s="41"/>
      <c r="C176" s="41"/>
      <c r="D176" s="41"/>
      <c r="E176" s="41"/>
      <c r="F176" s="41"/>
    </row>
    <row r="177" spans="1:6">
      <c r="A177" t="s">
        <v>28</v>
      </c>
      <c r="B177" t="s">
        <v>37</v>
      </c>
      <c r="C177" t="s">
        <v>38</v>
      </c>
      <c r="D177" t="s">
        <v>39</v>
      </c>
      <c r="E177" t="s">
        <v>40</v>
      </c>
      <c r="F177" t="s">
        <v>33</v>
      </c>
    </row>
    <row r="178" spans="1:6">
      <c r="A178">
        <v>1</v>
      </c>
      <c r="B178">
        <v>20</v>
      </c>
      <c r="C178" s="42">
        <v>2</v>
      </c>
      <c r="D178" s="40">
        <f>C178*A178</f>
        <v>2</v>
      </c>
      <c r="E178" s="40">
        <f>B178+D178</f>
        <v>22</v>
      </c>
      <c r="F178" s="40">
        <f>E178</f>
        <v>22</v>
      </c>
    </row>
    <row r="179" spans="1:6">
      <c r="A179">
        <v>2</v>
      </c>
      <c r="B179">
        <v>20</v>
      </c>
      <c r="C179" s="42">
        <v>2</v>
      </c>
      <c r="D179" s="40">
        <f t="shared" ref="D179:D180" si="23">C179*A179</f>
        <v>4</v>
      </c>
      <c r="E179" s="40">
        <f t="shared" ref="E179:E182" si="24">B179+D179</f>
        <v>24</v>
      </c>
      <c r="F179" s="40">
        <f t="shared" ref="F179:F182" si="25">E179</f>
        <v>24</v>
      </c>
    </row>
    <row r="180" spans="1:6">
      <c r="A180">
        <v>3</v>
      </c>
      <c r="B180">
        <v>20</v>
      </c>
      <c r="C180" s="42">
        <v>2</v>
      </c>
      <c r="D180" s="40">
        <f t="shared" si="23"/>
        <v>6</v>
      </c>
      <c r="E180" s="40">
        <f t="shared" si="24"/>
        <v>26</v>
      </c>
      <c r="F180" s="40">
        <f t="shared" si="25"/>
        <v>26</v>
      </c>
    </row>
    <row r="181" spans="1:6">
      <c r="A181">
        <v>4</v>
      </c>
      <c r="B181">
        <v>20</v>
      </c>
      <c r="C181" s="42">
        <v>2</v>
      </c>
      <c r="D181" s="40">
        <f>C181*A181</f>
        <v>8</v>
      </c>
      <c r="E181" s="40">
        <f t="shared" si="24"/>
        <v>28</v>
      </c>
      <c r="F181" s="40">
        <f t="shared" si="25"/>
        <v>28</v>
      </c>
    </row>
    <row r="182" spans="1:6">
      <c r="A182">
        <v>5</v>
      </c>
      <c r="B182">
        <v>20</v>
      </c>
      <c r="C182" s="42">
        <v>2</v>
      </c>
      <c r="D182" s="40">
        <f t="shared" ref="D182" si="26">C182*A182</f>
        <v>10</v>
      </c>
      <c r="E182" s="40">
        <f t="shared" si="24"/>
        <v>30</v>
      </c>
      <c r="F182" s="40">
        <f t="shared" si="25"/>
        <v>30</v>
      </c>
    </row>
  </sheetData>
  <sortState ref="D69:D77">
    <sortCondition ref="D69:D77"/>
  </sortState>
  <mergeCells count="12">
    <mergeCell ref="A143:F143"/>
    <mergeCell ref="A159:F159"/>
    <mergeCell ref="A176:F176"/>
    <mergeCell ref="D67:E67"/>
    <mergeCell ref="A92:F92"/>
    <mergeCell ref="A110:F110"/>
    <mergeCell ref="A127:F127"/>
    <mergeCell ref="A1:B1"/>
    <mergeCell ref="A17:B17"/>
    <mergeCell ref="A34:B34"/>
    <mergeCell ref="A51:B51"/>
    <mergeCell ref="A67:B67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2.83</vt:lpstr>
      <vt:lpstr>Ejercicios 3.1-3.11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2019-10-08T16:58:31Z</dcterms:created>
  <dcterms:modified xsi:type="dcterms:W3CDTF">2019-10-11T16:43:58Z</dcterms:modified>
</cp:coreProperties>
</file>