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C4E546A9-479F-4317-A457-B712509677B9}" xr6:coauthVersionLast="45" xr6:coauthVersionMax="45" xr10:uidLastSave="{00000000-0000-0000-0000-000000000000}"/>
  <bookViews>
    <workbookView xWindow="-120" yWindow="-120" windowWidth="20730" windowHeight="11310" firstSheet="3" activeTab="5"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92" i="6" l="1"/>
  <c r="D1192" i="6"/>
  <c r="C1192" i="6" s="1"/>
  <c r="B1194" i="6"/>
  <c r="D1194" i="6" s="1"/>
  <c r="C1194" i="6" s="1"/>
  <c r="B1193" i="6"/>
  <c r="D1193" i="6" s="1"/>
  <c r="C1193" i="6" s="1"/>
  <c r="C1175" i="6"/>
  <c r="C1176" i="6"/>
  <c r="C1174" i="6"/>
  <c r="A1175" i="6"/>
  <c r="A1176" i="6"/>
  <c r="A1174" i="6"/>
  <c r="D1174" i="6"/>
  <c r="B1176" i="6"/>
  <c r="C1159" i="6"/>
  <c r="C1160" i="6"/>
  <c r="C1158" i="6"/>
  <c r="A1159" i="6"/>
  <c r="A1160" i="6"/>
  <c r="A1158" i="6"/>
  <c r="C1156" i="6"/>
  <c r="B1160" i="6" s="1"/>
  <c r="D1158" i="6"/>
  <c r="C1142" i="6"/>
  <c r="C1143" i="6"/>
  <c r="C1141" i="6"/>
  <c r="A1142" i="6"/>
  <c r="A1143" i="6"/>
  <c r="A1141" i="6"/>
  <c r="B1143" i="6"/>
  <c r="D1143" i="6" s="1"/>
  <c r="B1142" i="6"/>
  <c r="D1142" i="6" s="1"/>
  <c r="D1141" i="6"/>
  <c r="A1126" i="6"/>
  <c r="A1127" i="6"/>
  <c r="A1125" i="6"/>
  <c r="C1126" i="6"/>
  <c r="C1127" i="6"/>
  <c r="C1125" i="6"/>
  <c r="B1127" i="6"/>
  <c r="D1127" i="6" s="1"/>
  <c r="B1126" i="6"/>
  <c r="D1126" i="6" s="1"/>
  <c r="D1125" i="6"/>
  <c r="A1108" i="6"/>
  <c r="A1109" i="6"/>
  <c r="A1107" i="6"/>
  <c r="C1108" i="6"/>
  <c r="C1109" i="6"/>
  <c r="C1107" i="6"/>
  <c r="B1109" i="6"/>
  <c r="D1109" i="6" s="1"/>
  <c r="B1108" i="6"/>
  <c r="D1108" i="6" s="1"/>
  <c r="D1107" i="6"/>
  <c r="B1092" i="6"/>
  <c r="C1092" i="6"/>
  <c r="C1093" i="6"/>
  <c r="A1092" i="6"/>
  <c r="A1093" i="6"/>
  <c r="A1091" i="6"/>
  <c r="C1091" i="6"/>
  <c r="B1093" i="6"/>
  <c r="D1093" i="6" s="1"/>
  <c r="D1092" i="6"/>
  <c r="D1091" i="6"/>
  <c r="A1075" i="6"/>
  <c r="A1076" i="6"/>
  <c r="A1074" i="6"/>
  <c r="C1075" i="6"/>
  <c r="C1076" i="6"/>
  <c r="C1074" i="6"/>
  <c r="B1076" i="6"/>
  <c r="D1076" i="6" s="1"/>
  <c r="B1075" i="6"/>
  <c r="D1075" i="6" s="1"/>
  <c r="D1074" i="6"/>
  <c r="A1057" i="6"/>
  <c r="A1058" i="6"/>
  <c r="A1056" i="6"/>
  <c r="C1057" i="6"/>
  <c r="C1058" i="6"/>
  <c r="C1056" i="6"/>
  <c r="D1056" i="6"/>
  <c r="B1058" i="6"/>
  <c r="A1040" i="6"/>
  <c r="A1041" i="6"/>
  <c r="A1039" i="6"/>
  <c r="C1040" i="6"/>
  <c r="C1041" i="6"/>
  <c r="C1039" i="6"/>
  <c r="C1037" i="6"/>
  <c r="B1041" i="6"/>
  <c r="D1041" i="6" s="1"/>
  <c r="B1040" i="6"/>
  <c r="D1040" i="6" s="1"/>
  <c r="D1039" i="6"/>
  <c r="B1023" i="6"/>
  <c r="A1023" i="6" s="1"/>
  <c r="C1024" i="6"/>
  <c r="C1022" i="6"/>
  <c r="B1024" i="6"/>
  <c r="D1024" i="6" s="1"/>
  <c r="D1022" i="6"/>
  <c r="A1022" i="6"/>
  <c r="B1006" i="6"/>
  <c r="C1006" i="6" s="1"/>
  <c r="A1005" i="6"/>
  <c r="A1004" i="6"/>
  <c r="C1005" i="6"/>
  <c r="C1004" i="6"/>
  <c r="A1193" i="6" l="1"/>
  <c r="A1194" i="6"/>
  <c r="D1176" i="6"/>
  <c r="B1175" i="6"/>
  <c r="D1160" i="6"/>
  <c r="B1159" i="6"/>
  <c r="D1058" i="6"/>
  <c r="B1057" i="6"/>
  <c r="D1023" i="6"/>
  <c r="C1023" i="6" s="1"/>
  <c r="A1024" i="6"/>
  <c r="A1006" i="6"/>
  <c r="C990" i="6"/>
  <c r="C989" i="6"/>
  <c r="A990" i="6"/>
  <c r="A991" i="6"/>
  <c r="A992" i="6"/>
  <c r="A989" i="6"/>
  <c r="C987" i="6"/>
  <c r="C986" i="6"/>
  <c r="D992" i="6"/>
  <c r="C992" i="6" s="1"/>
  <c r="D991" i="6"/>
  <c r="C991" i="6" s="1"/>
  <c r="D989" i="6"/>
  <c r="B990" i="6"/>
  <c r="C974" i="6"/>
  <c r="C972" i="6"/>
  <c r="C971" i="6"/>
  <c r="A972" i="6"/>
  <c r="A973" i="6"/>
  <c r="A974" i="6"/>
  <c r="A971" i="6"/>
  <c r="C969" i="6"/>
  <c r="C968" i="6"/>
  <c r="A969" i="6"/>
  <c r="D974" i="6"/>
  <c r="D973" i="6"/>
  <c r="C973" i="6" s="1"/>
  <c r="B972" i="6"/>
  <c r="D971" i="6"/>
  <c r="C954" i="6"/>
  <c r="C953" i="6"/>
  <c r="A954" i="6"/>
  <c r="A955" i="6"/>
  <c r="A956" i="6"/>
  <c r="A953" i="6"/>
  <c r="C951" i="6"/>
  <c r="C950" i="6"/>
  <c r="D953" i="6"/>
  <c r="B954" i="6"/>
  <c r="D955" i="6"/>
  <c r="C955" i="6" s="1"/>
  <c r="D956" i="6"/>
  <c r="C956" i="6" s="1"/>
  <c r="A937" i="6"/>
  <c r="D937" i="6"/>
  <c r="C937" i="6" s="1"/>
  <c r="C940" i="6"/>
  <c r="C938" i="6"/>
  <c r="A938" i="6"/>
  <c r="A939" i="6"/>
  <c r="A940" i="6"/>
  <c r="C935" i="6"/>
  <c r="C934" i="6"/>
  <c r="D940" i="6"/>
  <c r="D939" i="6"/>
  <c r="C939" i="6" s="1"/>
  <c r="B938" i="6"/>
  <c r="D920" i="6"/>
  <c r="C920" i="6" s="1"/>
  <c r="B920" i="6"/>
  <c r="A919" i="6"/>
  <c r="D919" i="6"/>
  <c r="C919" i="6" s="1"/>
  <c r="D921" i="6"/>
  <c r="D922" i="6"/>
  <c r="C922" i="6"/>
  <c r="C921" i="6"/>
  <c r="A920" i="6"/>
  <c r="A921" i="6"/>
  <c r="A922" i="6"/>
  <c r="C917" i="6"/>
  <c r="C916" i="6"/>
  <c r="A917" i="6"/>
  <c r="C905" i="6"/>
  <c r="C904" i="6"/>
  <c r="C903" i="6"/>
  <c r="C902" i="6"/>
  <c r="A903" i="6"/>
  <c r="A904" i="6"/>
  <c r="A905" i="6"/>
  <c r="A902" i="6"/>
  <c r="D903" i="6"/>
  <c r="B903" i="6"/>
  <c r="A899" i="6"/>
  <c r="A885" i="6"/>
  <c r="A886" i="6"/>
  <c r="A887" i="6"/>
  <c r="A884" i="6"/>
  <c r="B885" i="6"/>
  <c r="A868" i="6"/>
  <c r="A869" i="6"/>
  <c r="A870" i="6"/>
  <c r="A867" i="6"/>
  <c r="A864" i="6"/>
  <c r="B868" i="6" s="1"/>
  <c r="C853" i="6"/>
  <c r="C852" i="6"/>
  <c r="C851" i="6"/>
  <c r="C850" i="6"/>
  <c r="A851" i="6"/>
  <c r="A852" i="6"/>
  <c r="A853" i="6"/>
  <c r="A850" i="6"/>
  <c r="C848" i="6"/>
  <c r="D851" i="6"/>
  <c r="B851" i="6"/>
  <c r="A834" i="6"/>
  <c r="A835" i="6"/>
  <c r="A836" i="6"/>
  <c r="A833" i="6"/>
  <c r="A831" i="6"/>
  <c r="B834" i="6" s="1"/>
  <c r="A817" i="6"/>
  <c r="A818" i="6"/>
  <c r="A819" i="6"/>
  <c r="A816" i="6"/>
  <c r="B817" i="6"/>
  <c r="C803" i="6"/>
  <c r="C802" i="6"/>
  <c r="C801" i="6"/>
  <c r="C800" i="6"/>
  <c r="A801" i="6"/>
  <c r="A802" i="6"/>
  <c r="A803" i="6"/>
  <c r="A800" i="6"/>
  <c r="C798" i="6"/>
  <c r="D801" i="6" s="1"/>
  <c r="B801" i="6"/>
  <c r="A798" i="6"/>
  <c r="A783" i="6"/>
  <c r="A784" i="6"/>
  <c r="A785" i="6"/>
  <c r="A782" i="6"/>
  <c r="A780" i="6"/>
  <c r="B783" i="6"/>
  <c r="A766" i="6"/>
  <c r="A767" i="6"/>
  <c r="A768" i="6"/>
  <c r="A765" i="6"/>
  <c r="A763" i="6"/>
  <c r="B766" i="6" s="1"/>
  <c r="C751" i="6"/>
  <c r="C750" i="6"/>
  <c r="C749" i="6"/>
  <c r="C748" i="6"/>
  <c r="A749" i="6"/>
  <c r="A750" i="6"/>
  <c r="A751" i="6"/>
  <c r="A748" i="6"/>
  <c r="D749" i="6"/>
  <c r="B749" i="6"/>
  <c r="A730" i="6"/>
  <c r="A731" i="6"/>
  <c r="A732" i="6"/>
  <c r="A729" i="6"/>
  <c r="B730" i="6"/>
  <c r="A713" i="6"/>
  <c r="A714" i="6"/>
  <c r="A715" i="6"/>
  <c r="A712" i="6"/>
  <c r="B713" i="6"/>
  <c r="C698" i="6"/>
  <c r="C697" i="6"/>
  <c r="C696" i="6"/>
  <c r="C695" i="6"/>
  <c r="A696" i="6"/>
  <c r="A697" i="6"/>
  <c r="A698" i="6"/>
  <c r="A695" i="6"/>
  <c r="D696" i="6"/>
  <c r="B696" i="6"/>
  <c r="A679" i="6"/>
  <c r="A680" i="6"/>
  <c r="A681" i="6"/>
  <c r="A678" i="6"/>
  <c r="B679" i="6"/>
  <c r="B661" i="6"/>
  <c r="A661" i="6"/>
  <c r="A662" i="6"/>
  <c r="A663" i="6"/>
  <c r="A660" i="6"/>
  <c r="A643" i="6"/>
  <c r="A644" i="6"/>
  <c r="A645" i="6"/>
  <c r="A642" i="6"/>
  <c r="B642" i="6"/>
  <c r="D627" i="6"/>
  <c r="C627" i="6" s="1"/>
  <c r="B627" i="6"/>
  <c r="A627" i="6" s="1"/>
  <c r="C630" i="6"/>
  <c r="C629" i="6"/>
  <c r="C628" i="6"/>
  <c r="C626" i="6"/>
  <c r="A626" i="6"/>
  <c r="A629" i="6"/>
  <c r="A630" i="6"/>
  <c r="A628" i="6"/>
  <c r="C624" i="6"/>
  <c r="B610" i="6"/>
  <c r="A611" i="6"/>
  <c r="A612" i="6"/>
  <c r="A613" i="6"/>
  <c r="A610" i="6"/>
  <c r="A608" i="6"/>
  <c r="C574" i="6"/>
  <c r="A574" i="6"/>
  <c r="C578" i="6"/>
  <c r="C577" i="6"/>
  <c r="C576" i="6"/>
  <c r="C575" i="6"/>
  <c r="A575" i="6"/>
  <c r="A576" i="6"/>
  <c r="A577" i="6"/>
  <c r="A578" i="6"/>
  <c r="D575" i="6"/>
  <c r="A594" i="6"/>
  <c r="A595" i="6"/>
  <c r="A596" i="6"/>
  <c r="A593" i="6"/>
  <c r="B593" i="6"/>
  <c r="B558" i="6"/>
  <c r="A558" i="6" s="1"/>
  <c r="A559" i="6"/>
  <c r="A560" i="6"/>
  <c r="A561" i="6"/>
  <c r="A546" i="6"/>
  <c r="A543" i="6"/>
  <c r="A544" i="6"/>
  <c r="A545" i="6"/>
  <c r="A542" i="6"/>
  <c r="D1175" i="6" l="1"/>
  <c r="D1159" i="6"/>
  <c r="D1057" i="6"/>
  <c r="D990" i="6"/>
  <c r="D972" i="6"/>
  <c r="D954" i="6"/>
  <c r="D938" i="6"/>
  <c r="A527" i="6"/>
  <c r="A528" i="6"/>
  <c r="A529" i="6"/>
  <c r="A530" i="6"/>
  <c r="A526" i="6"/>
  <c r="B530" i="6"/>
  <c r="A524" i="6"/>
  <c r="A513" i="6"/>
  <c r="A508" i="6"/>
  <c r="B514" i="6" s="1"/>
  <c r="A514" i="6" s="1"/>
  <c r="A512" i="6" l="1"/>
  <c r="A510" i="6"/>
  <c r="A511" i="6"/>
  <c r="C495" i="6"/>
  <c r="A496" i="6"/>
  <c r="A497" i="6"/>
  <c r="A498" i="6"/>
  <c r="A495" i="6"/>
  <c r="C493" i="6"/>
  <c r="C492" i="6"/>
  <c r="D497" i="6"/>
  <c r="C497" i="6" s="1"/>
  <c r="D496" i="6"/>
  <c r="C496" i="6" s="1"/>
  <c r="D495" i="6"/>
  <c r="B482" i="6"/>
  <c r="D482" i="6" s="1"/>
  <c r="C482" i="6" s="1"/>
  <c r="B481" i="6"/>
  <c r="D481" i="6" s="1"/>
  <c r="C481" i="6" s="1"/>
  <c r="B483" i="6"/>
  <c r="D483" i="6" s="1"/>
  <c r="C483" i="6" s="1"/>
  <c r="C480" i="6"/>
  <c r="A480" i="6"/>
  <c r="C478" i="6"/>
  <c r="C477" i="6"/>
  <c r="A478" i="6"/>
  <c r="D480" i="6"/>
  <c r="C467" i="6"/>
  <c r="C465" i="6"/>
  <c r="A466" i="6"/>
  <c r="A467" i="6"/>
  <c r="A468" i="6"/>
  <c r="A465" i="6"/>
  <c r="C463" i="6"/>
  <c r="C462" i="6"/>
  <c r="D468" i="6"/>
  <c r="C468" i="6" s="1"/>
  <c r="D467" i="6"/>
  <c r="D466" i="6"/>
  <c r="C466" i="6" s="1"/>
  <c r="D465" i="6"/>
  <c r="C453" i="6"/>
  <c r="C450" i="6"/>
  <c r="A451" i="6"/>
  <c r="A452" i="6"/>
  <c r="A453" i="6"/>
  <c r="A450" i="6"/>
  <c r="C448" i="6"/>
  <c r="C447" i="6"/>
  <c r="A448" i="6"/>
  <c r="D453" i="6"/>
  <c r="D452" i="6"/>
  <c r="C452" i="6" s="1"/>
  <c r="D451" i="6"/>
  <c r="C451" i="6" s="1"/>
  <c r="D450" i="6"/>
  <c r="D435" i="6"/>
  <c r="C435" i="6" s="1"/>
  <c r="D436" i="6"/>
  <c r="D437" i="6"/>
  <c r="D434" i="6"/>
  <c r="C434" i="6" s="1"/>
  <c r="C437" i="6"/>
  <c r="C436" i="6"/>
  <c r="A435" i="6"/>
  <c r="A436" i="6"/>
  <c r="A437" i="6"/>
  <c r="A434" i="6"/>
  <c r="C432" i="6"/>
  <c r="C431" i="6"/>
  <c r="C422" i="6"/>
  <c r="C421" i="6"/>
  <c r="C420" i="6"/>
  <c r="C419" i="6"/>
  <c r="A420" i="6"/>
  <c r="A421" i="6"/>
  <c r="A422" i="6"/>
  <c r="A419" i="6"/>
  <c r="C406" i="6"/>
  <c r="C405" i="6"/>
  <c r="C404" i="6"/>
  <c r="C403" i="6"/>
  <c r="A404" i="6"/>
  <c r="A405" i="6"/>
  <c r="A406" i="6"/>
  <c r="A403" i="6"/>
  <c r="C391" i="6"/>
  <c r="C390" i="6"/>
  <c r="C389" i="6"/>
  <c r="C388" i="6"/>
  <c r="A389" i="6"/>
  <c r="A390" i="6"/>
  <c r="A391" i="6"/>
  <c r="A388" i="6"/>
  <c r="C377" i="6"/>
  <c r="C376" i="6"/>
  <c r="C375" i="6"/>
  <c r="C374" i="6"/>
  <c r="A375" i="6"/>
  <c r="A376" i="6"/>
  <c r="A377" i="6"/>
  <c r="A374" i="6"/>
  <c r="C371" i="6"/>
  <c r="C361" i="6"/>
  <c r="C360" i="6"/>
  <c r="C359" i="6"/>
  <c r="C358" i="6"/>
  <c r="C355" i="6"/>
  <c r="A359" i="6"/>
  <c r="A360" i="6"/>
  <c r="A361" i="6"/>
  <c r="A358" i="6"/>
  <c r="E346" i="6"/>
  <c r="E345" i="6"/>
  <c r="E344" i="6"/>
  <c r="E343" i="6"/>
  <c r="C346" i="6"/>
  <c r="C345" i="6"/>
  <c r="C344" i="6"/>
  <c r="C343" i="6"/>
  <c r="A344" i="6"/>
  <c r="A345" i="6"/>
  <c r="A346" i="6"/>
  <c r="A343" i="6"/>
  <c r="A329" i="6"/>
  <c r="A330" i="6"/>
  <c r="A331" i="6"/>
  <c r="A328" i="6"/>
  <c r="A314" i="6"/>
  <c r="A315" i="6"/>
  <c r="A316" i="6"/>
  <c r="A313" i="6"/>
  <c r="A299" i="6"/>
  <c r="A300" i="6"/>
  <c r="A301" i="6"/>
  <c r="A298" i="6"/>
  <c r="E286" i="6"/>
  <c r="E285" i="6"/>
  <c r="E284" i="6"/>
  <c r="E283" i="6"/>
  <c r="C286" i="6"/>
  <c r="C285" i="6"/>
  <c r="C284" i="6"/>
  <c r="C283" i="6"/>
  <c r="A284" i="6"/>
  <c r="A285" i="6"/>
  <c r="A286" i="6"/>
  <c r="A283" i="6"/>
  <c r="A268" i="6"/>
  <c r="A269" i="6"/>
  <c r="A270" i="6"/>
  <c r="A267" i="6"/>
  <c r="A253" i="6"/>
  <c r="A254" i="6"/>
  <c r="A255" i="6"/>
  <c r="A252" i="6"/>
  <c r="A237" i="6"/>
  <c r="A238" i="6"/>
  <c r="A239" i="6"/>
  <c r="A236" i="6"/>
  <c r="E223" i="6"/>
  <c r="E222" i="6"/>
  <c r="E221" i="6"/>
  <c r="E220" i="6"/>
  <c r="C223" i="6"/>
  <c r="C222" i="6"/>
  <c r="C221" i="6"/>
  <c r="C220" i="6"/>
  <c r="A221" i="6"/>
  <c r="A222" i="6"/>
  <c r="A223" i="6"/>
  <c r="A220" i="6"/>
  <c r="E218" i="6"/>
  <c r="C218" i="6"/>
  <c r="A218" i="6"/>
  <c r="A206" i="6"/>
  <c r="A207" i="6"/>
  <c r="A208" i="6"/>
  <c r="A205" i="6"/>
  <c r="A203" i="6"/>
  <c r="A191" i="6"/>
  <c r="A192" i="6"/>
  <c r="A193" i="6"/>
  <c r="A190" i="6"/>
  <c r="A188" i="6"/>
  <c r="A176" i="6"/>
  <c r="A177" i="6"/>
  <c r="A178" i="6"/>
  <c r="A175" i="6"/>
  <c r="A173" i="6"/>
  <c r="A163" i="6"/>
  <c r="E163" i="6"/>
  <c r="E162" i="6"/>
  <c r="E161" i="6"/>
  <c r="E160" i="6"/>
  <c r="C163" i="6"/>
  <c r="C162" i="6"/>
  <c r="C161" i="6"/>
  <c r="C160" i="6"/>
  <c r="A161" i="6"/>
  <c r="A162" i="6"/>
  <c r="A160" i="6"/>
  <c r="A146" i="6"/>
  <c r="A147" i="6"/>
  <c r="A148" i="6"/>
  <c r="A145" i="6"/>
  <c r="A130" i="6"/>
  <c r="A131" i="6"/>
  <c r="A132" i="6"/>
  <c r="A129" i="6"/>
  <c r="D498" i="6" l="1"/>
  <c r="C498" i="6" s="1"/>
  <c r="A482" i="6"/>
  <c r="A481" i="6"/>
  <c r="A483" i="6"/>
  <c r="E116" i="6"/>
  <c r="E115" i="6"/>
  <c r="E114" i="6"/>
  <c r="E113" i="6"/>
  <c r="C116" i="6"/>
  <c r="C115" i="6"/>
  <c r="C114" i="6"/>
  <c r="C113" i="6"/>
  <c r="A114" i="6"/>
  <c r="A115" i="6"/>
  <c r="A116" i="6"/>
  <c r="A113" i="6"/>
  <c r="C111" i="6"/>
  <c r="A111" i="6"/>
  <c r="A98" i="6"/>
  <c r="A99" i="6"/>
  <c r="A100" i="6"/>
  <c r="A97" i="6"/>
  <c r="B85" i="6"/>
  <c r="A85" i="6" s="1"/>
  <c r="A83" i="6"/>
  <c r="A84" i="6"/>
  <c r="A82" i="6"/>
  <c r="A80" i="6"/>
  <c r="A67" i="6"/>
  <c r="A68" i="6"/>
  <c r="A69" i="6"/>
  <c r="A66" i="6"/>
  <c r="A64" i="6"/>
  <c r="C54" i="6" l="1"/>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<sst xmlns="http://schemas.openxmlformats.org/spreadsheetml/2006/main" count="927" uniqueCount="364">
  <si>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</si>
  <si>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</si>
  <si>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</si>
  <si>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</si>
  <si>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</si>
  <si>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</si>
  <si>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</si>
  <si>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</si>
  <si>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</si>
  <si>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</si>
  <si>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</si>
  <si>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</si>
  <si>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</si>
  <si>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</si>
  <si>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</si>
  <si>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</si>
  <si>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</si>
  <si>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</si>
  <si>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</si>
  <si>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</si>
  <si>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</si>
  <si>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</si>
  <si>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</si>
  <si>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</si>
  <si>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</si>
  <si>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</si>
  <si>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</si>
  <si>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</si>
  <si>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</si>
  <si>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</si>
  <si>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</si>
  <si>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</si>
  <si>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</si>
  <si>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</si>
  <si>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</si>
  <si>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</si>
  <si>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</si>
  <si>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</si>
  <si>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</si>
  <si>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</si>
  <si>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</si>
  <si>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</si>
  <si>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</si>
  <si>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</si>
  <si>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</si>
  <si>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</si>
  <si>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</si>
  <si>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</si>
  <si>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</si>
  <si>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</si>
  <si>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</si>
  <si>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</si>
  <si>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</si>
  <si>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</si>
  <si>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</si>
  <si>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</si>
  <si>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</si>
  <si>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</si>
  <si>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</si>
  <si>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</si>
  <si>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</si>
  <si>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</si>
  <si>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</si>
  <si>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</si>
  <si>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</si>
  <si>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</si>
  <si>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</si>
  <si>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</si>
  <si>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</si>
  <si>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</si>
  <si>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</si>
  <si>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</si>
  <si>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</si>
  <si>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</si>
  <si>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</si>
  <si>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</si>
  <si>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</si>
  <si>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</si>
  <si>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</si>
  <si>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</si>
  <si>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</si>
  <si>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</si>
  <si>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</si>
  <si>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</si>
  <si>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</si>
  <si>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</si>
  <si>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</si>
  <si>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</si>
  <si>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</si>
  <si>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</si>
  <si>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</si>
  <si>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</si>
  <si>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</si>
  <si>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</si>
  <si>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</si>
  <si>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</si>
  <si>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</si>
  <si>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</si>
  <si>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</si>
  <si>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</si>
  <si>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</si>
  <si>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</si>
  <si>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</si>
  <si>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</si>
  <si>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</si>
  <si>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</si>
  <si>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</si>
  <si>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</si>
  <si>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</si>
  <si>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</si>
  <si>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</si>
  <si>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</si>
  <si>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</si>
  <si>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</si>
  <si>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</si>
  <si>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</si>
  <si>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</si>
  <si>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</si>
  <si>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</si>
  <si>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</si>
  <si>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</si>
  <si>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</si>
  <si>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</si>
  <si>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</si>
  <si>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</si>
  <si>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</si>
  <si>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</si>
  <si>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</si>
  <si>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</si>
  <si>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</si>
  <si>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</si>
  <si>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</si>
  <si>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</si>
  <si>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</si>
  <si>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</si>
  <si>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</si>
  <si>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</si>
  <si>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</si>
  <si>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</si>
  <si>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</si>
  <si>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</si>
  <si>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</si>
  <si>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</si>
  <si>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</si>
  <si>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</si>
  <si>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</si>
  <si>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</si>
  <si>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</si>
  <si>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</si>
  <si>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</si>
  <si>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</si>
  <si>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</si>
  <si>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</si>
  <si>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</si>
  <si>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</si>
  <si>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</si>
  <si>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</si>
  <si>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</si>
  <si>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</si>
  <si>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</si>
  <si>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</si>
  <si>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</si>
  <si>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</si>
  <si>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</si>
  <si>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</si>
  <si>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</si>
  <si>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</si>
  <si>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</si>
  <si>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</si>
  <si>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</si>
  <si>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</si>
  <si>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</si>
  <si>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</si>
  <si>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</si>
  <si>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</si>
  <si>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</si>
  <si>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</si>
  <si>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</si>
  <si>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</si>
  <si>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</si>
  <si>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</si>
  <si>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</si>
  <si>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</si>
  <si>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</si>
  <si>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</si>
  <si>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</si>
  <si>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</si>
  <si>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</si>
  <si>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</si>
  <si>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</si>
  <si>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</si>
  <si>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</si>
  <si>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</si>
  <si>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</si>
  <si>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</si>
  <si>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</si>
  <si>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</si>
  <si>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</si>
  <si>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</si>
  <si>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</si>
  <si>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</si>
  <si>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</si>
  <si>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</si>
  <si>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</si>
  <si>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</si>
  <si>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</si>
  <si>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</si>
  <si>
    <t>Qd=65-0.25Px</t>
  </si>
  <si>
    <t>5,9</t>
  </si>
  <si>
    <t>5,10</t>
  </si>
  <si>
    <t>Qd=65-Px</t>
  </si>
  <si>
    <t>5,11</t>
  </si>
  <si>
    <t>Qd=65-6.5Px</t>
  </si>
  <si>
    <t>5,12</t>
  </si>
  <si>
    <t>Qd=24-(1/4)Px</t>
  </si>
  <si>
    <t>5,13</t>
  </si>
  <si>
    <t>Qd=32-(1/4)Px</t>
  </si>
  <si>
    <t>5,14</t>
  </si>
  <si>
    <t>Qd=44-(1/4)Px</t>
  </si>
  <si>
    <t>5,15</t>
  </si>
  <si>
    <t>5,16</t>
  </si>
  <si>
    <t>Qd=50-0.5Px</t>
  </si>
  <si>
    <t>5,17</t>
  </si>
  <si>
    <t>Qd=75-0.5Px</t>
  </si>
  <si>
    <t>5,18</t>
  </si>
  <si>
    <t>Qd=30-0.5Px</t>
  </si>
  <si>
    <t>5,19</t>
  </si>
  <si>
    <t>5,20</t>
  </si>
  <si>
    <t>Qd=80-2Px</t>
  </si>
  <si>
    <t>5,21</t>
  </si>
  <si>
    <t>Qd=120-2Px</t>
  </si>
  <si>
    <t>5,22</t>
  </si>
  <si>
    <t>Qd=160-2Px</t>
  </si>
  <si>
    <t>5,23</t>
  </si>
  <si>
    <t>5,24</t>
  </si>
  <si>
    <t>Qd=4-2Px</t>
  </si>
  <si>
    <t>QD=120-60Px</t>
  </si>
  <si>
    <t>QD=100-20Px</t>
  </si>
  <si>
    <t>Qd=20-4Px</t>
  </si>
  <si>
    <t>5,25</t>
  </si>
  <si>
    <t>Qd=12-3Px</t>
  </si>
  <si>
    <t>QD=300-75Px</t>
  </si>
  <si>
    <t>5,26</t>
  </si>
  <si>
    <t>5,27</t>
  </si>
  <si>
    <t>Qd=45-0.5Px</t>
  </si>
  <si>
    <t>QD=180-2Px</t>
  </si>
  <si>
    <t>5,28</t>
  </si>
  <si>
    <t>Qd=70-0.1Px</t>
  </si>
  <si>
    <t>QD=700-Px</t>
  </si>
  <si>
    <t>5,29</t>
  </si>
  <si>
    <t>Qd=22-0.2Px</t>
  </si>
  <si>
    <t>QD=2640-24Px</t>
  </si>
  <si>
    <t>5,30</t>
  </si>
  <si>
    <t>Qd=14-(1/4)Px</t>
  </si>
  <si>
    <t>QD=1190-21.25Px</t>
  </si>
  <si>
    <t>5,31</t>
  </si>
  <si>
    <t>Qd=30-3Px</t>
  </si>
  <si>
    <t>QD=6300-630Px</t>
  </si>
  <si>
    <t>5,32</t>
  </si>
  <si>
    <t>Qd=10-(4/5)Px</t>
  </si>
  <si>
    <t>QD=520-41.6Px</t>
  </si>
  <si>
    <t>5,33</t>
  </si>
  <si>
    <t>QD=4000-800Px</t>
  </si>
  <si>
    <r>
      <t xml:space="preserve">5,33 </t>
    </r>
    <r>
      <rPr>
        <b/>
        <i/>
        <sz val="11"/>
        <color theme="1"/>
        <rFont val="Calibri"/>
        <family val="2"/>
        <scheme val="minor"/>
      </rPr>
      <t>bis</t>
    </r>
  </si>
  <si>
    <t>Qd=265-(3/2)Px</t>
  </si>
  <si>
    <r>
      <t xml:space="preserve">5,33 </t>
    </r>
    <r>
      <rPr>
        <b/>
        <i/>
        <sz val="11"/>
        <color theme="1"/>
        <rFont val="Calibri"/>
        <family val="2"/>
        <scheme val="minor"/>
      </rPr>
      <t>tris</t>
    </r>
  </si>
  <si>
    <t>Qd=397.5-(3/2)Px</t>
  </si>
  <si>
    <t>5,34</t>
  </si>
  <si>
    <t>Qs=-4+2Px</t>
  </si>
  <si>
    <t>Qs</t>
  </si>
  <si>
    <t>5,35</t>
  </si>
  <si>
    <t>Qs=-4+0.5Px</t>
  </si>
  <si>
    <t>5,36</t>
  </si>
  <si>
    <t>5,37</t>
  </si>
  <si>
    <t>Qs=-16+8Px</t>
  </si>
  <si>
    <t>5,38</t>
  </si>
  <si>
    <t>Qs=-16+(17/2)Px</t>
  </si>
  <si>
    <t>5,39</t>
  </si>
  <si>
    <t>5,40</t>
  </si>
  <si>
    <t>Qs=-65+6.5Px</t>
  </si>
  <si>
    <t>5,41</t>
  </si>
  <si>
    <t>Qs=-125+40Px</t>
  </si>
  <si>
    <t>5,42</t>
  </si>
  <si>
    <t>Qs=-125+20Px</t>
  </si>
  <si>
    <t>5,43</t>
  </si>
  <si>
    <t>5,44</t>
  </si>
  <si>
    <t>Qs=-7+0.5Px</t>
  </si>
  <si>
    <t>5,45</t>
  </si>
  <si>
    <t>Qs=-12+0.5Px</t>
  </si>
  <si>
    <t>5,46</t>
  </si>
  <si>
    <t>5,47</t>
  </si>
  <si>
    <t>Qs=-9+(3/2)Px</t>
  </si>
  <si>
    <t>5,48</t>
  </si>
  <si>
    <t>Qs=-9+(3/8)Px</t>
  </si>
  <si>
    <t>5,49</t>
  </si>
  <si>
    <t>5,50</t>
  </si>
  <si>
    <t>Qs=-20+4Px</t>
  </si>
  <si>
    <t>5,51</t>
  </si>
  <si>
    <t>Qs=-30+(7/8)Px</t>
  </si>
  <si>
    <t>5,52</t>
  </si>
  <si>
    <t>5,53</t>
  </si>
  <si>
    <t>Qs=-(30/25)+12Px</t>
  </si>
  <si>
    <t>5,54</t>
  </si>
  <si>
    <t>Qs=-30+12Px</t>
  </si>
  <si>
    <t>5,55</t>
  </si>
  <si>
    <t>QS=25*(Qs=-8+3/2 Px )=-200+37.5Px</t>
  </si>
  <si>
    <t>QS=-200+37.5Px</t>
  </si>
  <si>
    <t>Qs=-8+3/2 Px</t>
  </si>
  <si>
    <t>5,56</t>
  </si>
  <si>
    <t>5,57</t>
  </si>
  <si>
    <t>Qs=-6+0.5Px</t>
  </si>
  <si>
    <t>QS=15*(Qs=-6+0.5Px)=-90+7.5Px</t>
  </si>
  <si>
    <t>QS=-90+7.5Px</t>
  </si>
  <si>
    <t>5,58</t>
  </si>
  <si>
    <t>QS=60*(Qs=-2+Px )=-120+60Px</t>
  </si>
  <si>
    <t>Qs=-2+Px</t>
  </si>
  <si>
    <t>QS=-120+60Px</t>
  </si>
  <si>
    <t>5,59</t>
  </si>
  <si>
    <t>QS=10*(Qs=-32+(8/10)Px )=-320+8Px</t>
  </si>
  <si>
    <t>Qs=-32+(8/10)Px</t>
  </si>
  <si>
    <t>QS=-320+8Px</t>
  </si>
  <si>
    <t>5,60</t>
  </si>
  <si>
    <t>QS=45*(Qs=-5+1.5Px )=-225+67.5Px</t>
  </si>
  <si>
    <t>Qs=-5+1.5Px</t>
  </si>
  <si>
    <t>QS=-225+67.5Px</t>
  </si>
  <si>
    <t>5,61</t>
  </si>
  <si>
    <t>QD</t>
  </si>
  <si>
    <t>QS</t>
  </si>
  <si>
    <t>QS=-1+Px</t>
  </si>
  <si>
    <t>QD=6-Px</t>
  </si>
  <si>
    <t>5,62</t>
  </si>
  <si>
    <t xml:space="preserve">QS=-5+5Px </t>
  </si>
  <si>
    <t>QD=15-4Px</t>
  </si>
  <si>
    <t>5,63</t>
  </si>
  <si>
    <t xml:space="preserve">QS=-5+0.3Px </t>
  </si>
  <si>
    <t>QD=20-(1/2)Px</t>
  </si>
  <si>
    <t>5,64</t>
  </si>
  <si>
    <t xml:space="preserve">QS=-15+Px </t>
  </si>
  <si>
    <t>QD=135-1.5Px</t>
  </si>
  <si>
    <t>5,65</t>
  </si>
  <si>
    <t xml:space="preserve">QS=-10+5Px </t>
  </si>
  <si>
    <t>QD=100-8Px</t>
  </si>
  <si>
    <t>5,66</t>
  </si>
  <si>
    <t xml:space="preserve">QS=-8+14Px </t>
  </si>
  <si>
    <t>QD=68-15Px</t>
  </si>
  <si>
    <t>5,67</t>
  </si>
  <si>
    <t>QS=-15+30Px</t>
  </si>
  <si>
    <t>QD=200-12.5Px</t>
  </si>
  <si>
    <t>5,68</t>
  </si>
  <si>
    <t>QS=-80+20Px</t>
  </si>
  <si>
    <t>QD=340-25Px</t>
  </si>
  <si>
    <t>5,69</t>
  </si>
  <si>
    <t>QD=215-12Px</t>
  </si>
  <si>
    <t>QS=-40+4Px</t>
  </si>
  <si>
    <t>5,70</t>
  </si>
  <si>
    <t>QD=85-(15/4)Px</t>
  </si>
  <si>
    <t>QS=-16+8Px</t>
  </si>
  <si>
    <t>5,71</t>
  </si>
  <si>
    <t>QD=12-(1/10)Px</t>
  </si>
  <si>
    <t>QS=-8+0.25Px</t>
  </si>
  <si>
    <t>5,72</t>
  </si>
  <si>
    <t>QD=35-2Px</t>
  </si>
  <si>
    <t>QS=-10+0.5Px</t>
  </si>
  <si>
    <t>5,n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</si>
</sst>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2">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5.'!$A$430</c:f>
              <c:strCache>
                <c:ptCount val="1"/>
                <c:pt idx="0">
                  <c:v>Qd=22-0.2Px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5.'!$A$434:$A$437</c:f>
              <c:numCache>
                <c:formatCode>General</c:formatCode>
                <c:ptCount val="4"/>
                <c:pt idx="0">
                  <c:v>22</c:v>
                </c:pt>
                <c:pt idx="1">
                  <c:v>14</c:v>
                </c:pt>
                <c:pt idx="2">
                  <c:v>6</c:v>
                </c:pt>
                <c:pt idx="3">
                  <c:v>0</c:v>
                </c:pt>
              </c:numCache>
            </c:numRef>
          </c:xVal>
          <c:yVal>
            <c:numRef>
              <c:f>'Ejercicios 5.'!$B$434:$B$437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0-BDBA-4CB9-93E6-431278BBDDE5}"/>
            </c:ext>
          </c:extLst>
        </c:ser>
        <c:ser>
          <c:idx val="1"/>
          <c:order val="1"/>
          <c:tx>
            <c:strRef>
              <c:f>'Ejercicios 5.'!$C$430</c:f>
              <c:strCache>
                <c:ptCount val="1"/>
                <c:pt idx="0">
                  <c:v>QD=2640-24Px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5.'!$C$434:$C$437</c:f>
              <c:numCache>
                <c:formatCode>General</c:formatCode>
                <c:ptCount val="4"/>
                <c:pt idx="0">
                  <c:v>2640</c:v>
                </c:pt>
                <c:pt idx="1">
                  <c:v>1680</c:v>
                </c:pt>
                <c:pt idx="2">
                  <c:v>720</c:v>
                </c:pt>
                <c:pt idx="3">
                  <c:v>0</c:v>
                </c:pt>
              </c:numCache>
            </c:numRef>
          </c:xVal>
          <c:yVal>
            <c:numRef>
              <c:f>'Ejercicios 5.'!$D$434:$D$437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1-BDBA-4CB9-93E6-431278BBDDE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5.'!$A$446</c:f>
              <c:strCache>
                <c:ptCount val="1"/>
                <c:pt idx="0">
                  <c:v>Qd=14-(1/4)Px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5.'!$A$450:$A$453</c:f>
              <c:numCache>
                <c:formatCode>General</c:formatCode>
                <c:ptCount val="4"/>
                <c:pt idx="0">
                  <c:v>14</c:v>
                </c:pt>
                <c:pt idx="1">
                  <c:v>10</c:v>
                </c:pt>
                <c:pt idx="2">
                  <c:v>4.5</c:v>
                </c:pt>
                <c:pt idx="3">
                  <c:v>0</c:v>
                </c:pt>
              </c:numCache>
            </c:numRef>
          </c:xVal>
          <c:yVal>
            <c:numRef>
              <c:f>'Ejercicios 5.'!$B$450:$B$453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0-8CD6-4E0B-B705-1667DECBADCD}"/>
            </c:ext>
          </c:extLst>
        </c:ser>
        <c:ser>
          <c:idx val="1"/>
          <c:order val="1"/>
          <c:tx>
            <c:strRef>
              <c:f>'Ejercicios 5.'!$C$446</c:f>
              <c:strCache>
                <c:ptCount val="1"/>
                <c:pt idx="0">
                  <c:v>QD=1190-21.25Px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5.'!$C$450:$C$453</c:f>
              <c:numCache>
                <c:formatCode>General</c:formatCode>
                <c:ptCount val="4"/>
                <c:pt idx="0">
                  <c:v>1190</c:v>
                </c:pt>
                <c:pt idx="1">
                  <c:v>850</c:v>
                </c:pt>
                <c:pt idx="2">
                  <c:v>382.5</c:v>
                </c:pt>
                <c:pt idx="3">
                  <c:v>0</c:v>
                </c:pt>
              </c:numCache>
            </c:numRef>
          </c:xVal>
          <c:yVal>
            <c:numRef>
              <c:f>'Ejercicios 5.'!$D$450:$D$453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1-8CD6-4E0B-B705-1667DECBADC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5.'!$A$461</c:f>
              <c:strCache>
                <c:ptCount val="1"/>
                <c:pt idx="0">
                  <c:v>Qd=30-3Px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5.'!$A$465:$A$468</c:f>
              <c:numCache>
                <c:formatCode>General</c:formatCode>
                <c:ptCount val="4"/>
                <c:pt idx="0">
                  <c:v>30</c:v>
                </c:pt>
                <c:pt idx="1">
                  <c:v>21</c:v>
                </c:pt>
                <c:pt idx="2">
                  <c:v>9</c:v>
                </c:pt>
                <c:pt idx="3">
                  <c:v>0</c:v>
                </c:pt>
              </c:numCache>
            </c:numRef>
          </c:xVal>
          <c:yVal>
            <c:numRef>
              <c:f>'Ejercicios 5.'!$B$465:$B$468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0-BD55-45B2-A4AE-5F2DBB5CEA9D}"/>
            </c:ext>
          </c:extLst>
        </c:ser>
        <c:ser>
          <c:idx val="1"/>
          <c:order val="1"/>
          <c:tx>
            <c:strRef>
              <c:f>'Ejercicios 5.'!$C$461</c:f>
              <c:strCache>
                <c:ptCount val="1"/>
                <c:pt idx="0">
                  <c:v>QD=6300-630Px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5.'!$C$465:$C$468</c:f>
              <c:numCache>
                <c:formatCode>General</c:formatCode>
                <c:ptCount val="4"/>
                <c:pt idx="0">
                  <c:v>6300</c:v>
                </c:pt>
                <c:pt idx="1">
                  <c:v>4410</c:v>
                </c:pt>
                <c:pt idx="2">
                  <c:v>1890</c:v>
                </c:pt>
                <c:pt idx="3">
                  <c:v>0</c:v>
                </c:pt>
              </c:numCache>
            </c:numRef>
          </c:xVal>
          <c:yVal>
            <c:numRef>
              <c:f>'Ejercicios 5.'!$D$465:$D$468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1-BD55-45B2-A4AE-5F2DBB5CEA9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5.'!$A$476</c:f>
              <c:strCache>
                <c:ptCount val="1"/>
                <c:pt idx="0">
                  <c:v>Qd=10-(4/5)Px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5.'!$A$480:$A$483</c:f>
              <c:numCache>
                <c:formatCode>General</c:formatCode>
                <c:ptCount val="4"/>
                <c:pt idx="0">
                  <c:v>10</c:v>
                </c:pt>
                <c:pt idx="1">
                  <c:v>7</c:v>
                </c:pt>
                <c:pt idx="2">
                  <c:v>4</c:v>
                </c:pt>
                <c:pt idx="3">
                  <c:v>0</c:v>
                </c:pt>
              </c:numCache>
            </c:numRef>
          </c:xVal>
          <c:yVal>
            <c:numRef>
              <c:f>'Ejercicios 5.'!$B$480:$B$483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0-5878-4AF4-948E-5D08B6061C92}"/>
            </c:ext>
          </c:extLst>
        </c:ser>
        <c:ser>
          <c:idx val="1"/>
          <c:order val="1"/>
          <c:tx>
            <c:strRef>
              <c:f>'Ejercicios 5.'!$C$476</c:f>
              <c:strCache>
                <c:ptCount val="1"/>
                <c:pt idx="0">
                  <c:v>QD=520-41.6Px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5.'!$C$480:$C$483</c:f>
              <c:numCache>
                <c:formatCode>General</c:formatCode>
                <c:ptCount val="4"/>
                <c:pt idx="0">
                  <c:v>520</c:v>
                </c:pt>
                <c:pt idx="1">
                  <c:v>364</c:v>
                </c:pt>
                <c:pt idx="2">
                  <c:v>208</c:v>
                </c:pt>
                <c:pt idx="3">
                  <c:v>0</c:v>
                </c:pt>
              </c:numCache>
            </c:numRef>
          </c:xVal>
          <c:yVal>
            <c:numRef>
              <c:f>'Ejercicios 5.'!$D$480:$D$483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1-5878-4AF4-948E-5D08B6061C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5.'!$A$491</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5.'!$A$495:$A$498</c:f>
              <c:numCache>
                <c:formatCode>General</c:formatCode>
                <c:ptCount val="4"/>
                <c:pt idx="0">
                  <c:v>20</c:v>
                </c:pt>
                <c:pt idx="1">
                  <c:v>16</c:v>
                </c:pt>
                <c:pt idx="2">
                  <c:v>8</c:v>
                </c:pt>
                <c:pt idx="3">
                  <c:v>0</c:v>
                </c:pt>
              </c:numCache>
            </c:numRef>
          </c:xVal>
          <c:yVal>
            <c:numRef>
              <c:f>'Ejercicios 5.'!$B$495:$B$498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0-55D9-4480-848B-F0CD563AEE44}"/>
            </c:ext>
          </c:extLst>
        </c:ser>
        <c:ser>
          <c:idx val="1"/>
          <c:order val="1"/>
          <c:tx>
            <c:strRef>
              <c:f>'Ejercicios 5.'!$C$491</c:f>
              <c:strCache>
                <c:ptCount val="1"/>
                <c:pt idx="0">
                  <c:v>QD=4000-800Px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5.'!$C$495:$C$498</c:f>
              <c:numCache>
                <c:formatCode>General</c:formatCode>
                <c:ptCount val="4"/>
                <c:pt idx="0">
                  <c:v>4000</c:v>
                </c:pt>
                <c:pt idx="1">
                  <c:v>3200</c:v>
                </c:pt>
                <c:pt idx="2">
                  <c:v>1600</c:v>
                </c:pt>
                <c:pt idx="3">
                  <c:v>0</c:v>
                </c:pt>
              </c:numCache>
            </c:numRef>
          </c:xVal>
          <c:yVal>
            <c:numRef>
              <c:f>'Ejercicios 5.'!$D$495:$D$498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1-55D9-4480-848B-F0CD563AEE4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5.'!$A$506</c:f>
              <c:strCache>
                <c:ptCount val="1"/>
                <c:pt idx="0">
                  <c:v>Qd=265-(3/2)Px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5.'!$A$510:$A$514</c:f>
              <c:numCache>
                <c:formatCode>General</c:formatCode>
                <c:ptCount val="5"/>
                <c:pt idx="0">
                  <c:v>265</c:v>
                </c:pt>
                <c:pt idx="1">
                  <c:v>262</c:v>
                </c:pt>
                <c:pt idx="2">
                  <c:v>259</c:v>
                </c:pt>
                <c:pt idx="3">
                  <c:v>91</c:v>
                </c:pt>
                <c:pt idx="4">
                  <c:v>0</c:v>
                </c:pt>
              </c:numCache>
            </c:numRef>
          </c:xVal>
          <c:yVal>
            <c:numRef>
              <c:f>'Ejercicios 5.'!$B$510:$B$514</c:f>
              <c:numCache>
                <c:formatCode>General</c:formatCode>
                <c:ptCount val="5"/>
                <c:pt idx="0">
                  <c:v>0</c:v>
                </c:pt>
                <c:pt idx="1">
                  <c:v>2</c:v>
                </c:pt>
                <c:pt idx="2">
                  <c:v>4</c:v>
                </c:pt>
                <c:pt idx="3">
                  <c:v>116</c:v>
                </c:pt>
                <c:pt idx="4" formatCode="0.0">
                  <c:v>176.66666666666666</c:v>
                </c:pt>
              </c:numCache>
            </c:numRef>
          </c:yVal>
          <c:smooth val="0"/>
          <c:extLst>
            <c:ext xmlns:c16="http://schemas.microsoft.com/office/drawing/2014/chart" uri="{C3380CC4-5D6E-409C-BE32-E72D297353CC}">
              <c16:uniqueId val="{00000000-F871-4DE5-BB27-86A221AD946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5.'!$A$522</c:f>
              <c:strCache>
                <c:ptCount val="1"/>
                <c:pt idx="0">
                  <c:v>Qd=397.5-(3/2)Px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5.'!$A$526:$A$530</c:f>
              <c:numCache>
                <c:formatCode>General</c:formatCode>
                <c:ptCount val="5"/>
                <c:pt idx="0">
                  <c:v>397.5</c:v>
                </c:pt>
                <c:pt idx="1">
                  <c:v>394.5</c:v>
                </c:pt>
                <c:pt idx="2">
                  <c:v>391.5</c:v>
                </c:pt>
                <c:pt idx="3">
                  <c:v>223.5</c:v>
                </c:pt>
                <c:pt idx="4">
                  <c:v>0</c:v>
                </c:pt>
              </c:numCache>
            </c:numRef>
          </c:xVal>
          <c:yVal>
            <c:numRef>
              <c:f>'Ejercicios 5.'!$B$526:$B$530</c:f>
              <c:numCache>
                <c:formatCode>General</c:formatCode>
                <c:ptCount val="5"/>
                <c:pt idx="0">
                  <c:v>0</c:v>
                </c:pt>
                <c:pt idx="1">
                  <c:v>2</c:v>
                </c:pt>
                <c:pt idx="2">
                  <c:v>4</c:v>
                </c:pt>
                <c:pt idx="3">
                  <c:v>116</c:v>
                </c:pt>
                <c:pt idx="4" formatCode="0.0">
                  <c:v>265</c:v>
                </c:pt>
              </c:numCache>
            </c:numRef>
          </c:yVal>
          <c:smooth val="0"/>
          <c:extLst>
            <c:ext xmlns:c16="http://schemas.microsoft.com/office/drawing/2014/chart" uri="{C3380CC4-5D6E-409C-BE32-E72D297353CC}">
              <c16:uniqueId val="{00000000-5291-4A5C-80B0-4F127CBF78D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5.'!$A$538</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5.'!$A$543:$A$546</c:f>
              <c:numCache>
                <c:formatCode>General</c:formatCode>
                <c:ptCount val="4"/>
                <c:pt idx="0">
                  <c:v>0</c:v>
                </c:pt>
                <c:pt idx="1">
                  <c:v>2</c:v>
                </c:pt>
                <c:pt idx="2">
                  <c:v>4</c:v>
                </c:pt>
                <c:pt idx="3">
                  <c:v>6</c:v>
                </c:pt>
              </c:numCache>
            </c:numRef>
          </c:xVal>
          <c:yVal>
            <c:numRef>
              <c:f>'Ejercicios 5.'!$B$543:$B$546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A289-4BA9-9324-1B10BA88C93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5.'!$A$554</c:f>
              <c:strCache>
                <c:ptCount val="1"/>
                <c:pt idx="0">
                  <c:v>Qs=-4+0.5Px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5.'!$A$558:$A$561</c:f>
              <c:numCache>
                <c:formatCode>General</c:formatCode>
                <c:ptCount val="4"/>
                <c:pt idx="0">
                  <c:v>0</c:v>
                </c:pt>
                <c:pt idx="1">
                  <c:v>1</c:v>
                </c:pt>
                <c:pt idx="2">
                  <c:v>2</c:v>
                </c:pt>
                <c:pt idx="3">
                  <c:v>3</c:v>
                </c:pt>
              </c:numCache>
            </c:numRef>
          </c:xVal>
          <c:yVal>
            <c:numRef>
              <c:f>'Ejercicios 5.'!$B$558:$B$561</c:f>
              <c:numCache>
                <c:formatCode>General</c:formatCode>
                <c:ptCount val="4"/>
                <c:pt idx="0">
                  <c:v>8</c:v>
                </c:pt>
                <c:pt idx="1">
                  <c:v>10</c:v>
                </c:pt>
                <c:pt idx="2">
                  <c:v>12</c:v>
                </c:pt>
                <c:pt idx="3">
                  <c:v>14</c:v>
                </c:pt>
              </c:numCache>
            </c:numRef>
          </c:yVal>
          <c:smooth val="0"/>
          <c:extLst>
            <c:ext xmlns:c16="http://schemas.microsoft.com/office/drawing/2014/chart" uri="{C3380CC4-5D6E-409C-BE32-E72D297353CC}">
              <c16:uniqueId val="{00000000-BF39-4E29-88FA-FD2EDF3B104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5.'!$A$589</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5.'!$A$593:$A$596</c:f>
              <c:numCache>
                <c:formatCode>General</c:formatCode>
                <c:ptCount val="4"/>
                <c:pt idx="0">
                  <c:v>0</c:v>
                </c:pt>
                <c:pt idx="1">
                  <c:v>8</c:v>
                </c:pt>
                <c:pt idx="2">
                  <c:v>16</c:v>
                </c:pt>
                <c:pt idx="3">
                  <c:v>24</c:v>
                </c:pt>
              </c:numCache>
            </c:numRef>
          </c:xVal>
          <c:yVal>
            <c:numRef>
              <c:f>'Ejercicios 5.'!$B$593:$B$596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5D63-45E7-9A66-9F09079D093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5.'!$A$570</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5.'!$A$574:$A$578</c:f>
              <c:numCache>
                <c:formatCode>General</c:formatCode>
                <c:ptCount val="5"/>
                <c:pt idx="0">
                  <c:v>-4</c:v>
                </c:pt>
                <c:pt idx="1">
                  <c:v>0</c:v>
                </c:pt>
                <c:pt idx="2">
                  <c:v>2</c:v>
                </c:pt>
                <c:pt idx="3">
                  <c:v>4</c:v>
                </c:pt>
                <c:pt idx="4">
                  <c:v>6</c:v>
                </c:pt>
              </c:numCache>
            </c:numRef>
          </c:xVal>
          <c:yVal>
            <c:numRef>
              <c:f>'Ejercicios 5.'!$B$574:$B$578</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6D11-4A9A-B2E3-8AA3428B0E39}"/>
            </c:ext>
          </c:extLst>
        </c:ser>
        <c:ser>
          <c:idx val="1"/>
          <c:order val="1"/>
          <c:tx>
            <c:strRef>
              <c:f>'Ejercicios 5.'!$C$570</c:f>
              <c:strCache>
                <c:ptCount val="1"/>
                <c:pt idx="0">
                  <c:v>Qs=-4+0.5Px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5.'!$C$574:$C$578</c:f>
              <c:numCache>
                <c:formatCode>General</c:formatCode>
                <c:ptCount val="5"/>
                <c:pt idx="0">
                  <c:v>-4</c:v>
                </c:pt>
                <c:pt idx="1">
                  <c:v>0</c:v>
                </c:pt>
                <c:pt idx="2">
                  <c:v>1</c:v>
                </c:pt>
                <c:pt idx="3">
                  <c:v>2</c:v>
                </c:pt>
                <c:pt idx="4">
                  <c:v>3</c:v>
                </c:pt>
              </c:numCache>
            </c:numRef>
          </c:xVal>
          <c:yVal>
            <c:numRef>
              <c:f>'Ejercicios 5.'!$D$574:$D$578</c:f>
              <c:numCache>
                <c:formatCode>General</c:formatCode>
                <c:ptCount val="5"/>
                <c:pt idx="0">
                  <c:v>0</c:v>
                </c:pt>
                <c:pt idx="1">
                  <c:v>8</c:v>
                </c:pt>
                <c:pt idx="2">
                  <c:v>10</c:v>
                </c:pt>
                <c:pt idx="3">
                  <c:v>12</c:v>
                </c:pt>
                <c:pt idx="4">
                  <c:v>14</c:v>
                </c:pt>
              </c:numCache>
            </c:numRef>
          </c:yVal>
          <c:smooth val="0"/>
          <c:extLst>
            <c:ext xmlns:c16="http://schemas.microsoft.com/office/drawing/2014/chart" uri="{C3380CC4-5D6E-409C-BE32-E72D297353CC}">
              <c16:uniqueId val="{00000001-6D11-4A9A-B2E3-8AA3428B0E3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5.'!$A$606</c:f>
              <c:strCache>
                <c:ptCount val="1"/>
                <c:pt idx="0">
                  <c:v>Qs=-16+(17/2)Px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5.'!$A$610:$A$613</c:f>
              <c:numCache>
                <c:formatCode>General</c:formatCode>
                <c:ptCount val="4"/>
                <c:pt idx="0">
                  <c:v>0</c:v>
                </c:pt>
                <c:pt idx="1">
                  <c:v>1</c:v>
                </c:pt>
                <c:pt idx="2">
                  <c:v>9.5</c:v>
                </c:pt>
                <c:pt idx="3">
                  <c:v>18</c:v>
                </c:pt>
              </c:numCache>
            </c:numRef>
          </c:xVal>
          <c:yVal>
            <c:numRef>
              <c:f>'Ejercicios 5.'!$B$610:$B$613</c:f>
              <c:numCache>
                <c:formatCode>General</c:formatCode>
                <c:ptCount val="4"/>
                <c:pt idx="0" formatCode="0.0">
                  <c:v>1.8823529411764706</c:v>
                </c:pt>
                <c:pt idx="1">
                  <c:v>2</c:v>
                </c:pt>
                <c:pt idx="2">
                  <c:v>3</c:v>
                </c:pt>
                <c:pt idx="3">
                  <c:v>4</c:v>
                </c:pt>
              </c:numCache>
            </c:numRef>
          </c:yVal>
          <c:smooth val="0"/>
          <c:extLst>
            <c:ext xmlns:c16="http://schemas.microsoft.com/office/drawing/2014/chart" uri="{C3380CC4-5D6E-409C-BE32-E72D297353CC}">
              <c16:uniqueId val="{00000000-9A30-4C10-BCAB-1DCE69B8C52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5.'!$A$622</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5.'!$A$626:$A$630</c:f>
              <c:numCache>
                <c:formatCode>General</c:formatCode>
                <c:ptCount val="5"/>
                <c:pt idx="0">
                  <c:v>-16</c:v>
                </c:pt>
                <c:pt idx="1">
                  <c:v>0</c:v>
                </c:pt>
                <c:pt idx="2">
                  <c:v>8</c:v>
                </c:pt>
                <c:pt idx="3">
                  <c:v>16</c:v>
                </c:pt>
                <c:pt idx="4">
                  <c:v>24</c:v>
                </c:pt>
              </c:numCache>
            </c:numRef>
          </c:xVal>
          <c:yVal>
            <c:numRef>
              <c:f>'Ejercicios 5.'!$B$626:$B$630</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B644-4199-834B-0C75FCD3C224}"/>
            </c:ext>
          </c:extLst>
        </c:ser>
        <c:ser>
          <c:idx val="1"/>
          <c:order val="1"/>
          <c:tx>
            <c:strRef>
              <c:f>'Ejercicios 5.'!$C$622</c:f>
              <c:strCache>
                <c:ptCount val="1"/>
                <c:pt idx="0">
                  <c:v>Qs=-16+(17/2)Px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5.'!$C$626:$C$630</c:f>
              <c:numCache>
                <c:formatCode>General</c:formatCode>
                <c:ptCount val="5"/>
                <c:pt idx="0">
                  <c:v>-16</c:v>
                </c:pt>
                <c:pt idx="1">
                  <c:v>0</c:v>
                </c:pt>
                <c:pt idx="2">
                  <c:v>1</c:v>
                </c:pt>
                <c:pt idx="3">
                  <c:v>9.5</c:v>
                </c:pt>
                <c:pt idx="4">
                  <c:v>18</c:v>
                </c:pt>
              </c:numCache>
            </c:numRef>
          </c:xVal>
          <c:yVal>
            <c:numRef>
              <c:f>'Ejercicios 5.'!$D$626:$D$630</c:f>
              <c:numCache>
                <c:formatCode>0.0</c:formatCode>
                <c:ptCount val="5"/>
                <c:pt idx="0">
                  <c:v>0</c:v>
                </c:pt>
                <c:pt idx="1">
                  <c:v>1.8823529411764706</c:v>
                </c:pt>
                <c:pt idx="2" formatCode="General">
                  <c:v>2</c:v>
                </c:pt>
                <c:pt idx="3" formatCode="General">
                  <c:v>3</c:v>
                </c:pt>
                <c:pt idx="4" formatCode="General">
                  <c:v>4</c:v>
                </c:pt>
              </c:numCache>
            </c:numRef>
          </c:yVal>
          <c:smooth val="0"/>
          <c:extLst>
            <c:ext xmlns:c16="http://schemas.microsoft.com/office/drawing/2014/chart" uri="{C3380CC4-5D6E-409C-BE32-E72D297353CC}">
              <c16:uniqueId val="{00000001-B644-4199-834B-0C75FCD3C22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5.'!$A$638</c:f>
              <c:strCache>
                <c:ptCount val="1"/>
                <c:pt idx="0">
                  <c:v>Qs=-65+6.5Px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5.'!$A$642:$A$645</c:f>
              <c:numCache>
                <c:formatCode>General</c:formatCode>
                <c:ptCount val="4"/>
                <c:pt idx="0">
                  <c:v>0</c:v>
                </c:pt>
                <c:pt idx="1">
                  <c:v>6.5</c:v>
                </c:pt>
                <c:pt idx="2">
                  <c:v>13</c:v>
                </c:pt>
                <c:pt idx="3">
                  <c:v>19.5</c:v>
                </c:pt>
              </c:numCache>
            </c:numRef>
          </c:xVal>
          <c:yVal>
            <c:numRef>
              <c:f>'Ejercicios 5.'!$B$642:$B$645</c:f>
              <c:numCache>
                <c:formatCode>General</c:formatCode>
                <c:ptCount val="4"/>
                <c:pt idx="0" formatCode="0.0">
                  <c:v>10</c:v>
                </c:pt>
                <c:pt idx="1">
                  <c:v>11</c:v>
                </c:pt>
                <c:pt idx="2">
                  <c:v>12</c:v>
                </c:pt>
                <c:pt idx="3">
                  <c:v>13</c:v>
                </c:pt>
              </c:numCache>
            </c:numRef>
          </c:yVal>
          <c:smooth val="0"/>
          <c:extLst>
            <c:ext xmlns:c16="http://schemas.microsoft.com/office/drawing/2014/chart" uri="{C3380CC4-5D6E-409C-BE32-E72D297353CC}">
              <c16:uniqueId val="{00000002-D32D-4B4C-811B-6B2467514FC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5.'!$A$656</c:f>
              <c:strCache>
                <c:ptCount val="1"/>
                <c:pt idx="0">
                  <c:v>Qs=-125+40Px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5.'!$A$660:$A$663</c:f>
              <c:numCache>
                <c:formatCode>General</c:formatCode>
                <c:ptCount val="4"/>
                <c:pt idx="0">
                  <c:v>-125</c:v>
                </c:pt>
                <c:pt idx="1">
                  <c:v>0</c:v>
                </c:pt>
                <c:pt idx="2">
                  <c:v>75</c:v>
                </c:pt>
                <c:pt idx="3">
                  <c:v>115</c:v>
                </c:pt>
              </c:numCache>
            </c:numRef>
          </c:xVal>
          <c:yVal>
            <c:numRef>
              <c:f>'Ejercicios 5.'!$B$660:$B$663</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D520-4703-BAEE-0AA306C8A6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5.'!$A$674</c:f>
              <c:strCache>
                <c:ptCount val="1"/>
                <c:pt idx="0">
                  <c:v>Qs=-125+20Px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5.'!$A$678:$A$681</c:f>
              <c:numCache>
                <c:formatCode>General</c:formatCode>
                <c:ptCount val="4"/>
                <c:pt idx="0">
                  <c:v>-125</c:v>
                </c:pt>
                <c:pt idx="1">
                  <c:v>0</c:v>
                </c:pt>
                <c:pt idx="2">
                  <c:v>15</c:v>
                </c:pt>
                <c:pt idx="3">
                  <c:v>35</c:v>
                </c:pt>
              </c:numCache>
            </c:numRef>
          </c:xVal>
          <c:yVal>
            <c:numRef>
              <c:f>'Ejercicios 5.'!$B$678:$B$681</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0-72B5-49C4-85EA-6141AE98EBA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5.'!$A$691</c:f>
              <c:strCache>
                <c:ptCount val="1"/>
                <c:pt idx="0">
                  <c:v>Qs=-125+40Px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5.'!$A$695:$A$698</c:f>
              <c:numCache>
                <c:formatCode>General</c:formatCode>
                <c:ptCount val="4"/>
                <c:pt idx="0">
                  <c:v>-125</c:v>
                </c:pt>
                <c:pt idx="1">
                  <c:v>0</c:v>
                </c:pt>
                <c:pt idx="2">
                  <c:v>75</c:v>
                </c:pt>
                <c:pt idx="3">
                  <c:v>115</c:v>
                </c:pt>
              </c:numCache>
            </c:numRef>
          </c:xVal>
          <c:yVal>
            <c:numRef>
              <c:f>'Ejercicios 5.'!$B$695:$B$698</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174C-426A-960B-034207FB03B6}"/>
            </c:ext>
          </c:extLst>
        </c:ser>
        <c:ser>
          <c:idx val="1"/>
          <c:order val="1"/>
          <c:tx>
            <c:strRef>
              <c:f>'Ejercicios 5.'!$C$691</c:f>
              <c:strCache>
                <c:ptCount val="1"/>
                <c:pt idx="0">
                  <c:v>Qs=-125+20Px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5.'!$C$695:$C$698</c:f>
              <c:numCache>
                <c:formatCode>General</c:formatCode>
                <c:ptCount val="4"/>
                <c:pt idx="0">
                  <c:v>-125</c:v>
                </c:pt>
                <c:pt idx="1">
                  <c:v>0</c:v>
                </c:pt>
                <c:pt idx="2">
                  <c:v>15</c:v>
                </c:pt>
                <c:pt idx="3">
                  <c:v>35</c:v>
                </c:pt>
              </c:numCache>
            </c:numRef>
          </c:xVal>
          <c:yVal>
            <c:numRef>
              <c:f>'Ejercicios 5.'!$D$695:$D$698</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1-174C-426A-960B-034207FB03B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5.'!$A$708</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5.'!$A$712:$A$715</c:f>
              <c:numCache>
                <c:formatCode>General</c:formatCode>
                <c:ptCount val="4"/>
                <c:pt idx="0">
                  <c:v>-7</c:v>
                </c:pt>
                <c:pt idx="1">
                  <c:v>0</c:v>
                </c:pt>
                <c:pt idx="2">
                  <c:v>1</c:v>
                </c:pt>
                <c:pt idx="3">
                  <c:v>2</c:v>
                </c:pt>
              </c:numCache>
            </c:numRef>
          </c:xVal>
          <c:yVal>
            <c:numRef>
              <c:f>'Ejercicios 5.'!$B$712:$B$715</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E96D-4B3C-8723-A9987F1323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5.'!$A$725</c:f>
              <c:strCache>
                <c:ptCount val="1"/>
                <c:pt idx="0">
                  <c:v>Qs=-12+0.5Px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5.'!$A$729:$A$732</c:f>
              <c:numCache>
                <c:formatCode>General</c:formatCode>
                <c:ptCount val="4"/>
                <c:pt idx="0">
                  <c:v>-12</c:v>
                </c:pt>
                <c:pt idx="1">
                  <c:v>0</c:v>
                </c:pt>
                <c:pt idx="2">
                  <c:v>1</c:v>
                </c:pt>
                <c:pt idx="3">
                  <c:v>2</c:v>
                </c:pt>
              </c:numCache>
            </c:numRef>
          </c:xVal>
          <c:yVal>
            <c:numRef>
              <c:f>'Ejercicios 5.'!$B$729:$B$733</c:f>
              <c:numCache>
                <c:formatCode>General</c:formatCode>
                <c:ptCount val="5"/>
                <c:pt idx="0" formatCode="0.0">
                  <c:v>0</c:v>
                </c:pt>
                <c:pt idx="1">
                  <c:v>24</c:v>
                </c:pt>
                <c:pt idx="2">
                  <c:v>26</c:v>
                </c:pt>
                <c:pt idx="3">
                  <c:v>28</c:v>
                </c:pt>
              </c:numCache>
            </c:numRef>
          </c:yVal>
          <c:smooth val="0"/>
          <c:extLst>
            <c:ext xmlns:c16="http://schemas.microsoft.com/office/drawing/2014/chart" uri="{C3380CC4-5D6E-409C-BE32-E72D297353CC}">
              <c16:uniqueId val="{00000000-37D4-4CAA-B269-57C3035A4C1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5.'!$A$744</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5.'!$A$748:$A$751</c:f>
              <c:numCache>
                <c:formatCode>General</c:formatCode>
                <c:ptCount val="4"/>
                <c:pt idx="0">
                  <c:v>-7</c:v>
                </c:pt>
                <c:pt idx="1">
                  <c:v>0</c:v>
                </c:pt>
                <c:pt idx="2">
                  <c:v>1</c:v>
                </c:pt>
                <c:pt idx="3">
                  <c:v>2</c:v>
                </c:pt>
              </c:numCache>
            </c:numRef>
          </c:xVal>
          <c:yVal>
            <c:numRef>
              <c:f>'Ejercicios 5.'!$B$748:$B$751</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B7FA-41B4-B590-700694129B48}"/>
            </c:ext>
          </c:extLst>
        </c:ser>
        <c:ser>
          <c:idx val="1"/>
          <c:order val="1"/>
          <c:tx>
            <c:strRef>
              <c:f>'Ejercicios 5.'!$C$744</c:f>
              <c:strCache>
                <c:ptCount val="1"/>
                <c:pt idx="0">
                  <c:v>Qs=-12+0.5Px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5.'!$C$748:$C$751</c:f>
              <c:numCache>
                <c:formatCode>General</c:formatCode>
                <c:ptCount val="4"/>
                <c:pt idx="0">
                  <c:v>-12</c:v>
                </c:pt>
                <c:pt idx="1">
                  <c:v>0</c:v>
                </c:pt>
                <c:pt idx="2">
                  <c:v>1</c:v>
                </c:pt>
                <c:pt idx="3">
                  <c:v>2</c:v>
                </c:pt>
              </c:numCache>
            </c:numRef>
          </c:xVal>
          <c:yVal>
            <c:numRef>
              <c:f>'Ejercicios 5.'!$D$748:$D$751</c:f>
              <c:numCache>
                <c:formatCode>General</c:formatCode>
                <c:ptCount val="4"/>
                <c:pt idx="0" formatCode="0.0">
                  <c:v>0</c:v>
                </c:pt>
                <c:pt idx="1">
                  <c:v>24</c:v>
                </c:pt>
                <c:pt idx="2">
                  <c:v>26</c:v>
                </c:pt>
                <c:pt idx="3">
                  <c:v>28</c:v>
                </c:pt>
              </c:numCache>
            </c:numRef>
          </c:yVal>
          <c:smooth val="0"/>
          <c:extLst>
            <c:ext xmlns:c16="http://schemas.microsoft.com/office/drawing/2014/chart" uri="{C3380CC4-5D6E-409C-BE32-E72D297353CC}">
              <c16:uniqueId val="{00000001-B7FA-41B4-B590-700694129B4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5.'!$A$761</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5.'!$A$765:$A$768</c:f>
              <c:numCache>
                <c:formatCode>General</c:formatCode>
                <c:ptCount val="4"/>
                <c:pt idx="0">
                  <c:v>-9</c:v>
                </c:pt>
                <c:pt idx="1">
                  <c:v>0</c:v>
                </c:pt>
                <c:pt idx="2">
                  <c:v>1.5</c:v>
                </c:pt>
                <c:pt idx="3">
                  <c:v>3</c:v>
                </c:pt>
              </c:numCache>
            </c:numRef>
          </c:xVal>
          <c:yVal>
            <c:numRef>
              <c:f>'Ejercicios 5.'!$B$765:$B$768</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65FF-4FC2-B85A-57FBBA74EEF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5.'!$A$778</c:f>
              <c:strCache>
                <c:ptCount val="1"/>
                <c:pt idx="0">
                  <c:v>Qs=-9+(3/8)Px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5.'!$A$782:$A$785</c:f>
              <c:numCache>
                <c:formatCode>General</c:formatCode>
                <c:ptCount val="4"/>
                <c:pt idx="0">
                  <c:v>-9</c:v>
                </c:pt>
                <c:pt idx="1">
                  <c:v>0</c:v>
                </c:pt>
                <c:pt idx="2">
                  <c:v>3</c:v>
                </c:pt>
                <c:pt idx="3">
                  <c:v>6</c:v>
                </c:pt>
              </c:numCache>
            </c:numRef>
          </c:xVal>
          <c:yVal>
            <c:numRef>
              <c:f>'Ejercicios 5.'!$B$782:$B$785</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0-F8E3-4769-AD13-2E3BF54553B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5.'!$A$796</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5.'!$A$800:$A$803</c:f>
              <c:numCache>
                <c:formatCode>General</c:formatCode>
                <c:ptCount val="4"/>
                <c:pt idx="0">
                  <c:v>-9</c:v>
                </c:pt>
                <c:pt idx="1">
                  <c:v>0</c:v>
                </c:pt>
                <c:pt idx="2">
                  <c:v>1.5</c:v>
                </c:pt>
                <c:pt idx="3">
                  <c:v>3</c:v>
                </c:pt>
              </c:numCache>
            </c:numRef>
          </c:xVal>
          <c:yVal>
            <c:numRef>
              <c:f>'Ejercicios 5.'!$B$800:$B$803</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3286-4DC6-B1AE-3B58EE8683AD}"/>
            </c:ext>
          </c:extLst>
        </c:ser>
        <c:ser>
          <c:idx val="1"/>
          <c:order val="1"/>
          <c:tx>
            <c:strRef>
              <c:f>'Ejercicios 5.'!$C$796</c:f>
              <c:strCache>
                <c:ptCount val="1"/>
                <c:pt idx="0">
                  <c:v>Qs=-9+(3/8)Px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5.'!$C$800:$C$803</c:f>
              <c:numCache>
                <c:formatCode>General</c:formatCode>
                <c:ptCount val="4"/>
                <c:pt idx="0">
                  <c:v>-9</c:v>
                </c:pt>
                <c:pt idx="1">
                  <c:v>0</c:v>
                </c:pt>
                <c:pt idx="2">
                  <c:v>3</c:v>
                </c:pt>
                <c:pt idx="3">
                  <c:v>6</c:v>
                </c:pt>
              </c:numCache>
            </c:numRef>
          </c:xVal>
          <c:yVal>
            <c:numRef>
              <c:f>'Ejercicios 5.'!$D$800:$D$803</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1-3286-4DC6-B1AE-3B58EE8683A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5.'!$A$812</c:f>
              <c:strCache>
                <c:ptCount val="1"/>
                <c:pt idx="0">
                  <c:v>Qs=-20+4Px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5.'!$A$816:$A$819</c:f>
              <c:numCache>
                <c:formatCode>General</c:formatCode>
                <c:ptCount val="4"/>
                <c:pt idx="0">
                  <c:v>-20</c:v>
                </c:pt>
                <c:pt idx="1">
                  <c:v>0</c:v>
                </c:pt>
                <c:pt idx="2">
                  <c:v>8</c:v>
                </c:pt>
                <c:pt idx="3">
                  <c:v>16</c:v>
                </c:pt>
              </c:numCache>
            </c:numRef>
          </c:xVal>
          <c:yVal>
            <c:numRef>
              <c:f>'Ejercicios 5.'!$B$816:$B$819</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0A96-45AD-AEFC-B2B6175624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5.'!$A$829</c:f>
              <c:strCache>
                <c:ptCount val="1"/>
                <c:pt idx="0">
                  <c:v>Qs=-30+(7/8)Px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5.'!$A$833:$A$836</c:f>
              <c:numCache>
                <c:formatCode>General</c:formatCode>
                <c:ptCount val="4"/>
                <c:pt idx="0">
                  <c:v>-30</c:v>
                </c:pt>
                <c:pt idx="1">
                  <c:v>0</c:v>
                </c:pt>
                <c:pt idx="2">
                  <c:v>0.625</c:v>
                </c:pt>
                <c:pt idx="3">
                  <c:v>5</c:v>
                </c:pt>
              </c:numCache>
            </c:numRef>
          </c:xVal>
          <c:yVal>
            <c:numRef>
              <c:f>'Ejercicios 5.'!$B$833:$B$836</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0-9616-485B-A47B-0A9A3D80C5C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5.'!$A$846</c:f>
              <c:strCache>
                <c:ptCount val="1"/>
                <c:pt idx="0">
                  <c:v>Qs=-20+4Px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5.'!$A$850:$A$853</c:f>
              <c:numCache>
                <c:formatCode>General</c:formatCode>
                <c:ptCount val="4"/>
                <c:pt idx="0">
                  <c:v>-20</c:v>
                </c:pt>
                <c:pt idx="1">
                  <c:v>0</c:v>
                </c:pt>
                <c:pt idx="2">
                  <c:v>8</c:v>
                </c:pt>
                <c:pt idx="3">
                  <c:v>16</c:v>
                </c:pt>
              </c:numCache>
            </c:numRef>
          </c:xVal>
          <c:yVal>
            <c:numRef>
              <c:f>'Ejercicios 5.'!$B$850:$B$853</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7344-471A-A150-6AEB94F316E4}"/>
            </c:ext>
          </c:extLst>
        </c:ser>
        <c:ser>
          <c:idx val="1"/>
          <c:order val="1"/>
          <c:tx>
            <c:strRef>
              <c:f>'Ejercicios 5.'!$C$846</c:f>
              <c:strCache>
                <c:ptCount val="1"/>
                <c:pt idx="0">
                  <c:v>Qs=-30+(7/8)Px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5.'!$C$850:$C$853</c:f>
              <c:numCache>
                <c:formatCode>General</c:formatCode>
                <c:ptCount val="4"/>
                <c:pt idx="0">
                  <c:v>-30</c:v>
                </c:pt>
                <c:pt idx="1">
                  <c:v>0</c:v>
                </c:pt>
                <c:pt idx="2">
                  <c:v>0.625</c:v>
                </c:pt>
                <c:pt idx="3">
                  <c:v>5</c:v>
                </c:pt>
              </c:numCache>
            </c:numRef>
          </c:xVal>
          <c:yVal>
            <c:numRef>
              <c:f>'Ejercicios 5.'!$D$850:$D$853</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1-7344-471A-A150-6AEB94F316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5.'!$A$863</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5.'!$A$867:$A$870</c:f>
              <c:numCache>
                <c:formatCode>General</c:formatCode>
                <c:ptCount val="4"/>
                <c:pt idx="0">
                  <c:v>-1.2</c:v>
                </c:pt>
                <c:pt idx="1">
                  <c:v>0</c:v>
                </c:pt>
                <c:pt idx="2">
                  <c:v>12.000000000000002</c:v>
                </c:pt>
                <c:pt idx="3">
                  <c:v>24.000000000000004</c:v>
                </c:pt>
              </c:numCache>
            </c:numRef>
          </c:xVal>
          <c:yVal>
            <c:numRef>
              <c:f>'Ejercicios 5.'!$B$867:$B$870</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2565-44EF-804D-86CA6DD741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5.'!$A$880</c:f>
              <c:strCache>
                <c:ptCount val="1"/>
                <c:pt idx="0">
                  <c:v>Qs=-30+12Px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5.'!$A$884:$A$887</c:f>
              <c:numCache>
                <c:formatCode>General</c:formatCode>
                <c:ptCount val="4"/>
                <c:pt idx="0">
                  <c:v>-30</c:v>
                </c:pt>
                <c:pt idx="1">
                  <c:v>0</c:v>
                </c:pt>
                <c:pt idx="2">
                  <c:v>30</c:v>
                </c:pt>
                <c:pt idx="3">
                  <c:v>60</c:v>
                </c:pt>
              </c:numCache>
            </c:numRef>
          </c:xVal>
          <c:yVal>
            <c:numRef>
              <c:f>'Ejercicios 5.'!$B$884:$B$887</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0-A8CC-4AF3-AA79-144B863D60C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5.'!$A$898</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5.'!$A$902:$A$905</c:f>
              <c:numCache>
                <c:formatCode>General</c:formatCode>
                <c:ptCount val="4"/>
                <c:pt idx="0">
                  <c:v>-1.2</c:v>
                </c:pt>
                <c:pt idx="1">
                  <c:v>0</c:v>
                </c:pt>
                <c:pt idx="2">
                  <c:v>12.000000000000002</c:v>
                </c:pt>
                <c:pt idx="3">
                  <c:v>24.000000000000004</c:v>
                </c:pt>
              </c:numCache>
            </c:numRef>
          </c:xVal>
          <c:yVal>
            <c:numRef>
              <c:f>'Ejercicios 5.'!$B$902:$B$905</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45C3-40CD-815E-C4F135172E32}"/>
            </c:ext>
          </c:extLst>
        </c:ser>
        <c:ser>
          <c:idx val="1"/>
          <c:order val="1"/>
          <c:tx>
            <c:strRef>
              <c:f>'Ejercicios 5.'!$C$898</c:f>
              <c:strCache>
                <c:ptCount val="1"/>
                <c:pt idx="0">
                  <c:v>Qs=-30+12Px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5.'!$C$902:$C$905</c:f>
              <c:numCache>
                <c:formatCode>General</c:formatCode>
                <c:ptCount val="4"/>
                <c:pt idx="0">
                  <c:v>-30</c:v>
                </c:pt>
                <c:pt idx="1">
                  <c:v>0</c:v>
                </c:pt>
                <c:pt idx="2">
                  <c:v>30</c:v>
                </c:pt>
                <c:pt idx="3">
                  <c:v>60</c:v>
                </c:pt>
              </c:numCache>
            </c:numRef>
          </c:xVal>
          <c:yVal>
            <c:numRef>
              <c:f>'Ejercicios 5.'!$D$902:$D$905</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1-45C3-40CD-815E-C4F135172E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5.'!$A$915</c:f>
              <c:strCache>
                <c:ptCount val="1"/>
                <c:pt idx="0">
                  <c:v>Qs=-8+3/2 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5.'!$A$919:$A$922</c:f>
              <c:numCache>
                <c:formatCode>General</c:formatCode>
                <c:ptCount val="4"/>
                <c:pt idx="0">
                  <c:v>-8</c:v>
                </c:pt>
                <c:pt idx="1">
                  <c:v>0</c:v>
                </c:pt>
                <c:pt idx="2">
                  <c:v>4</c:v>
                </c:pt>
                <c:pt idx="3">
                  <c:v>16</c:v>
                </c:pt>
              </c:numCache>
            </c:numRef>
          </c:xVal>
          <c:yVal>
            <c:numRef>
              <c:f>'Ejercicios 5.'!$B$919:$B$922</c:f>
              <c:numCache>
                <c:formatCode>0.0</c:formatCode>
                <c:ptCount val="4"/>
                <c:pt idx="0">
                  <c:v>0</c:v>
                </c:pt>
                <c:pt idx="1">
                  <c:v>5.333333333333333</c:v>
                </c:pt>
                <c:pt idx="2" formatCode="General">
                  <c:v>8</c:v>
                </c:pt>
                <c:pt idx="3" formatCode="General">
                  <c:v>16</c:v>
                </c:pt>
              </c:numCache>
            </c:numRef>
          </c:yVal>
          <c:smooth val="0"/>
          <c:extLst>
            <c:ext xmlns:c16="http://schemas.microsoft.com/office/drawing/2014/chart" uri="{C3380CC4-5D6E-409C-BE32-E72D297353CC}">
              <c16:uniqueId val="{00000000-C58A-4C0D-A8D5-AAB6DD27AB2B}"/>
            </c:ext>
          </c:extLst>
        </c:ser>
        <c:ser>
          <c:idx val="1"/>
          <c:order val="1"/>
          <c:tx>
            <c:strRef>
              <c:f>'Ejercicios 5.'!$C$915</c:f>
              <c:strCache>
                <c:ptCount val="1"/>
                <c:pt idx="0">
                  <c:v>QS=-200+37.5Px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5.'!$C$919:$C$922</c:f>
              <c:numCache>
                <c:formatCode>General</c:formatCode>
                <c:ptCount val="4"/>
                <c:pt idx="0">
                  <c:v>-200</c:v>
                </c:pt>
                <c:pt idx="1">
                  <c:v>0</c:v>
                </c:pt>
                <c:pt idx="2">
                  <c:v>100</c:v>
                </c:pt>
                <c:pt idx="3">
                  <c:v>400</c:v>
                </c:pt>
              </c:numCache>
            </c:numRef>
          </c:xVal>
          <c:yVal>
            <c:numRef>
              <c:f>'Ejercicios 5.'!$D$919:$D$922</c:f>
              <c:numCache>
                <c:formatCode>0.0</c:formatCode>
                <c:ptCount val="4"/>
                <c:pt idx="0">
                  <c:v>0</c:v>
                </c:pt>
                <c:pt idx="1">
                  <c:v>5.333333333333333</c:v>
                </c:pt>
                <c:pt idx="2">
                  <c:v>8</c:v>
                </c:pt>
                <c:pt idx="3">
                  <c:v>16</c:v>
                </c:pt>
              </c:numCache>
            </c:numRef>
          </c:yVal>
          <c:smooth val="0"/>
          <c:extLst>
            <c:ext xmlns:c16="http://schemas.microsoft.com/office/drawing/2014/chart" uri="{C3380CC4-5D6E-409C-BE32-E72D297353CC}">
              <c16:uniqueId val="{00000001-C58A-4C0D-A8D5-AAB6DD27AB2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5.'!$A$933</c:f>
              <c:strCache>
                <c:ptCount val="1"/>
                <c:pt idx="0">
                  <c:v>Qs=-6+0.5Px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5.'!$A$937:$A$940</c:f>
              <c:numCache>
                <c:formatCode>General</c:formatCode>
                <c:ptCount val="4"/>
                <c:pt idx="0">
                  <c:v>-6</c:v>
                </c:pt>
                <c:pt idx="1">
                  <c:v>0</c:v>
                </c:pt>
                <c:pt idx="2">
                  <c:v>6</c:v>
                </c:pt>
                <c:pt idx="3">
                  <c:v>12</c:v>
                </c:pt>
              </c:numCache>
            </c:numRef>
          </c:xVal>
          <c:yVal>
            <c:numRef>
              <c:f>'Ejercicios 5.'!$B$937:$B$940</c:f>
              <c:numCache>
                <c:formatCode>0.0</c:formatCode>
                <c:ptCount val="4"/>
                <c:pt idx="0">
                  <c:v>0</c:v>
                </c:pt>
                <c:pt idx="1">
                  <c:v>12</c:v>
                </c:pt>
                <c:pt idx="2" formatCode="General">
                  <c:v>24</c:v>
                </c:pt>
                <c:pt idx="3" formatCode="General">
                  <c:v>36</c:v>
                </c:pt>
              </c:numCache>
            </c:numRef>
          </c:yVal>
          <c:smooth val="0"/>
          <c:extLst>
            <c:ext xmlns:c16="http://schemas.microsoft.com/office/drawing/2014/chart" uri="{C3380CC4-5D6E-409C-BE32-E72D297353CC}">
              <c16:uniqueId val="{00000000-2015-4D9E-A57D-D8E7224CE085}"/>
            </c:ext>
          </c:extLst>
        </c:ser>
        <c:ser>
          <c:idx val="1"/>
          <c:order val="1"/>
          <c:tx>
            <c:strRef>
              <c:f>'Ejercicios 5.'!$C$933</c:f>
              <c:strCache>
                <c:ptCount val="1"/>
                <c:pt idx="0">
                  <c:v>QS=-90+7.5Px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5.'!$C$937:$C$940</c:f>
              <c:numCache>
                <c:formatCode>General</c:formatCode>
                <c:ptCount val="4"/>
                <c:pt idx="0">
                  <c:v>-90</c:v>
                </c:pt>
                <c:pt idx="1">
                  <c:v>0</c:v>
                </c:pt>
                <c:pt idx="2">
                  <c:v>90</c:v>
                </c:pt>
                <c:pt idx="3">
                  <c:v>180</c:v>
                </c:pt>
              </c:numCache>
            </c:numRef>
          </c:xVal>
          <c:yVal>
            <c:numRef>
              <c:f>'Ejercicios 5.'!$D$937:$D$940</c:f>
              <c:numCache>
                <c:formatCode>0.0</c:formatCode>
                <c:ptCount val="4"/>
                <c:pt idx="0">
                  <c:v>0</c:v>
                </c:pt>
                <c:pt idx="1">
                  <c:v>12</c:v>
                </c:pt>
                <c:pt idx="2">
                  <c:v>24</c:v>
                </c:pt>
                <c:pt idx="3">
                  <c:v>36</c:v>
                </c:pt>
              </c:numCache>
            </c:numRef>
          </c:yVal>
          <c:smooth val="0"/>
          <c:extLst>
            <c:ext xmlns:c16="http://schemas.microsoft.com/office/drawing/2014/chart" uri="{C3380CC4-5D6E-409C-BE32-E72D297353CC}">
              <c16:uniqueId val="{00000001-2015-4D9E-A57D-D8E7224CE08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5.'!$A$949</c:f>
              <c:strCache>
                <c:ptCount val="1"/>
                <c:pt idx="0">
                  <c:v>Qs=-2+Px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5.'!$A$953:$A$956</c:f>
              <c:numCache>
                <c:formatCode>General</c:formatCode>
                <c:ptCount val="4"/>
                <c:pt idx="0">
                  <c:v>-2</c:v>
                </c:pt>
                <c:pt idx="1">
                  <c:v>0</c:v>
                </c:pt>
                <c:pt idx="2">
                  <c:v>6</c:v>
                </c:pt>
                <c:pt idx="3">
                  <c:v>10</c:v>
                </c:pt>
              </c:numCache>
            </c:numRef>
          </c:xVal>
          <c:yVal>
            <c:numRef>
              <c:f>'Ejercicios 5.'!$B$953:$B$956</c:f>
              <c:numCache>
                <c:formatCode>0.0</c:formatCode>
                <c:ptCount val="4"/>
                <c:pt idx="0">
                  <c:v>0</c:v>
                </c:pt>
                <c:pt idx="1">
                  <c:v>2</c:v>
                </c:pt>
                <c:pt idx="2" formatCode="General">
                  <c:v>8</c:v>
                </c:pt>
                <c:pt idx="3" formatCode="General">
                  <c:v>12</c:v>
                </c:pt>
              </c:numCache>
            </c:numRef>
          </c:yVal>
          <c:smooth val="0"/>
          <c:extLst>
            <c:ext xmlns:c16="http://schemas.microsoft.com/office/drawing/2014/chart" uri="{C3380CC4-5D6E-409C-BE32-E72D297353CC}">
              <c16:uniqueId val="{00000000-02F3-45B6-8457-E4CC7706B482}"/>
            </c:ext>
          </c:extLst>
        </c:ser>
        <c:ser>
          <c:idx val="1"/>
          <c:order val="1"/>
          <c:tx>
            <c:strRef>
              <c:f>'Ejercicios 5.'!$C$949</c:f>
              <c:strCache>
                <c:ptCount val="1"/>
                <c:pt idx="0">
                  <c:v>QS=-120+60Px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5.'!$C$953:$C$956</c:f>
              <c:numCache>
                <c:formatCode>General</c:formatCode>
                <c:ptCount val="4"/>
                <c:pt idx="0">
                  <c:v>-120</c:v>
                </c:pt>
                <c:pt idx="1">
                  <c:v>0</c:v>
                </c:pt>
                <c:pt idx="2">
                  <c:v>360</c:v>
                </c:pt>
                <c:pt idx="3">
                  <c:v>600</c:v>
                </c:pt>
              </c:numCache>
            </c:numRef>
          </c:xVal>
          <c:yVal>
            <c:numRef>
              <c:f>'Ejercicios 5.'!$D$953:$D$956</c:f>
              <c:numCache>
                <c:formatCode>0.0</c:formatCode>
                <c:ptCount val="4"/>
                <c:pt idx="0">
                  <c:v>0</c:v>
                </c:pt>
                <c:pt idx="1">
                  <c:v>2</c:v>
                </c:pt>
                <c:pt idx="2">
                  <c:v>8</c:v>
                </c:pt>
                <c:pt idx="3">
                  <c:v>12</c:v>
                </c:pt>
              </c:numCache>
            </c:numRef>
          </c:yVal>
          <c:smooth val="0"/>
          <c:extLst>
            <c:ext xmlns:c16="http://schemas.microsoft.com/office/drawing/2014/chart" uri="{C3380CC4-5D6E-409C-BE32-E72D297353CC}">
              <c16:uniqueId val="{00000001-02F3-45B6-8457-E4CC7706B4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5.'!$A$967</c:f>
              <c:strCache>
                <c:ptCount val="1"/>
                <c:pt idx="0">
                  <c:v>Qs=-32+(8/10)Px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5.'!$A$971:$A$974</c:f>
              <c:numCache>
                <c:formatCode>General</c:formatCode>
                <c:ptCount val="4"/>
                <c:pt idx="0">
                  <c:v>-32</c:v>
                </c:pt>
                <c:pt idx="1">
                  <c:v>0</c:v>
                </c:pt>
                <c:pt idx="2">
                  <c:v>32</c:v>
                </c:pt>
                <c:pt idx="3">
                  <c:v>96</c:v>
                </c:pt>
              </c:numCache>
            </c:numRef>
          </c:xVal>
          <c:yVal>
            <c:numRef>
              <c:f>'Ejercicios 5.'!$B$971:$B$974</c:f>
              <c:numCache>
                <c:formatCode>0.0</c:formatCode>
                <c:ptCount val="4"/>
                <c:pt idx="0">
                  <c:v>0</c:v>
                </c:pt>
                <c:pt idx="1">
                  <c:v>40</c:v>
                </c:pt>
                <c:pt idx="2" formatCode="General">
                  <c:v>80</c:v>
                </c:pt>
                <c:pt idx="3" formatCode="General">
                  <c:v>160</c:v>
                </c:pt>
              </c:numCache>
            </c:numRef>
          </c:yVal>
          <c:smooth val="0"/>
          <c:extLst>
            <c:ext xmlns:c16="http://schemas.microsoft.com/office/drawing/2014/chart" uri="{C3380CC4-5D6E-409C-BE32-E72D297353CC}">
              <c16:uniqueId val="{00000000-1235-4E61-9A0E-4A077BDF6B6D}"/>
            </c:ext>
          </c:extLst>
        </c:ser>
        <c:ser>
          <c:idx val="1"/>
          <c:order val="1"/>
          <c:tx>
            <c:strRef>
              <c:f>'Ejercicios 5.'!$C$967</c:f>
              <c:strCache>
                <c:ptCount val="1"/>
                <c:pt idx="0">
                  <c:v>QS=-320+8Px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5.'!$C$971:$C$974</c:f>
              <c:numCache>
                <c:formatCode>General</c:formatCode>
                <c:ptCount val="4"/>
                <c:pt idx="0">
                  <c:v>-320</c:v>
                </c:pt>
                <c:pt idx="1">
                  <c:v>0</c:v>
                </c:pt>
                <c:pt idx="2">
                  <c:v>320</c:v>
                </c:pt>
                <c:pt idx="3">
                  <c:v>960</c:v>
                </c:pt>
              </c:numCache>
            </c:numRef>
          </c:xVal>
          <c:yVal>
            <c:numRef>
              <c:f>'Ejercicios 5.'!$D$971:$D$974</c:f>
              <c:numCache>
                <c:formatCode>0.0</c:formatCode>
                <c:ptCount val="4"/>
                <c:pt idx="0">
                  <c:v>0</c:v>
                </c:pt>
                <c:pt idx="1">
                  <c:v>40</c:v>
                </c:pt>
                <c:pt idx="2">
                  <c:v>80</c:v>
                </c:pt>
                <c:pt idx="3">
                  <c:v>160</c:v>
                </c:pt>
              </c:numCache>
            </c:numRef>
          </c:yVal>
          <c:smooth val="0"/>
          <c:extLst>
            <c:ext xmlns:c16="http://schemas.microsoft.com/office/drawing/2014/chart" uri="{C3380CC4-5D6E-409C-BE32-E72D297353CC}">
              <c16:uniqueId val="{00000001-1235-4E61-9A0E-4A077BDF6B6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5.'!$A$985</c:f>
              <c:strCache>
                <c:ptCount val="1"/>
                <c:pt idx="0">
                  <c:v>Qs=-5+1.5Px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5.'!$A$989:$A$992</c:f>
              <c:numCache>
                <c:formatCode>General</c:formatCode>
                <c:ptCount val="4"/>
                <c:pt idx="0">
                  <c:v>-5</c:v>
                </c:pt>
                <c:pt idx="1">
                  <c:v>0</c:v>
                </c:pt>
                <c:pt idx="2">
                  <c:v>2.5</c:v>
                </c:pt>
                <c:pt idx="3">
                  <c:v>10</c:v>
                </c:pt>
              </c:numCache>
            </c:numRef>
          </c:xVal>
          <c:yVal>
            <c:numRef>
              <c:f>'Ejercicios 5.'!$B$989:$B$992</c:f>
              <c:numCache>
                <c:formatCode>0.0</c:formatCode>
                <c:ptCount val="4"/>
                <c:pt idx="0">
                  <c:v>0</c:v>
                </c:pt>
                <c:pt idx="1">
                  <c:v>3.3333333333333335</c:v>
                </c:pt>
                <c:pt idx="2" formatCode="General">
                  <c:v>5</c:v>
                </c:pt>
                <c:pt idx="3" formatCode="General">
                  <c:v>10</c:v>
                </c:pt>
              </c:numCache>
            </c:numRef>
          </c:yVal>
          <c:smooth val="0"/>
          <c:extLst>
            <c:ext xmlns:c16="http://schemas.microsoft.com/office/drawing/2014/chart" uri="{C3380CC4-5D6E-409C-BE32-E72D297353CC}">
              <c16:uniqueId val="{00000000-625C-45CD-AA2B-1DD83A2AA752}"/>
            </c:ext>
          </c:extLst>
        </c:ser>
        <c:ser>
          <c:idx val="1"/>
          <c:order val="1"/>
          <c:tx>
            <c:strRef>
              <c:f>'Ejercicios 5.'!$C$985</c:f>
              <c:strCache>
                <c:ptCount val="1"/>
                <c:pt idx="0">
                  <c:v>QS=-225+67.5Px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5.'!$C$989:$C$992</c:f>
              <c:numCache>
                <c:formatCode>General</c:formatCode>
                <c:ptCount val="4"/>
                <c:pt idx="0">
                  <c:v>-225</c:v>
                </c:pt>
                <c:pt idx="1">
                  <c:v>0</c:v>
                </c:pt>
                <c:pt idx="2">
                  <c:v>112.5</c:v>
                </c:pt>
                <c:pt idx="3">
                  <c:v>450</c:v>
                </c:pt>
              </c:numCache>
            </c:numRef>
          </c:xVal>
          <c:yVal>
            <c:numRef>
              <c:f>'Ejercicios 5.'!$D$989:$D$992</c:f>
              <c:numCache>
                <c:formatCode>0.0</c:formatCode>
                <c:ptCount val="4"/>
                <c:pt idx="0">
                  <c:v>0</c:v>
                </c:pt>
                <c:pt idx="1">
                  <c:v>3.3333333333333335</c:v>
                </c:pt>
                <c:pt idx="2">
                  <c:v>5</c:v>
                </c:pt>
                <c:pt idx="3">
                  <c:v>10</c:v>
                </c:pt>
              </c:numCache>
            </c:numRef>
          </c:yVal>
          <c:smooth val="0"/>
          <c:extLst>
            <c:ext xmlns:c16="http://schemas.microsoft.com/office/drawing/2014/chart" uri="{C3380CC4-5D6E-409C-BE32-E72D297353CC}">
              <c16:uniqueId val="{00000001-625C-45CD-AA2B-1DD83A2AA75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5.'!$A$1000</c:f>
              <c:strCache>
                <c:ptCount val="1"/>
                <c:pt idx="0">
                  <c:v>QS=-1+Px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5.'!$A$1004:$A$1006</c:f>
              <c:numCache>
                <c:formatCode>General</c:formatCode>
                <c:ptCount val="3"/>
                <c:pt idx="0">
                  <c:v>-1</c:v>
                </c:pt>
                <c:pt idx="1">
                  <c:v>2.5</c:v>
                </c:pt>
                <c:pt idx="2">
                  <c:v>5</c:v>
                </c:pt>
              </c:numCache>
            </c:numRef>
          </c:xVal>
          <c:yVal>
            <c:numRef>
              <c:f>'Ejercicios 5.'!$B$1004:$B$1006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0-A171-421D-B64B-44C03ED3DDA2}"/>
            </c:ext>
          </c:extLst>
        </c:ser>
        <c:ser>
          <c:idx val="1"/>
          <c:order val="1"/>
          <c:tx>
            <c:strRef>
              <c:f>'Ejercicios 5.'!$C$1000</c:f>
              <c:strCache>
                <c:ptCount val="1"/>
                <c:pt idx="0">
                  <c:v>QD=6-Px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5.'!$C$1004:$C$1006</c:f>
              <c:numCache>
                <c:formatCode>General</c:formatCode>
                <c:ptCount val="3"/>
                <c:pt idx="0">
                  <c:v>6</c:v>
                </c:pt>
                <c:pt idx="1">
                  <c:v>2.5</c:v>
                </c:pt>
                <c:pt idx="2">
                  <c:v>0</c:v>
                </c:pt>
              </c:numCache>
            </c:numRef>
          </c:xVal>
          <c:yVal>
            <c:numRef>
              <c:f>'Ejercicios 5.'!$B$1004:$B$1006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1-A171-421D-B64B-44C03ED3DDA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5.'!$A$1018</c:f>
              <c:strCache>
                <c:ptCount val="1"/>
                <c:pt idx="0">
                  <c:v>QS=-5+5Px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5.'!$A$1022:$A$1024</c:f>
              <c:numCache>
                <c:formatCode>General</c:formatCode>
                <c:ptCount val="3"/>
                <c:pt idx="0">
                  <c:v>-5</c:v>
                </c:pt>
                <c:pt idx="1">
                  <c:v>6.1111111111111107</c:v>
                </c:pt>
                <c:pt idx="2">
                  <c:v>13.75</c:v>
                </c:pt>
              </c:numCache>
            </c:numRef>
          </c:xVal>
          <c:yVal>
            <c:numRef>
              <c:f>'Ejercicios 5.'!$B$1022:$B$1024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0-8E6D-40E0-A97E-0FC241FC5191}"/>
            </c:ext>
          </c:extLst>
        </c:ser>
        <c:ser>
          <c:idx val="1"/>
          <c:order val="1"/>
          <c:tx>
            <c:strRef>
              <c:f>'Ejercicios 5.'!$C$1018</c:f>
              <c:strCache>
                <c:ptCount val="1"/>
                <c:pt idx="0">
                  <c:v>QD=15-4Px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5.'!$C$1022:$C$1024</c:f>
              <c:numCache>
                <c:formatCode>General</c:formatCode>
                <c:ptCount val="3"/>
                <c:pt idx="0">
                  <c:v>15</c:v>
                </c:pt>
                <c:pt idx="1">
                  <c:v>6.1111111111111107</c:v>
                </c:pt>
                <c:pt idx="2">
                  <c:v>0</c:v>
                </c:pt>
              </c:numCache>
            </c:numRef>
          </c:xVal>
          <c:yVal>
            <c:numRef>
              <c:f>'Ejercicios 5.'!$D$1022:$D$1024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1-8E6D-40E0-A97E-0FC241FC51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5.'!$A$1035</c:f>
              <c:strCache>
                <c:ptCount val="1"/>
                <c:pt idx="0">
                  <c:v>QS=-5+0.3Px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5.'!$A$1039:$A$1041</c:f>
              <c:numCache>
                <c:formatCode>General</c:formatCode>
                <c:ptCount val="3"/>
                <c:pt idx="0">
                  <c:v>-5</c:v>
                </c:pt>
                <c:pt idx="1">
                  <c:v>4.375</c:v>
                </c:pt>
                <c:pt idx="2">
                  <c:v>7</c:v>
                </c:pt>
              </c:numCache>
            </c:numRef>
          </c:xVal>
          <c:yVal>
            <c:numRef>
              <c:f>'Ejercicios 5.'!$B$1039:$B$1041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0-B3B7-4096-898C-366DB91C70D6}"/>
            </c:ext>
          </c:extLst>
        </c:ser>
        <c:ser>
          <c:idx val="1"/>
          <c:order val="1"/>
          <c:tx>
            <c:strRef>
              <c:f>'Ejercicios 5.'!$C$1035</c:f>
              <c:strCache>
                <c:ptCount val="1"/>
                <c:pt idx="0">
                  <c:v>QD=20-(1/2)Px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5.'!$C$1039:$C$1041</c:f>
              <c:numCache>
                <c:formatCode>General</c:formatCode>
                <c:ptCount val="3"/>
                <c:pt idx="0">
                  <c:v>20</c:v>
                </c:pt>
                <c:pt idx="1">
                  <c:v>4.375</c:v>
                </c:pt>
                <c:pt idx="2">
                  <c:v>0</c:v>
                </c:pt>
              </c:numCache>
            </c:numRef>
          </c:xVal>
          <c:yVal>
            <c:numRef>
              <c:f>'Ejercicios 5.'!$D$1039:$D$1041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1-B3B7-4096-898C-366DB91C70D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5.'!$A$1052</c:f>
              <c:strCache>
                <c:ptCount val="1"/>
                <c:pt idx="0">
                  <c:v>QS=-15+Px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5.'!$A$1056:$A$1058</c:f>
              <c:numCache>
                <c:formatCode>General</c:formatCode>
                <c:ptCount val="3"/>
                <c:pt idx="0">
                  <c:v>-15</c:v>
                </c:pt>
                <c:pt idx="1">
                  <c:v>45</c:v>
                </c:pt>
                <c:pt idx="2">
                  <c:v>75</c:v>
                </c:pt>
              </c:numCache>
            </c:numRef>
          </c:xVal>
          <c:yVal>
            <c:numRef>
              <c:f>'Ejercicios 5.'!$B$1056:$B$1058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0-7B07-4053-8EC5-FBB7C77E4FB5}"/>
            </c:ext>
          </c:extLst>
        </c:ser>
        <c:ser>
          <c:idx val="1"/>
          <c:order val="1"/>
          <c:tx>
            <c:strRef>
              <c:f>'Ejercicios 5.'!$C$1052</c:f>
              <c:strCache>
                <c:ptCount val="1"/>
                <c:pt idx="0">
                  <c:v>QD=135-1.5Px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5.'!$C$1056:$C$1058</c:f>
              <c:numCache>
                <c:formatCode>General</c:formatCode>
                <c:ptCount val="3"/>
                <c:pt idx="0">
                  <c:v>135</c:v>
                </c:pt>
                <c:pt idx="1">
                  <c:v>45</c:v>
                </c:pt>
                <c:pt idx="2">
                  <c:v>0</c:v>
                </c:pt>
              </c:numCache>
            </c:numRef>
          </c:xVal>
          <c:yVal>
            <c:numRef>
              <c:f>'Ejercicios 5.'!$D$1056:$D$1058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1-7B07-4053-8EC5-FBB7C77E4FB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5.'!$A$1070</c:f>
              <c:strCache>
                <c:ptCount val="1"/>
                <c:pt idx="0">
                  <c:v>QS=-10+5Px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5.'!$A$1074:$A$1076</c:f>
              <c:numCache>
                <c:formatCode>General</c:formatCode>
                <c:ptCount val="3"/>
                <c:pt idx="0">
                  <c:v>-10</c:v>
                </c:pt>
                <c:pt idx="1">
                  <c:v>32.307692307692307</c:v>
                </c:pt>
                <c:pt idx="2">
                  <c:v>52.5</c:v>
                </c:pt>
              </c:numCache>
            </c:numRef>
          </c:xVal>
          <c:yVal>
            <c:numRef>
              <c:f>'Ejercicios 5.'!$B$1074:$B$1076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0-9830-4568-8C47-0022805FC4A8}"/>
            </c:ext>
          </c:extLst>
        </c:ser>
        <c:ser>
          <c:idx val="1"/>
          <c:order val="1"/>
          <c:tx>
            <c:strRef>
              <c:f>'Ejercicios 5.'!$C$1070</c:f>
              <c:strCache>
                <c:ptCount val="1"/>
                <c:pt idx="0">
                  <c:v>QD=100-8Px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5.'!$C$1074:$C$1076</c:f>
              <c:numCache>
                <c:formatCode>General</c:formatCode>
                <c:ptCount val="3"/>
                <c:pt idx="0">
                  <c:v>100</c:v>
                </c:pt>
                <c:pt idx="1">
                  <c:v>32.307692307692307</c:v>
                </c:pt>
                <c:pt idx="2">
                  <c:v>0</c:v>
                </c:pt>
              </c:numCache>
            </c:numRef>
          </c:xVal>
          <c:yVal>
            <c:numRef>
              <c:f>'Ejercicios 5.'!$D$1074:$D$1076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1-9830-4568-8C47-0022805FC4A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5.'!$A$1087</c:f>
              <c:strCache>
                <c:ptCount val="1"/>
                <c:pt idx="0">
                  <c:v>QS=-8+14Px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5.'!$A$1091:$A$1093</c:f>
              <c:numCache>
                <c:formatCode>General</c:formatCode>
                <c:ptCount val="3"/>
                <c:pt idx="0">
                  <c:v>-8</c:v>
                </c:pt>
                <c:pt idx="1">
                  <c:v>28.689655172413794</c:v>
                </c:pt>
                <c:pt idx="2">
                  <c:v>55.466666666666669</c:v>
                </c:pt>
              </c:numCache>
            </c:numRef>
          </c:xVal>
          <c:yVal>
            <c:numRef>
              <c:f>'Ejercicios 5.'!$B$1091:$B$1093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0-8300-4EA0-B934-B46CE9841408}"/>
            </c:ext>
          </c:extLst>
        </c:ser>
        <c:ser>
          <c:idx val="1"/>
          <c:order val="1"/>
          <c:tx>
            <c:strRef>
              <c:f>'Ejercicios 5.'!$C$1087</c:f>
              <c:strCache>
                <c:ptCount val="1"/>
                <c:pt idx="0">
                  <c:v>QD=68-15Px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5.'!$C$1091:$C$1093</c:f>
              <c:numCache>
                <c:formatCode>General</c:formatCode>
                <c:ptCount val="3"/>
                <c:pt idx="0">
                  <c:v>68</c:v>
                </c:pt>
                <c:pt idx="1">
                  <c:v>28.689655172413794</c:v>
                </c:pt>
                <c:pt idx="2">
                  <c:v>0</c:v>
                </c:pt>
              </c:numCache>
            </c:numRef>
          </c:xVal>
          <c:yVal>
            <c:numRef>
              <c:f>'Ejercicios 5.'!$D$1091:$D$1093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1-8300-4EA0-B934-B46CE98414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5.'!$A$1103</c:f>
              <c:strCache>
                <c:ptCount val="1"/>
                <c:pt idx="0">
                  <c:v>QS=-15+30Px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5.'!$A$1107:$A$1109</c:f>
              <c:numCache>
                <c:formatCode>General</c:formatCode>
                <c:ptCount val="3"/>
                <c:pt idx="0">
                  <c:v>-15</c:v>
                </c:pt>
                <c:pt idx="1">
                  <c:v>136.76470588235293</c:v>
                </c:pt>
                <c:pt idx="2">
                  <c:v>465</c:v>
                </c:pt>
              </c:numCache>
            </c:numRef>
          </c:xVal>
          <c:yVal>
            <c:numRef>
              <c:f>'Ejercicios 5.'!$B$1107:$B$1109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0-BEED-41D4-B38C-31B918F4BE3C}"/>
            </c:ext>
          </c:extLst>
        </c:ser>
        <c:ser>
          <c:idx val="1"/>
          <c:order val="1"/>
          <c:tx>
            <c:strRef>
              <c:f>'Ejercicios 5.'!$C$1103</c:f>
              <c:strCache>
                <c:ptCount val="1"/>
                <c:pt idx="0">
                  <c:v>QD=200-12.5Px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5.'!$C$1107:$C$1109</c:f>
              <c:numCache>
                <c:formatCode>General</c:formatCode>
                <c:ptCount val="3"/>
                <c:pt idx="0">
                  <c:v>200</c:v>
                </c:pt>
                <c:pt idx="1">
                  <c:v>136.76470588235293</c:v>
                </c:pt>
                <c:pt idx="2">
                  <c:v>0</c:v>
                </c:pt>
              </c:numCache>
            </c:numRef>
          </c:xVal>
          <c:yVal>
            <c:numRef>
              <c:f>'Ejercicios 5.'!$D$1107:$D$1109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1-BEED-41D4-B38C-31B918F4BE3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5.'!$A$1121</c:f>
              <c:strCache>
                <c:ptCount val="1"/>
                <c:pt idx="0">
                  <c:v>QS=-80+20Px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5.'!$A$1125:$A$1127</c:f>
              <c:numCache>
                <c:formatCode>General</c:formatCode>
                <c:ptCount val="3"/>
                <c:pt idx="0">
                  <c:v>-80</c:v>
                </c:pt>
                <c:pt idx="1">
                  <c:v>106.66666666666669</c:v>
                </c:pt>
                <c:pt idx="2">
                  <c:v>192</c:v>
                </c:pt>
              </c:numCache>
            </c:numRef>
          </c:xVal>
          <c:yVal>
            <c:numRef>
              <c:f>'Ejercicios 5.'!$B$1125:$B$1127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0-0349-47B3-A597-7C7BF86673E0}"/>
            </c:ext>
          </c:extLst>
        </c:ser>
        <c:ser>
          <c:idx val="1"/>
          <c:order val="1"/>
          <c:tx>
            <c:strRef>
              <c:f>'Ejercicios 5.'!$C$1121</c:f>
              <c:strCache>
                <c:ptCount val="1"/>
                <c:pt idx="0">
                  <c:v>QD=340-25Px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5.'!$C$1125:$C$1127</c:f>
              <c:numCache>
                <c:formatCode>General</c:formatCode>
                <c:ptCount val="3"/>
                <c:pt idx="0">
                  <c:v>340</c:v>
                </c:pt>
                <c:pt idx="1">
                  <c:v>106.66666666666666</c:v>
                </c:pt>
                <c:pt idx="2">
                  <c:v>0</c:v>
                </c:pt>
              </c:numCache>
            </c:numRef>
          </c:xVal>
          <c:yVal>
            <c:numRef>
              <c:f>'Ejercicios 5.'!$D$1125:$D$1127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1-0349-47B3-A597-7C7BF86673E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5.'!$A$1137</c:f>
              <c:strCache>
                <c:ptCount val="1"/>
                <c:pt idx="0">
                  <c:v>QS=-40+4Px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5.'!$A$1141:$A$1143</c:f>
              <c:numCache>
                <c:formatCode>General</c:formatCode>
                <c:ptCount val="3"/>
                <c:pt idx="0">
                  <c:v>-40</c:v>
                </c:pt>
                <c:pt idx="1">
                  <c:v>23.75</c:v>
                </c:pt>
                <c:pt idx="2">
                  <c:v>31.666666666666671</c:v>
                </c:pt>
              </c:numCache>
            </c:numRef>
          </c:xVal>
          <c:yVal>
            <c:numRef>
              <c:f>'Ejercicios 5.'!$B$1141:$B$1143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0-4EFA-4157-AFFA-DC391AB7A5F1}"/>
            </c:ext>
          </c:extLst>
        </c:ser>
        <c:ser>
          <c:idx val="1"/>
          <c:order val="1"/>
          <c:tx>
            <c:strRef>
              <c:f>'Ejercicios 5.'!$C$1137</c:f>
              <c:strCache>
                <c:ptCount val="1"/>
                <c:pt idx="0">
                  <c:v>QD=215-12Px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5.'!$C$1141:$C$1143</c:f>
              <c:numCache>
                <c:formatCode>General</c:formatCode>
                <c:ptCount val="3"/>
                <c:pt idx="0">
                  <c:v>215</c:v>
                </c:pt>
                <c:pt idx="1">
                  <c:v>23.75</c:v>
                </c:pt>
                <c:pt idx="2">
                  <c:v>0</c:v>
                </c:pt>
              </c:numCache>
            </c:numRef>
          </c:xVal>
          <c:yVal>
            <c:numRef>
              <c:f>'Ejercicios 5.'!$D$1141:$D$1143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1-4EFA-4157-AFFA-DC391AB7A5F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5.'!$A$1154</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5.'!$A$1158:$A$1160</c:f>
              <c:numCache>
                <c:formatCode>General</c:formatCode>
                <c:ptCount val="3"/>
                <c:pt idx="0">
                  <c:v>-16</c:v>
                </c:pt>
                <c:pt idx="1">
                  <c:v>52.765957446808514</c:v>
                </c:pt>
                <c:pt idx="2">
                  <c:v>165.33333333333334</c:v>
                </c:pt>
              </c:numCache>
            </c:numRef>
          </c:xVal>
          <c:yVal>
            <c:numRef>
              <c:f>'Ejercicios 5.'!$B$1158:$B$1160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0-471F-4B53-8FF7-4A424AB8201F}"/>
            </c:ext>
          </c:extLst>
        </c:ser>
        <c:ser>
          <c:idx val="1"/>
          <c:order val="1"/>
          <c:tx>
            <c:strRef>
              <c:f>'Ejercicios 5.'!$C$1154</c:f>
              <c:strCache>
                <c:ptCount val="1"/>
                <c:pt idx="0">
                  <c:v>QD=85-(15/4)Px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5.'!$C$1158:$C$1160</c:f>
              <c:numCache>
                <c:formatCode>General</c:formatCode>
                <c:ptCount val="3"/>
                <c:pt idx="0">
                  <c:v>85</c:v>
                </c:pt>
                <c:pt idx="1">
                  <c:v>52.765957446808507</c:v>
                </c:pt>
                <c:pt idx="2">
                  <c:v>0</c:v>
                </c:pt>
              </c:numCache>
            </c:numRef>
          </c:xVal>
          <c:yVal>
            <c:numRef>
              <c:f>'Ejercicios 5.'!$D$1158:$D$1160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1-471F-4B53-8FF7-4A424AB820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5.'!$A$1170</c:f>
              <c:strCache>
                <c:ptCount val="1"/>
                <c:pt idx="0">
                  <c:v>QS=-8+0.25Px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5.'!$A$1174:$A$1176</c:f>
              <c:numCache>
                <c:formatCode>General</c:formatCode>
                <c:ptCount val="3"/>
                <c:pt idx="0">
                  <c:v>-8</c:v>
                </c:pt>
                <c:pt idx="1">
                  <c:v>6.2857142857142865</c:v>
                </c:pt>
                <c:pt idx="2">
                  <c:v>22</c:v>
                </c:pt>
              </c:numCache>
            </c:numRef>
          </c:xVal>
          <c:yVal>
            <c:numRef>
              <c:f>'Ejercicios 5.'!$B$1174:$B$1176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0-0A7C-4241-AEDD-1B3F08D33430}"/>
            </c:ext>
          </c:extLst>
        </c:ser>
        <c:ser>
          <c:idx val="1"/>
          <c:order val="1"/>
          <c:tx>
            <c:strRef>
              <c:f>'Ejercicios 5.'!$C$1170</c:f>
              <c:strCache>
                <c:ptCount val="1"/>
                <c:pt idx="0">
                  <c:v>QD=12-(1/10)Px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5.'!$C$1174:$C$1176</c:f>
              <c:numCache>
                <c:formatCode>General</c:formatCode>
                <c:ptCount val="3"/>
                <c:pt idx="0">
                  <c:v>12</c:v>
                </c:pt>
                <c:pt idx="1">
                  <c:v>6.2857142857142847</c:v>
                </c:pt>
                <c:pt idx="2">
                  <c:v>0</c:v>
                </c:pt>
              </c:numCache>
            </c:numRef>
          </c:xVal>
          <c:yVal>
            <c:numRef>
              <c:f>'Ejercicios 5.'!$D$1174:$D$1176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1-0A7C-4241-AEDD-1B3F08D3343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5.'!$A$1188</c:f>
              <c:strCache>
                <c:ptCount val="1"/>
                <c:pt idx="0">
                  <c:v>QS=-10+0.5Px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5.'!$A$1192:$A$1194</c:f>
              <c:numCache>
                <c:formatCode>General</c:formatCode>
                <c:ptCount val="3"/>
                <c:pt idx="0">
                  <c:v>-10</c:v>
                </c:pt>
                <c:pt idx="1">
                  <c:v>-1</c:v>
                </c:pt>
                <c:pt idx="2">
                  <c:v>-1.25</c:v>
                </c:pt>
              </c:numCache>
            </c:numRef>
          </c:xVal>
          <c:yVal>
            <c:numRef>
              <c:f>'Ejercicios 5.'!$B$1192:$B$1194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0-F4AC-42DC-8287-0A65C6826DBC}"/>
            </c:ext>
          </c:extLst>
        </c:ser>
        <c:ser>
          <c:idx val="1"/>
          <c:order val="1"/>
          <c:tx>
            <c:strRef>
              <c:f>'Ejercicios 5.'!$C$1188</c:f>
              <c:strCache>
                <c:ptCount val="1"/>
                <c:pt idx="0">
                  <c:v>QD=35-2Px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5.'!$C$1192:$C$1194</c:f>
              <c:numCache>
                <c:formatCode>General</c:formatCode>
                <c:ptCount val="3"/>
                <c:pt idx="0">
                  <c:v>35</c:v>
                </c:pt>
                <c:pt idx="1">
                  <c:v>-1</c:v>
                </c:pt>
                <c:pt idx="2">
                  <c:v>0</c:v>
                </c:pt>
              </c:numCache>
            </c:numRef>
          </c:xVal>
          <c:yVal>
            <c:numRef>
              <c:f>'Ejercicios 5.'!$D$1192:$D$1194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1-F4AC-42DC-8287-0A65C6826DB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5.'!$A$3:$A$6</c:f>
              <c:numCache>
                <c:formatCode>General</c:formatCode>
                <c:ptCount val="4"/>
                <c:pt idx="0">
                  <c:v>12</c:v>
                </c:pt>
                <c:pt idx="1">
                  <c:v>8</c:v>
                </c:pt>
                <c:pt idx="2">
                  <c:v>4</c:v>
                </c:pt>
                <c:pt idx="3">
                  <c:v>0</c:v>
                </c:pt>
              </c:numCache>
            </c:numRef>
          </c:xVal>
          <c:yVal>
            <c:numRef>
              <c:f>'Ejercicios 5.'!$B$3:$B$6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5.'!$A$18:$A$21</c:f>
              <c:numCache>
                <c:formatCode>General</c:formatCode>
                <c:ptCount val="4"/>
                <c:pt idx="0">
                  <c:v>12</c:v>
                </c:pt>
                <c:pt idx="1">
                  <c:v>8</c:v>
                </c:pt>
                <c:pt idx="2">
                  <c:v>4</c:v>
                </c:pt>
                <c:pt idx="3">
                  <c:v>0</c:v>
                </c:pt>
              </c:numCache>
            </c:numRef>
          </c:xVal>
          <c:yVal>
            <c:numRef>
              <c:f>'Ejercicios 5.'!$B$18:$B$21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5.'!$A$33:$A$36</c:f>
              <c:numCache>
                <c:formatCode>General</c:formatCode>
                <c:ptCount val="4"/>
                <c:pt idx="0">
                  <c:v>12</c:v>
                </c:pt>
                <c:pt idx="1">
                  <c:v>8</c:v>
                </c:pt>
                <c:pt idx="2">
                  <c:v>4</c:v>
                </c:pt>
                <c:pt idx="3">
                  <c:v>0</c:v>
                </c:pt>
              </c:numCache>
            </c:numRef>
          </c:xVal>
          <c:yVal>
            <c:numRef>
              <c:f>'Ejercicios 5.'!$B$33:$B$36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5.'!$A$51:$A$54</c:f>
              <c:numCache>
                <c:formatCode>General</c:formatCode>
                <c:ptCount val="4"/>
                <c:pt idx="0">
                  <c:v>12</c:v>
                </c:pt>
                <c:pt idx="1">
                  <c:v>8</c:v>
                </c:pt>
                <c:pt idx="2">
                  <c:v>4</c:v>
                </c:pt>
                <c:pt idx="3">
                  <c:v>0</c:v>
                </c:pt>
              </c:numCache>
            </c:numRef>
          </c:xVal>
          <c:yVal>
            <c:numRef>
              <c:f>'Ejercicios 5.'!$B$51:$B$54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5.'!$C$51:$C$54</c:f>
              <c:numCache>
                <c:formatCode>General</c:formatCode>
                <c:ptCount val="4"/>
                <c:pt idx="0">
                  <c:v>12</c:v>
                </c:pt>
                <c:pt idx="1">
                  <c:v>8</c:v>
                </c:pt>
                <c:pt idx="2">
                  <c:v>4</c:v>
                </c:pt>
                <c:pt idx="3">
                  <c:v>0</c:v>
                </c:pt>
              </c:numCache>
            </c:numRef>
          </c:xVal>
          <c:yVal>
            <c:numRef>
              <c:f>'Ejercicios 5.'!$D$51:$D$54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5.'!$E$51:$E$54</c:f>
              <c:numCache>
                <c:formatCode>General</c:formatCode>
                <c:ptCount val="4"/>
                <c:pt idx="0">
                  <c:v>12</c:v>
                </c:pt>
                <c:pt idx="1">
                  <c:v>8</c:v>
                </c:pt>
                <c:pt idx="2">
                  <c:v>4</c:v>
                </c:pt>
                <c:pt idx="3">
                  <c:v>0</c:v>
                </c:pt>
              </c:numCache>
            </c:numRef>
          </c:xVal>
          <c:yVal>
            <c:numRef>
              <c:f>'Ejercicios 5.'!$F$51:$F$54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5.'!$A$66:$A$69</c:f>
              <c:numCache>
                <c:formatCode>General</c:formatCode>
                <c:ptCount val="4"/>
                <c:pt idx="0">
                  <c:v>150</c:v>
                </c:pt>
                <c:pt idx="1">
                  <c:v>100</c:v>
                </c:pt>
                <c:pt idx="2">
                  <c:v>50</c:v>
                </c:pt>
                <c:pt idx="3">
                  <c:v>0</c:v>
                </c:pt>
              </c:numCache>
            </c:numRef>
          </c:xVal>
          <c:yVal>
            <c:numRef>
              <c:f>'Ejercicios 5.'!$B$66:$B$69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5.'!$A$82:$A$85</c:f>
              <c:numCache>
                <c:formatCode>General</c:formatCode>
                <c:ptCount val="4"/>
                <c:pt idx="0">
                  <c:v>150</c:v>
                </c:pt>
                <c:pt idx="1">
                  <c:v>102</c:v>
                </c:pt>
                <c:pt idx="2">
                  <c:v>54</c:v>
                </c:pt>
                <c:pt idx="3">
                  <c:v>0</c:v>
                </c:pt>
              </c:numCache>
            </c:numRef>
          </c:xVal>
          <c:yVal>
            <c:numRef>
              <c:f>'Ejercicios 5.'!$B$82:$B$85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5.'!$A$97:$A$100</c:f>
              <c:numCache>
                <c:formatCode>General</c:formatCode>
                <c:ptCount val="4"/>
                <c:pt idx="0">
                  <c:v>150</c:v>
                </c:pt>
                <c:pt idx="1">
                  <c:v>100</c:v>
                </c:pt>
                <c:pt idx="2">
                  <c:v>50</c:v>
                </c:pt>
                <c:pt idx="3">
                  <c:v>0</c:v>
                </c:pt>
              </c:numCache>
            </c:numRef>
          </c:xVal>
          <c:yVal>
            <c:numRef>
              <c:f>'Ejercicios 5.'!$B$97:$B$100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5.'!$A$113:$A$116</c:f>
              <c:numCache>
                <c:formatCode>General</c:formatCode>
                <c:ptCount val="4"/>
                <c:pt idx="0">
                  <c:v>150</c:v>
                </c:pt>
                <c:pt idx="1">
                  <c:v>100</c:v>
                </c:pt>
                <c:pt idx="2">
                  <c:v>50</c:v>
                </c:pt>
                <c:pt idx="3">
                  <c:v>0</c:v>
                </c:pt>
              </c:numCache>
            </c:numRef>
          </c:xVal>
          <c:yVal>
            <c:numRef>
              <c:f>'Ejercicios 5.'!$B$113:$B$116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5.'!$C$113:$C$116</c:f>
              <c:numCache>
                <c:formatCode>General</c:formatCode>
                <c:ptCount val="4"/>
                <c:pt idx="0">
                  <c:v>150</c:v>
                </c:pt>
                <c:pt idx="1">
                  <c:v>102</c:v>
                </c:pt>
                <c:pt idx="2">
                  <c:v>54</c:v>
                </c:pt>
                <c:pt idx="3">
                  <c:v>0</c:v>
                </c:pt>
              </c:numCache>
            </c:numRef>
          </c:xVal>
          <c:yVal>
            <c:numRef>
              <c:f>'Ejercicios 5.'!$D$113:$D$116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5.'!$E$113:$E$116</c:f>
              <c:numCache>
                <c:formatCode>General</c:formatCode>
                <c:ptCount val="4"/>
                <c:pt idx="0">
                  <c:v>150</c:v>
                </c:pt>
                <c:pt idx="1">
                  <c:v>100</c:v>
                </c:pt>
                <c:pt idx="2">
                  <c:v>50</c:v>
                </c:pt>
                <c:pt idx="3">
                  <c:v>0</c:v>
                </c:pt>
              </c:numCache>
            </c:numRef>
          </c:xVal>
          <c:yVal>
            <c:numRef>
              <c:f>'Ejercicios 5.'!$F$113:$F$116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5.'!$A$125</c:f>
              <c:strCache>
                <c:ptCount val="1"/>
                <c:pt idx="0">
                  <c:v>Qd=65-0.25Px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5.'!$A$129:$A$132</c:f>
              <c:numCache>
                <c:formatCode>General</c:formatCode>
                <c:ptCount val="4"/>
                <c:pt idx="0">
                  <c:v>65</c:v>
                </c:pt>
                <c:pt idx="1">
                  <c:v>43</c:v>
                </c:pt>
                <c:pt idx="2">
                  <c:v>21</c:v>
                </c:pt>
                <c:pt idx="3">
                  <c:v>0</c:v>
                </c:pt>
              </c:numCache>
            </c:numRef>
          </c:xVal>
          <c:yVal>
            <c:numRef>
              <c:f>'Ejercicios 5.'!$B$129:$B$132</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67D9-47B1-B484-300BB5A29A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5.'!$A$141</c:f>
              <c:strCache>
                <c:ptCount val="1"/>
                <c:pt idx="0">
                  <c:v>Qd=65-Px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5.'!$A$145:$A$148</c:f>
              <c:numCache>
                <c:formatCode>General</c:formatCode>
                <c:ptCount val="4"/>
                <c:pt idx="0">
                  <c:v>65</c:v>
                </c:pt>
                <c:pt idx="1">
                  <c:v>43</c:v>
                </c:pt>
                <c:pt idx="2">
                  <c:v>21</c:v>
                </c:pt>
                <c:pt idx="3">
                  <c:v>0</c:v>
                </c:pt>
              </c:numCache>
            </c:numRef>
          </c:xVal>
          <c:yVal>
            <c:numRef>
              <c:f>'Ejercicios 5.'!$B$145:$B$148</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0-E2ED-4881-8BB3-D2F0D34F1D1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5.'!$A$156</c:f>
              <c:strCache>
                <c:ptCount val="1"/>
                <c:pt idx="0">
                  <c:v>Qd=65-6.5Px</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5.'!$A$160:$A$163</c:f>
              <c:numCache>
                <c:formatCode>General</c:formatCode>
                <c:ptCount val="4"/>
                <c:pt idx="0">
                  <c:v>65</c:v>
                </c:pt>
                <c:pt idx="1">
                  <c:v>45.5</c:v>
                </c:pt>
                <c:pt idx="2">
                  <c:v>26</c:v>
                </c:pt>
                <c:pt idx="3">
                  <c:v>0</c:v>
                </c:pt>
              </c:numCache>
            </c:numRef>
          </c:xVal>
          <c:yVal>
            <c:numRef>
              <c:f>'Ejercicios 5.'!$B$160:$B$163</c:f>
              <c:numCache>
                <c:formatCode>General</c:formatCode>
                <c:ptCount val="4"/>
                <c:pt idx="0">
                  <c:v>0</c:v>
                </c:pt>
                <c:pt idx="1">
                  <c:v>3</c:v>
                </c:pt>
                <c:pt idx="2">
                  <c:v>6</c:v>
                </c:pt>
                <c:pt idx="3">
                  <c:v>10</c:v>
                </c:pt>
              </c:numCache>
            </c:numRef>
          </c:yVal>
          <c:smooth val="0"/>
          <c:extLst>
            <c:ext xmlns:c16="http://schemas.microsoft.com/office/drawing/2014/chart" uri="{C3380CC4-5D6E-409C-BE32-E72D297353CC}">
              <c16:uniqueId val="{00000000-9FC6-4A85-824E-825C21B1E651}"/>
            </c:ext>
          </c:extLst>
        </c:ser>
        <c:ser>
          <c:idx val="1"/>
          <c:order val="1"/>
          <c:tx>
            <c:strRef>
              <c:f>'Ejercicios 5.'!$C$156</c:f>
              <c:strCache>
                <c:ptCount val="1"/>
                <c:pt idx="0">
                  <c:v>Qd=65-0.25Px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5.'!$C$160:$C$163</c:f>
              <c:numCache>
                <c:formatCode>General</c:formatCode>
                <c:ptCount val="4"/>
                <c:pt idx="0">
                  <c:v>65</c:v>
                </c:pt>
                <c:pt idx="1">
                  <c:v>43</c:v>
                </c:pt>
                <c:pt idx="2">
                  <c:v>21</c:v>
                </c:pt>
                <c:pt idx="3">
                  <c:v>0</c:v>
                </c:pt>
              </c:numCache>
            </c:numRef>
          </c:xVal>
          <c:yVal>
            <c:numRef>
              <c:f>'Ejercicios 5.'!$D$160:$D$163</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9FC6-4A85-824E-825C21B1E651}"/>
            </c:ext>
          </c:extLst>
        </c:ser>
        <c:ser>
          <c:idx val="2"/>
          <c:order val="2"/>
          <c:tx>
            <c:strRef>
              <c:f>'Ejercicios 5.'!$E$156</c:f>
              <c:strCache>
                <c:ptCount val="1"/>
                <c:pt idx="0">
                  <c:v>Qd=65-Px</c:v>
                </c:pt>
              </c:strCache>
            </c:strRef>
          </c:tx>
          <c:spPr>
            <a:ln w="22225" cap="rnd">
              <a:solidFill>
                <a:schemeClr val="accent3"/>
              </a:solidFill>
              <a:prstDash val="dashDot"/>
              <a:round/>
            </a:ln>
            <a:effectLst/>
          </c:spPr>
          <c:marker>
            <c:symbol val="circle"/>
            <c:size val="6"/>
            <c:spPr>
              <a:solidFill>
                <a:schemeClr val="lt1"/>
              </a:solidFill>
              <a:ln w="15875">
                <a:solidFill>
                  <a:schemeClr val="accent3"/>
                </a:solidFill>
                <a:round/>
              </a:ln>
              <a:effectLst/>
            </c:spPr>
          </c:marker>
          <c:xVal>
            <c:numRef>
              <c:f>'Ejercicios 5.'!$E$160:$E$163</c:f>
              <c:numCache>
                <c:formatCode>General</c:formatCode>
                <c:ptCount val="4"/>
                <c:pt idx="0">
                  <c:v>65</c:v>
                </c:pt>
                <c:pt idx="1">
                  <c:v>43</c:v>
                </c:pt>
                <c:pt idx="2">
                  <c:v>21</c:v>
                </c:pt>
                <c:pt idx="3">
                  <c:v>0</c:v>
                </c:pt>
              </c:numCache>
            </c:numRef>
          </c:xVal>
          <c:yVal>
            <c:numRef>
              <c:f>'Ejercicios 5.'!$F$160:$F$163</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2-9FC6-4A85-824E-825C21B1E6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5.'!$A$171</c:f>
              <c:strCache>
                <c:ptCount val="1"/>
                <c:pt idx="0">
                  <c:v>Qd=24-(1/4)Px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5.'!$A$175:$A$178</c:f>
              <c:numCache>
                <c:formatCode>General</c:formatCode>
                <c:ptCount val="4"/>
                <c:pt idx="0">
                  <c:v>24</c:v>
                </c:pt>
                <c:pt idx="1">
                  <c:v>16</c:v>
                </c:pt>
                <c:pt idx="2">
                  <c:v>8</c:v>
                </c:pt>
                <c:pt idx="3">
                  <c:v>0</c:v>
                </c:pt>
              </c:numCache>
            </c:numRef>
          </c:xVal>
          <c:yVal>
            <c:numRef>
              <c:f>'Ejercicios 5.'!$B$175:$B$178</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1-D05C-45BF-82DF-D957CF97834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5.'!$A$186</c:f>
              <c:strCache>
                <c:ptCount val="1"/>
                <c:pt idx="0">
                  <c:v>Qd=32-(1/4)Px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5.'!$A$190:$A$193</c:f>
              <c:numCache>
                <c:formatCode>General</c:formatCode>
                <c:ptCount val="4"/>
                <c:pt idx="0">
                  <c:v>32</c:v>
                </c:pt>
                <c:pt idx="1">
                  <c:v>21.5</c:v>
                </c:pt>
                <c:pt idx="2">
                  <c:v>11</c:v>
                </c:pt>
                <c:pt idx="3">
                  <c:v>0</c:v>
                </c:pt>
              </c:numCache>
            </c:numRef>
          </c:xVal>
          <c:yVal>
            <c:numRef>
              <c:f>'Ejercicios 5.'!$B$190:$B$193</c:f>
              <c:numCache>
                <c:formatCode>General</c:formatCode>
                <c:ptCount val="4"/>
                <c:pt idx="0">
                  <c:v>0</c:v>
                </c:pt>
                <c:pt idx="1">
                  <c:v>42</c:v>
                </c:pt>
                <c:pt idx="2">
                  <c:v>84</c:v>
                </c:pt>
                <c:pt idx="3">
                  <c:v>128</c:v>
                </c:pt>
              </c:numCache>
            </c:numRef>
          </c:yVal>
          <c:smooth val="0"/>
          <c:extLst>
            <c:ext xmlns:c16="http://schemas.microsoft.com/office/drawing/2014/chart" uri="{C3380CC4-5D6E-409C-BE32-E72D297353CC}">
              <c16:uniqueId val="{00000000-0A3D-4C2F-8B00-80A7A3BC6B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5.'!$A$201</c:f>
              <c:strCache>
                <c:ptCount val="1"/>
                <c:pt idx="0">
                  <c:v>Qd=44-(1/4)Px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5.'!$A$205:$A$208</c:f>
              <c:numCache>
                <c:formatCode>General</c:formatCode>
                <c:ptCount val="4"/>
                <c:pt idx="0">
                  <c:v>44</c:v>
                </c:pt>
                <c:pt idx="1">
                  <c:v>29</c:v>
                </c:pt>
                <c:pt idx="2">
                  <c:v>14</c:v>
                </c:pt>
                <c:pt idx="3">
                  <c:v>0</c:v>
                </c:pt>
              </c:numCache>
            </c:numRef>
          </c:xVal>
          <c:yVal>
            <c:numRef>
              <c:f>'Ejercicios 5.'!$B$205:$B$208</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0-20B9-41E6-99F9-5887FA4D640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5.'!$A$216</c:f>
              <c:strCache>
                <c:ptCount val="1"/>
                <c:pt idx="0">
                  <c:v>Qd=24-(1/4)Px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5.'!$A$220:$A$223</c:f>
              <c:numCache>
                <c:formatCode>General</c:formatCode>
                <c:ptCount val="4"/>
                <c:pt idx="0">
                  <c:v>24</c:v>
                </c:pt>
                <c:pt idx="1">
                  <c:v>16</c:v>
                </c:pt>
                <c:pt idx="2">
                  <c:v>8</c:v>
                </c:pt>
                <c:pt idx="3">
                  <c:v>0</c:v>
                </c:pt>
              </c:numCache>
            </c:numRef>
          </c:xVal>
          <c:yVal>
            <c:numRef>
              <c:f>'Ejercicios 5.'!$B$220:$B$223</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0-F2DA-4C1E-BCB1-7FF51228A527}"/>
            </c:ext>
          </c:extLst>
        </c:ser>
        <c:ser>
          <c:idx val="0"/>
          <c:order val="1"/>
          <c:tx>
            <c:strRef>
              <c:f>'Ejercicios 5.'!$C$216</c:f>
              <c:strCache>
                <c:ptCount val="1"/>
                <c:pt idx="0">
                  <c:v>Qd=32-(1/4)Px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5.'!$C$220:$C$223</c:f>
              <c:numCache>
                <c:formatCode>General</c:formatCode>
                <c:ptCount val="4"/>
                <c:pt idx="0">
                  <c:v>32</c:v>
                </c:pt>
                <c:pt idx="1">
                  <c:v>21</c:v>
                </c:pt>
                <c:pt idx="2">
                  <c:v>11</c:v>
                </c:pt>
                <c:pt idx="3">
                  <c:v>0</c:v>
                </c:pt>
              </c:numCache>
            </c:numRef>
          </c:xVal>
          <c:yVal>
            <c:numRef>
              <c:f>'Ejercicios 5.'!$D$220:$D$223</c:f>
              <c:numCache>
                <c:formatCode>General</c:formatCode>
                <c:ptCount val="4"/>
                <c:pt idx="0">
                  <c:v>0</c:v>
                </c:pt>
                <c:pt idx="1">
                  <c:v>44</c:v>
                </c:pt>
                <c:pt idx="2">
                  <c:v>84</c:v>
                </c:pt>
                <c:pt idx="3">
                  <c:v>128</c:v>
                </c:pt>
              </c:numCache>
            </c:numRef>
          </c:yVal>
          <c:smooth val="0"/>
          <c:extLst>
            <c:ext xmlns:c16="http://schemas.microsoft.com/office/drawing/2014/chart" uri="{C3380CC4-5D6E-409C-BE32-E72D297353CC}">
              <c16:uniqueId val="{00000001-F2DA-4C1E-BCB1-7FF51228A527}"/>
            </c:ext>
          </c:extLst>
        </c:ser>
        <c:ser>
          <c:idx val="2"/>
          <c:order val="2"/>
          <c:tx>
            <c:strRef>
              <c:f>'Ejercicios 5.'!$E$216</c:f>
              <c:strCache>
                <c:ptCount val="1"/>
                <c:pt idx="0">
                  <c:v>Qd=44-(1/4)Px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5.'!$E$220:$E$223</c:f>
              <c:numCache>
                <c:formatCode>General</c:formatCode>
                <c:ptCount val="4"/>
                <c:pt idx="0">
                  <c:v>44</c:v>
                </c:pt>
                <c:pt idx="1">
                  <c:v>29</c:v>
                </c:pt>
                <c:pt idx="2">
                  <c:v>14</c:v>
                </c:pt>
                <c:pt idx="3">
                  <c:v>0</c:v>
                </c:pt>
              </c:numCache>
            </c:numRef>
          </c:xVal>
          <c:yVal>
            <c:numRef>
              <c:f>'Ejercicios 5.'!$F$220:$F$223</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2-F2DA-4C1E-BCB1-7FF51228A52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prstDash val="sysDot"/>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5.'!$A$232</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5.'!$A$236:$A$239</c:f>
              <c:numCache>
                <c:formatCode>General</c:formatCode>
                <c:ptCount val="4"/>
                <c:pt idx="0">
                  <c:v>50</c:v>
                </c:pt>
                <c:pt idx="1">
                  <c:v>33</c:v>
                </c:pt>
                <c:pt idx="2">
                  <c:v>17</c:v>
                </c:pt>
                <c:pt idx="3">
                  <c:v>0</c:v>
                </c:pt>
              </c:numCache>
            </c:numRef>
          </c:xVal>
          <c:yVal>
            <c:numRef>
              <c:f>'Ejercicios 5.'!$B$236:$B$239</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2-76E0-4B75-B889-F458156783E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5.'!$A$248</c:f>
              <c:strCache>
                <c:ptCount val="1"/>
                <c:pt idx="0">
                  <c:v>Qd=75-0.5Px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5.'!$A$252:$A$255</c:f>
              <c:numCache>
                <c:formatCode>General</c:formatCode>
                <c:ptCount val="4"/>
                <c:pt idx="0">
                  <c:v>75</c:v>
                </c:pt>
                <c:pt idx="1">
                  <c:v>50</c:v>
                </c:pt>
                <c:pt idx="2">
                  <c:v>25</c:v>
                </c:pt>
                <c:pt idx="3">
                  <c:v>0</c:v>
                </c:pt>
              </c:numCache>
            </c:numRef>
          </c:xVal>
          <c:yVal>
            <c:numRef>
              <c:f>'Ejercicios 5.'!$B$252:$B$255</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709F-4826-944C-B2098074E57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5.'!$A$263</c:f>
              <c:strCache>
                <c:ptCount val="1"/>
                <c:pt idx="0">
                  <c:v>Qd=30-0.5Px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5.'!$A$267:$A$270</c:f>
              <c:numCache>
                <c:formatCode>General</c:formatCode>
                <c:ptCount val="4"/>
                <c:pt idx="0">
                  <c:v>30</c:v>
                </c:pt>
                <c:pt idx="1">
                  <c:v>20</c:v>
                </c:pt>
                <c:pt idx="2">
                  <c:v>10</c:v>
                </c:pt>
                <c:pt idx="3">
                  <c:v>0</c:v>
                </c:pt>
              </c:numCache>
            </c:numRef>
          </c:xVal>
          <c:yVal>
            <c:numRef>
              <c:f>'Ejercicios 5.'!$B$267:$B$270</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53C5-4B56-8D42-1E80FD49A43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5.'!$A$279</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5.'!$A$283:$A$286</c:f>
              <c:numCache>
                <c:formatCode>General</c:formatCode>
                <c:ptCount val="4"/>
                <c:pt idx="0">
                  <c:v>50</c:v>
                </c:pt>
                <c:pt idx="1">
                  <c:v>33</c:v>
                </c:pt>
                <c:pt idx="2">
                  <c:v>17</c:v>
                </c:pt>
                <c:pt idx="3">
                  <c:v>0</c:v>
                </c:pt>
              </c:numCache>
            </c:numRef>
          </c:xVal>
          <c:yVal>
            <c:numRef>
              <c:f>'Ejercicios 5.'!$B$283:$B$286</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0-3176-440F-9DDC-5D93841FAAAA}"/>
            </c:ext>
          </c:extLst>
        </c:ser>
        <c:ser>
          <c:idx val="0"/>
          <c:order val="1"/>
          <c:tx>
            <c:strRef>
              <c:f>'Ejercicios 5.'!$C$279</c:f>
              <c:strCache>
                <c:ptCount val="1"/>
                <c:pt idx="0">
                  <c:v>Qd=75-0.5Px</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5.'!$C$283:$C$286</c:f>
              <c:numCache>
                <c:formatCode>General</c:formatCode>
                <c:ptCount val="4"/>
                <c:pt idx="0">
                  <c:v>75</c:v>
                </c:pt>
                <c:pt idx="1">
                  <c:v>50</c:v>
                </c:pt>
                <c:pt idx="2">
                  <c:v>25</c:v>
                </c:pt>
                <c:pt idx="3">
                  <c:v>0</c:v>
                </c:pt>
              </c:numCache>
            </c:numRef>
          </c:xVal>
          <c:yVal>
            <c:numRef>
              <c:f>'Ejercicios 5.'!$D$283:$D$286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1-3176-440F-9DDC-5D93841FAAAA}"/>
            </c:ext>
          </c:extLst>
        </c:ser>
        <c:ser>
          <c:idx val="1"/>
          <c:order val="2"/>
          <c:tx>
            <c:strRef>
              <c:f>'Ejercicios 5.'!$E$279</c:f>
              <c:strCache>
                <c:ptCount val="1"/>
                <c:pt idx="0">
                  <c:v>Qd=30-0.5Px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5.'!$E$283:$E$286</c:f>
              <c:numCache>
                <c:formatCode>General</c:formatCode>
                <c:ptCount val="4"/>
                <c:pt idx="0">
                  <c:v>30</c:v>
                </c:pt>
                <c:pt idx="1">
                  <c:v>20</c:v>
                </c:pt>
                <c:pt idx="2">
                  <c:v>10</c:v>
                </c:pt>
                <c:pt idx="3">
                  <c:v>0</c:v>
                </c:pt>
              </c:numCache>
            </c:numRef>
          </c:xVal>
          <c:yVal>
            <c:numRef>
              <c:f>'Ejercicios 5.'!$F$283:$F$286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2-3176-440F-9DDC-5D93841FAAA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5.'!$A$294</c:f>
              <c:strCache>
                <c:ptCount val="1"/>
                <c:pt idx="0">
                  <c:v>Qd=80-2Px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5.'!$A$298:$A$301</c:f>
              <c:numCache>
                <c:formatCode>General</c:formatCode>
                <c:ptCount val="4"/>
                <c:pt idx="0">
                  <c:v>80</c:v>
                </c:pt>
                <c:pt idx="1">
                  <c:v>54</c:v>
                </c:pt>
                <c:pt idx="2">
                  <c:v>28</c:v>
                </c:pt>
                <c:pt idx="3">
                  <c:v>0</c:v>
                </c:pt>
              </c:numCache>
            </c:numRef>
          </c:xVal>
          <c:yVal>
            <c:numRef>
              <c:f>'Ejercicios 5.'!$B$298:$B$301</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1-FE6F-4320-B12E-9243DF0F906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5.'!$A$309</c:f>
              <c:strCache>
                <c:ptCount val="1"/>
                <c:pt idx="0">
                  <c:v>Qd=120-2Px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5.'!$A$313:$A$316</c:f>
              <c:numCache>
                <c:formatCode>General</c:formatCode>
                <c:ptCount val="4"/>
                <c:pt idx="0">
                  <c:v>120</c:v>
                </c:pt>
                <c:pt idx="1">
                  <c:v>80</c:v>
                </c:pt>
                <c:pt idx="2">
                  <c:v>40</c:v>
                </c:pt>
                <c:pt idx="3">
                  <c:v>0</c:v>
                </c:pt>
              </c:numCache>
            </c:numRef>
          </c:xVal>
          <c:yVal>
            <c:numRef>
              <c:f>'Ejercicios 5.'!$B$313:$B$316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857F-4A35-B924-BEAE0C73C0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5.'!$A$324</c:f>
              <c:strCache>
                <c:ptCount val="1"/>
                <c:pt idx="0">
                  <c:v>Qd=160-2Px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5.'!$A$328:$A$331</c:f>
              <c:numCache>
                <c:formatCode>General</c:formatCode>
                <c:ptCount val="4"/>
                <c:pt idx="0">
                  <c:v>160</c:v>
                </c:pt>
                <c:pt idx="1">
                  <c:v>106</c:v>
                </c:pt>
                <c:pt idx="2">
                  <c:v>52</c:v>
                </c:pt>
                <c:pt idx="3">
                  <c:v>0</c:v>
                </c:pt>
              </c:numCache>
            </c:numRef>
          </c:xVal>
          <c:yVal>
            <c:numRef>
              <c:f>'Ejercicios 5.'!$B$328:$B$331</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0-32F9-4DCB-85B6-43D87964AFF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5.'!$A$339</c:f>
              <c:strCache>
                <c:ptCount val="1"/>
                <c:pt idx="0">
                  <c:v>Qd=80-2Px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5.'!$A$343:$A$346</c:f>
              <c:numCache>
                <c:formatCode>General</c:formatCode>
                <c:ptCount val="4"/>
                <c:pt idx="0">
                  <c:v>80</c:v>
                </c:pt>
                <c:pt idx="1">
                  <c:v>54</c:v>
                </c:pt>
                <c:pt idx="2">
                  <c:v>28</c:v>
                </c:pt>
                <c:pt idx="3">
                  <c:v>0</c:v>
                </c:pt>
              </c:numCache>
            </c:numRef>
          </c:xVal>
          <c:yVal>
            <c:numRef>
              <c:f>'Ejercicios 5.'!$B$343:$B$346</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0-8831-4579-A754-685321EA3C4A}"/>
            </c:ext>
          </c:extLst>
        </c:ser>
        <c:ser>
          <c:idx val="1"/>
          <c:order val="1"/>
          <c:tx>
            <c:strRef>
              <c:f>'Ejercicios 5.'!$C$339</c:f>
              <c:strCache>
                <c:ptCount val="1"/>
                <c:pt idx="0">
                  <c:v>Qd=120-2Px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5.'!$C$343:$C$346</c:f>
              <c:numCache>
                <c:formatCode>General</c:formatCode>
                <c:ptCount val="4"/>
                <c:pt idx="0">
                  <c:v>120</c:v>
                </c:pt>
                <c:pt idx="1">
                  <c:v>80</c:v>
                </c:pt>
                <c:pt idx="2">
                  <c:v>40</c:v>
                </c:pt>
                <c:pt idx="3">
                  <c:v>0</c:v>
                </c:pt>
              </c:numCache>
            </c:numRef>
          </c:xVal>
          <c:yVal>
            <c:numRef>
              <c:f>'Ejercicios 5.'!$D$343:$D$346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1-8831-4579-A754-685321EA3C4A}"/>
            </c:ext>
          </c:extLst>
        </c:ser>
        <c:ser>
          <c:idx val="2"/>
          <c:order val="2"/>
          <c:tx>
            <c:strRef>
              <c:f>'Ejercicios 5.'!$E$339</c:f>
              <c:strCache>
                <c:ptCount val="1"/>
                <c:pt idx="0">
                  <c:v>Qd=160-2Px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5.'!$E$343:$E$346</c:f>
              <c:numCache>
                <c:formatCode>General</c:formatCode>
                <c:ptCount val="4"/>
                <c:pt idx="0">
                  <c:v>160</c:v>
                </c:pt>
                <c:pt idx="1">
                  <c:v>106</c:v>
                </c:pt>
                <c:pt idx="2">
                  <c:v>52</c:v>
                </c:pt>
                <c:pt idx="3">
                  <c:v>0</c:v>
                </c:pt>
              </c:numCache>
            </c:numRef>
          </c:xVal>
          <c:yVal>
            <c:numRef>
              <c:f>'Ejercicios 5.'!$F$343:$F$346</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2-8831-4579-A754-685321EA3C4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5.'!$A$354</c:f>
              <c:strCache>
                <c:ptCount val="1"/>
                <c:pt idx="0">
                  <c:v>Qd=4-2Px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5.'!$A$358:$A$361</c:f>
              <c:numCache>
                <c:formatCode>General</c:formatCode>
                <c:ptCount val="4"/>
                <c:pt idx="0">
                  <c:v>4</c:v>
                </c:pt>
                <c:pt idx="1">
                  <c:v>2</c:v>
                </c:pt>
                <c:pt idx="2">
                  <c:v>1</c:v>
                </c:pt>
                <c:pt idx="3">
                  <c:v>0</c:v>
                </c:pt>
              </c:numCache>
            </c:numRef>
          </c:xVal>
          <c:yVal>
            <c:numRef>
              <c:f>'Ejercicios 5.'!$B$358:$B$361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0-C98A-4B89-A061-43568A185555}"/>
            </c:ext>
          </c:extLst>
        </c:ser>
        <c:ser>
          <c:idx val="1"/>
          <c:order val="1"/>
          <c:tx>
            <c:strRef>
              <c:f>'Ejercicios 5.'!$C$354</c:f>
              <c:strCache>
                <c:ptCount val="1"/>
                <c:pt idx="0">
                  <c:v>QD=120-60Px</c:v>
                </c:pt>
              </c:strCache>
            </c:strRef>
          </c:tx>
          <c:spPr>
            <a:ln w="22225" cap="rnd">
              <a:solidFill>
                <a:schemeClr val="accent2"/>
              </a:solidFill>
              <a:prstDash val="solid"/>
              <a:round/>
            </a:ln>
            <a:effectLst/>
          </c:spPr>
          <c:marker>
            <c:symbol val="circle"/>
            <c:size val="6"/>
            <c:spPr>
              <a:solidFill>
                <a:schemeClr val="lt1"/>
              </a:solidFill>
              <a:ln w="15875">
                <a:solidFill>
                  <a:schemeClr val="accent2"/>
                </a:solidFill>
                <a:round/>
              </a:ln>
              <a:effectLst/>
            </c:spPr>
          </c:marker>
          <c:xVal>
            <c:numRef>
              <c:f>'Ejercicios 5.'!$C$358:$C$361</c:f>
              <c:numCache>
                <c:formatCode>General</c:formatCode>
                <c:ptCount val="4"/>
                <c:pt idx="0">
                  <c:v>120</c:v>
                </c:pt>
                <c:pt idx="1">
                  <c:v>60</c:v>
                </c:pt>
                <c:pt idx="2">
                  <c:v>30</c:v>
                </c:pt>
                <c:pt idx="3">
                  <c:v>0</c:v>
                </c:pt>
              </c:numCache>
            </c:numRef>
          </c:xVal>
          <c:yVal>
            <c:numRef>
              <c:f>'Ejercicios 5.'!$D$358:$D$361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1-C98A-4B89-A061-43568A18555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5.'!$A$370</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5.'!$A$374:$A$377</c:f>
              <c:numCache>
                <c:formatCode>General</c:formatCode>
                <c:ptCount val="4"/>
                <c:pt idx="0">
                  <c:v>20</c:v>
                </c:pt>
                <c:pt idx="1">
                  <c:v>12</c:v>
                </c:pt>
                <c:pt idx="2">
                  <c:v>4</c:v>
                </c:pt>
                <c:pt idx="3">
                  <c:v>0</c:v>
                </c:pt>
              </c:numCache>
            </c:numRef>
          </c:xVal>
          <c:yVal>
            <c:numRef>
              <c:f>'Ejercicios 5.'!$B$374:$B$377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0-21C1-4D8E-8B10-C38FCFD8A1F9}"/>
            </c:ext>
          </c:extLst>
        </c:ser>
        <c:ser>
          <c:idx val="1"/>
          <c:order val="1"/>
          <c:tx>
            <c:strRef>
              <c:f>'Ejercicios 5.'!$C$370</c:f>
              <c:strCache>
                <c:ptCount val="1"/>
                <c:pt idx="0">
                  <c:v>QD=100-20Px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5.'!$C$374:$C$377</c:f>
              <c:numCache>
                <c:formatCode>General</c:formatCode>
                <c:ptCount val="4"/>
                <c:pt idx="0">
                  <c:v>100</c:v>
                </c:pt>
                <c:pt idx="1">
                  <c:v>60</c:v>
                </c:pt>
                <c:pt idx="2">
                  <c:v>20</c:v>
                </c:pt>
                <c:pt idx="3">
                  <c:v>0</c:v>
                </c:pt>
              </c:numCache>
            </c:numRef>
          </c:xVal>
          <c:yVal>
            <c:numRef>
              <c:f>'Ejercicios 5.'!$D$374:$D$377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1-21C1-4D8E-8B10-C38FCFD8A1F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5.'!$A$384</c:f>
              <c:strCache>
                <c:ptCount val="1"/>
                <c:pt idx="0">
                  <c:v>Qd=12-3Px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5.'!$A$388:$A$391</c:f>
              <c:numCache>
                <c:formatCode>General</c:formatCode>
                <c:ptCount val="4"/>
                <c:pt idx="0">
                  <c:v>12</c:v>
                </c:pt>
                <c:pt idx="1">
                  <c:v>6</c:v>
                </c:pt>
                <c:pt idx="2">
                  <c:v>3</c:v>
                </c:pt>
                <c:pt idx="3">
                  <c:v>0</c:v>
                </c:pt>
              </c:numCache>
            </c:numRef>
          </c:xVal>
          <c:yVal>
            <c:numRef>
              <c:f>'Ejercicios 5.'!$B$388:$B$391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0-361D-4571-A549-53859BDA6E9A}"/>
            </c:ext>
          </c:extLst>
        </c:ser>
        <c:ser>
          <c:idx val="1"/>
          <c:order val="1"/>
          <c:tx>
            <c:strRef>
              <c:f>'Ejercicios 5.'!$C$384</c:f>
              <c:strCache>
                <c:ptCount val="1"/>
                <c:pt idx="0">
                  <c:v>QD=300-75Px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5.'!$C$388:$C$391</c:f>
              <c:numCache>
                <c:formatCode>General</c:formatCode>
                <c:ptCount val="4"/>
                <c:pt idx="0">
                  <c:v>300</c:v>
                </c:pt>
                <c:pt idx="1">
                  <c:v>150</c:v>
                </c:pt>
                <c:pt idx="2">
                  <c:v>75</c:v>
                </c:pt>
                <c:pt idx="3">
                  <c:v>0</c:v>
                </c:pt>
              </c:numCache>
            </c:numRef>
          </c:xVal>
          <c:yVal>
            <c:numRef>
              <c:f>'Ejercicios 5.'!$D$388:$D$391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1-361D-4571-A549-53859BDA6E9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5.'!$A$399</c:f>
              <c:strCache>
                <c:ptCount val="1"/>
                <c:pt idx="0">
                  <c:v>Qd=45-0.5Px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5.'!$A$403:$A$406</c:f>
              <c:numCache>
                <c:formatCode>General</c:formatCode>
                <c:ptCount val="4"/>
                <c:pt idx="0">
                  <c:v>45</c:v>
                </c:pt>
                <c:pt idx="1">
                  <c:v>30</c:v>
                </c:pt>
                <c:pt idx="2">
                  <c:v>15</c:v>
                </c:pt>
                <c:pt idx="3">
                  <c:v>0</c:v>
                </c:pt>
              </c:numCache>
            </c:numRef>
          </c:xVal>
          <c:yVal>
            <c:numRef>
              <c:f>'Ejercicios 5.'!$B$403:$B$406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0-00FC-4488-AE46-85BF44B99608}"/>
            </c:ext>
          </c:extLst>
        </c:ser>
        <c:ser>
          <c:idx val="1"/>
          <c:order val="1"/>
          <c:tx>
            <c:strRef>
              <c:f>'Ejercicios 5.'!$C$399</c:f>
              <c:strCache>
                <c:ptCount val="1"/>
                <c:pt idx="0">
                  <c:v>QD=180-2Px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5.'!$C$403:$C$406</c:f>
              <c:numCache>
                <c:formatCode>General</c:formatCode>
                <c:ptCount val="4"/>
                <c:pt idx="0">
                  <c:v>180</c:v>
                </c:pt>
                <c:pt idx="1">
                  <c:v>120</c:v>
                </c:pt>
                <c:pt idx="2">
                  <c:v>60</c:v>
                </c:pt>
                <c:pt idx="3">
                  <c:v>0</c:v>
                </c:pt>
              </c:numCache>
            </c:numRef>
          </c:xVal>
          <c:yVal>
            <c:numRef>
              <c:f>'Ejercicios 5.'!$D$403:$D$406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00FC-4488-AE46-85BF44B996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5.'!$A$415</c:f>
              <c:strCache>
                <c:ptCount val="1"/>
                <c:pt idx="0">
                  <c:v>Qd=70-0.1Px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5.'!$A$419:$A$422</c:f>
              <c:numCache>
                <c:formatCode>General</c:formatCode>
                <c:ptCount val="4"/>
                <c:pt idx="0">
                  <c:v>70</c:v>
                </c:pt>
                <c:pt idx="1">
                  <c:v>45</c:v>
                </c:pt>
                <c:pt idx="2">
                  <c:v>20</c:v>
                </c:pt>
                <c:pt idx="3">
                  <c:v>0</c:v>
                </c:pt>
              </c:numCache>
            </c:numRef>
          </c:xVal>
          <c:yVal>
            <c:numRef>
              <c:f>'Ejercicios 5.'!$B$419:$B$422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0-DB22-4AAC-85E7-12FE32B1E09E}"/>
            </c:ext>
          </c:extLst>
        </c:ser>
        <c:ser>
          <c:idx val="1"/>
          <c:order val="1"/>
          <c:tx>
            <c:strRef>
              <c:f>'Ejercicios 5.'!$C$415</c:f>
              <c:strCache>
                <c:ptCount val="1"/>
                <c:pt idx="0">
                  <c:v>QD=700-Px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5.'!$C$419:$C$422</c:f>
              <c:numCache>
                <c:formatCode>General</c:formatCode>
                <c:ptCount val="4"/>
                <c:pt idx="0">
                  <c:v>700</c:v>
                </c:pt>
                <c:pt idx="1">
                  <c:v>450</c:v>
                </c:pt>
                <c:pt idx="2">
                  <c:v>200</c:v>
                </c:pt>
                <c:pt idx="3">
                  <c:v>0</c:v>
                </c:pt>
              </c:numCache>
            </c:numRef>
          </c:xVal>
          <c:yVal>
            <c:numRef>
              <c:f>'Ejercicios 5.'!$D$419:$D$422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1-DB22-4AAC-85E7-12FE32B1E09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26" Type="http://schemas.openxmlformats.org/officeDocument/2006/relationships/chart" Target="../charts/chart97.xml"/><Relationship Id="rId21" Type="http://schemas.openxmlformats.org/officeDocument/2006/relationships/chart" Target="../charts/chart92.xml"/><Relationship Id="rId42" Type="http://schemas.openxmlformats.org/officeDocument/2006/relationships/chart" Target="../charts/chart113.xml"/><Relationship Id="rId47" Type="http://schemas.openxmlformats.org/officeDocument/2006/relationships/chart" Target="../charts/chart118.xml"/><Relationship Id="rId63" Type="http://schemas.openxmlformats.org/officeDocument/2006/relationships/chart" Target="../charts/chart134.xml"/><Relationship Id="rId68" Type="http://schemas.openxmlformats.org/officeDocument/2006/relationships/chart" Target="../charts/chart139.xml"/><Relationship Id="rId2" Type="http://schemas.openxmlformats.org/officeDocument/2006/relationships/chart" Target="../charts/chart73.xml"/><Relationship Id="rId16" Type="http://schemas.openxmlformats.org/officeDocument/2006/relationships/chart" Target="../charts/chart87.xml"/><Relationship Id="rId29" Type="http://schemas.openxmlformats.org/officeDocument/2006/relationships/chart" Target="../charts/chart100.xml"/><Relationship Id="rId11" Type="http://schemas.openxmlformats.org/officeDocument/2006/relationships/chart" Target="../charts/chart82.xml"/><Relationship Id="rId24" Type="http://schemas.openxmlformats.org/officeDocument/2006/relationships/chart" Target="../charts/chart95.xml"/><Relationship Id="rId32" Type="http://schemas.openxmlformats.org/officeDocument/2006/relationships/chart" Target="../charts/chart103.xml"/><Relationship Id="rId37" Type="http://schemas.openxmlformats.org/officeDocument/2006/relationships/chart" Target="../charts/chart108.xml"/><Relationship Id="rId40" Type="http://schemas.openxmlformats.org/officeDocument/2006/relationships/chart" Target="../charts/chart111.xml"/><Relationship Id="rId45" Type="http://schemas.openxmlformats.org/officeDocument/2006/relationships/chart" Target="../charts/chart116.xml"/><Relationship Id="rId53" Type="http://schemas.openxmlformats.org/officeDocument/2006/relationships/chart" Target="../charts/chart124.xml"/><Relationship Id="rId58" Type="http://schemas.openxmlformats.org/officeDocument/2006/relationships/chart" Target="../charts/chart129.xml"/><Relationship Id="rId66" Type="http://schemas.openxmlformats.org/officeDocument/2006/relationships/chart" Target="../charts/chart137.xml"/><Relationship Id="rId74" Type="http://schemas.openxmlformats.org/officeDocument/2006/relationships/chart" Target="../charts/chart145.xml"/><Relationship Id="rId5" Type="http://schemas.openxmlformats.org/officeDocument/2006/relationships/chart" Target="../charts/chart76.xml"/><Relationship Id="rId61" Type="http://schemas.openxmlformats.org/officeDocument/2006/relationships/chart" Target="../charts/chart132.xml"/><Relationship Id="rId19" Type="http://schemas.openxmlformats.org/officeDocument/2006/relationships/chart" Target="../charts/chart90.xml"/><Relationship Id="rId14" Type="http://schemas.openxmlformats.org/officeDocument/2006/relationships/chart" Target="../charts/chart85.xml"/><Relationship Id="rId22" Type="http://schemas.openxmlformats.org/officeDocument/2006/relationships/chart" Target="../charts/chart93.xml"/><Relationship Id="rId27" Type="http://schemas.openxmlformats.org/officeDocument/2006/relationships/chart" Target="../charts/chart98.xml"/><Relationship Id="rId30" Type="http://schemas.openxmlformats.org/officeDocument/2006/relationships/chart" Target="../charts/chart101.xml"/><Relationship Id="rId35" Type="http://schemas.openxmlformats.org/officeDocument/2006/relationships/chart" Target="../charts/chart106.xml"/><Relationship Id="rId43" Type="http://schemas.openxmlformats.org/officeDocument/2006/relationships/chart" Target="../charts/chart114.xml"/><Relationship Id="rId48" Type="http://schemas.openxmlformats.org/officeDocument/2006/relationships/chart" Target="../charts/chart119.xml"/><Relationship Id="rId56" Type="http://schemas.openxmlformats.org/officeDocument/2006/relationships/chart" Target="../charts/chart127.xml"/><Relationship Id="rId64" Type="http://schemas.openxmlformats.org/officeDocument/2006/relationships/chart" Target="../charts/chart135.xml"/><Relationship Id="rId69" Type="http://schemas.openxmlformats.org/officeDocument/2006/relationships/chart" Target="../charts/chart140.xml"/><Relationship Id="rId8" Type="http://schemas.openxmlformats.org/officeDocument/2006/relationships/chart" Target="../charts/chart79.xml"/><Relationship Id="rId51" Type="http://schemas.openxmlformats.org/officeDocument/2006/relationships/chart" Target="../charts/chart122.xml"/><Relationship Id="rId72" Type="http://schemas.openxmlformats.org/officeDocument/2006/relationships/chart" Target="../charts/chart143.xml"/><Relationship Id="rId3" Type="http://schemas.openxmlformats.org/officeDocument/2006/relationships/chart" Target="../charts/chart74.xml"/><Relationship Id="rId12" Type="http://schemas.openxmlformats.org/officeDocument/2006/relationships/chart" Target="../charts/chart83.xml"/><Relationship Id="rId17" Type="http://schemas.openxmlformats.org/officeDocument/2006/relationships/chart" Target="../charts/chart88.xml"/><Relationship Id="rId25" Type="http://schemas.openxmlformats.org/officeDocument/2006/relationships/chart" Target="../charts/chart96.xml"/><Relationship Id="rId33" Type="http://schemas.openxmlformats.org/officeDocument/2006/relationships/chart" Target="../charts/chart104.xml"/><Relationship Id="rId38" Type="http://schemas.openxmlformats.org/officeDocument/2006/relationships/chart" Target="../charts/chart109.xml"/><Relationship Id="rId46" Type="http://schemas.openxmlformats.org/officeDocument/2006/relationships/chart" Target="../charts/chart117.xml"/><Relationship Id="rId59" Type="http://schemas.openxmlformats.org/officeDocument/2006/relationships/chart" Target="../charts/chart130.xml"/><Relationship Id="rId67" Type="http://schemas.openxmlformats.org/officeDocument/2006/relationships/chart" Target="../charts/chart138.xml"/><Relationship Id="rId20" Type="http://schemas.openxmlformats.org/officeDocument/2006/relationships/chart" Target="../charts/chart91.xml"/><Relationship Id="rId41" Type="http://schemas.openxmlformats.org/officeDocument/2006/relationships/chart" Target="../charts/chart112.xml"/><Relationship Id="rId54" Type="http://schemas.openxmlformats.org/officeDocument/2006/relationships/chart" Target="../charts/chart125.xml"/><Relationship Id="rId62" Type="http://schemas.openxmlformats.org/officeDocument/2006/relationships/chart" Target="../charts/chart133.xml"/><Relationship Id="rId70" Type="http://schemas.openxmlformats.org/officeDocument/2006/relationships/chart" Target="../charts/chart141.xml"/><Relationship Id="rId1" Type="http://schemas.openxmlformats.org/officeDocument/2006/relationships/chart" Target="../charts/chart72.xml"/><Relationship Id="rId6" Type="http://schemas.openxmlformats.org/officeDocument/2006/relationships/chart" Target="../charts/chart77.xml"/><Relationship Id="rId15" Type="http://schemas.openxmlformats.org/officeDocument/2006/relationships/chart" Target="../charts/chart86.xml"/><Relationship Id="rId23" Type="http://schemas.openxmlformats.org/officeDocument/2006/relationships/chart" Target="../charts/chart94.xml"/><Relationship Id="rId28" Type="http://schemas.openxmlformats.org/officeDocument/2006/relationships/chart" Target="../charts/chart99.xml"/><Relationship Id="rId36" Type="http://schemas.openxmlformats.org/officeDocument/2006/relationships/chart" Target="../charts/chart107.xml"/><Relationship Id="rId49" Type="http://schemas.openxmlformats.org/officeDocument/2006/relationships/chart" Target="../charts/chart120.xml"/><Relationship Id="rId57" Type="http://schemas.openxmlformats.org/officeDocument/2006/relationships/chart" Target="../charts/chart128.xml"/><Relationship Id="rId10" Type="http://schemas.openxmlformats.org/officeDocument/2006/relationships/chart" Target="../charts/chart81.xml"/><Relationship Id="rId31" Type="http://schemas.openxmlformats.org/officeDocument/2006/relationships/chart" Target="../charts/chart102.xml"/><Relationship Id="rId44" Type="http://schemas.openxmlformats.org/officeDocument/2006/relationships/chart" Target="../charts/chart115.xml"/><Relationship Id="rId52" Type="http://schemas.openxmlformats.org/officeDocument/2006/relationships/chart" Target="../charts/chart123.xml"/><Relationship Id="rId60" Type="http://schemas.openxmlformats.org/officeDocument/2006/relationships/chart" Target="../charts/chart131.xml"/><Relationship Id="rId65" Type="http://schemas.openxmlformats.org/officeDocument/2006/relationships/chart" Target="../charts/chart136.xml"/><Relationship Id="rId73" Type="http://schemas.openxmlformats.org/officeDocument/2006/relationships/chart" Target="../charts/chart144.xml"/><Relationship Id="rId4" Type="http://schemas.openxmlformats.org/officeDocument/2006/relationships/chart" Target="../charts/chart75.xml"/><Relationship Id="rId9" Type="http://schemas.openxmlformats.org/officeDocument/2006/relationships/chart" Target="../charts/chart80.xml"/><Relationship Id="rId13" Type="http://schemas.openxmlformats.org/officeDocument/2006/relationships/chart" Target="../charts/chart84.xml"/><Relationship Id="rId18" Type="http://schemas.openxmlformats.org/officeDocument/2006/relationships/chart" Target="../charts/chart89.xml"/><Relationship Id="rId39" Type="http://schemas.openxmlformats.org/officeDocument/2006/relationships/chart" Target="../charts/chart110.xml"/><Relationship Id="rId34" Type="http://schemas.openxmlformats.org/officeDocument/2006/relationships/chart" Target="../charts/chart105.xml"/><Relationship Id="rId50" Type="http://schemas.openxmlformats.org/officeDocument/2006/relationships/chart" Target="../charts/chart121.xml"/><Relationship Id="rId55" Type="http://schemas.openxmlformats.org/officeDocument/2006/relationships/chart" Target="../charts/chart126.xml"/><Relationship Id="rId7" Type="http://schemas.openxmlformats.org/officeDocument/2006/relationships/chart" Target="../charts/chart78.xml"/><Relationship Id="rId71"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124</xdr:row>
      <xdr:rowOff>0</xdr:rowOff>
    </xdr:from>
    <xdr:to>
      <xdr:col>8</xdr:col>
      <xdr:colOff>0</xdr:colOff>
      <xdr:row>138</xdr:row>
      <xdr:rowOff>76200</xdr:rowOff>
    </xdr:to>
    <xdr:graphicFrame macro="">
      <xdr:nvGraphicFramePr>
        <xdr:cNvPr id="12" name="Gráfico 11">
          <a:extLst>
            <a:ext uri="{FF2B5EF4-FFF2-40B4-BE49-F238E27FC236}">
              <a16:creationId xmlns:a16="http://schemas.microsoft.com/office/drawing/2014/main" id="{A15463EF-8E6F-4340-92FD-1CDB4CAF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139</xdr:row>
      <xdr:rowOff>0</xdr:rowOff>
    </xdr:from>
    <xdr:to>
      <xdr:col>8</xdr:col>
      <xdr:colOff>0</xdr:colOff>
      <xdr:row>153</xdr:row>
      <xdr:rowOff>76200</xdr:rowOff>
    </xdr:to>
    <xdr:graphicFrame macro="">
      <xdr:nvGraphicFramePr>
        <xdr:cNvPr id="13" name="Gráfico 12">
          <a:extLst>
            <a:ext uri="{FF2B5EF4-FFF2-40B4-BE49-F238E27FC236}">
              <a16:creationId xmlns:a16="http://schemas.microsoft.com/office/drawing/2014/main" id="{388D1439-416D-42A4-A9FB-A96D49BE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104775</xdr:colOff>
      <xdr:row>154</xdr:row>
      <xdr:rowOff>0</xdr:rowOff>
    </xdr:from>
    <xdr:to>
      <xdr:col>12</xdr:col>
      <xdr:colOff>104775</xdr:colOff>
      <xdr:row>168</xdr:row>
      <xdr:rowOff>76200</xdr:rowOff>
    </xdr:to>
    <xdr:graphicFrame macro="">
      <xdr:nvGraphicFramePr>
        <xdr:cNvPr id="14" name="Gráfico 13">
          <a:extLst>
            <a:ext uri="{FF2B5EF4-FFF2-40B4-BE49-F238E27FC236}">
              <a16:creationId xmlns:a16="http://schemas.microsoft.com/office/drawing/2014/main" id="{A9C9481A-00DB-4E77-AC2A-C96D1A9B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169</xdr:row>
      <xdr:rowOff>0</xdr:rowOff>
    </xdr:from>
    <xdr:to>
      <xdr:col>8</xdr:col>
      <xdr:colOff>0</xdr:colOff>
      <xdr:row>183</xdr:row>
      <xdr:rowOff>76200</xdr:rowOff>
    </xdr:to>
    <xdr:graphicFrame macro="">
      <xdr:nvGraphicFramePr>
        <xdr:cNvPr id="15" name="Gráfico 14">
          <a:extLst>
            <a:ext uri="{FF2B5EF4-FFF2-40B4-BE49-F238E27FC236}">
              <a16:creationId xmlns:a16="http://schemas.microsoft.com/office/drawing/2014/main" id="{3D07379D-F51C-4A30-B165-142E3978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184</xdr:row>
      <xdr:rowOff>0</xdr:rowOff>
    </xdr:from>
    <xdr:to>
      <xdr:col>8</xdr:col>
      <xdr:colOff>0</xdr:colOff>
      <xdr:row>198</xdr:row>
      <xdr:rowOff>76200</xdr:rowOff>
    </xdr:to>
    <xdr:graphicFrame macro="">
      <xdr:nvGraphicFramePr>
        <xdr:cNvPr id="16" name="Gráfico 15">
          <a:extLst>
            <a:ext uri="{FF2B5EF4-FFF2-40B4-BE49-F238E27FC236}">
              <a16:creationId xmlns:a16="http://schemas.microsoft.com/office/drawing/2014/main" id="{2469356C-AC42-4AEA-A310-A9F85B0B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199</xdr:row>
      <xdr:rowOff>0</xdr:rowOff>
    </xdr:from>
    <xdr:to>
      <xdr:col>8</xdr:col>
      <xdr:colOff>0</xdr:colOff>
      <xdr:row>213</xdr:row>
      <xdr:rowOff>76200</xdr:rowOff>
    </xdr:to>
    <xdr:graphicFrame macro="">
      <xdr:nvGraphicFramePr>
        <xdr:cNvPr id="17" name="Gráfico 16">
          <a:extLst>
            <a:ext uri="{FF2B5EF4-FFF2-40B4-BE49-F238E27FC236}">
              <a16:creationId xmlns:a16="http://schemas.microsoft.com/office/drawing/2014/main" id="{B325FEBF-E9DE-4776-B859-3AC34B5DD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114300</xdr:colOff>
      <xdr:row>214</xdr:row>
      <xdr:rowOff>0</xdr:rowOff>
    </xdr:from>
    <xdr:to>
      <xdr:col>12</xdr:col>
      <xdr:colOff>114300</xdr:colOff>
      <xdr:row>228</xdr:row>
      <xdr:rowOff>76200</xdr:rowOff>
    </xdr:to>
    <xdr:graphicFrame macro="">
      <xdr:nvGraphicFramePr>
        <xdr:cNvPr id="18" name="Gráfico 17">
          <a:extLst>
            <a:ext uri="{FF2B5EF4-FFF2-40B4-BE49-F238E27FC236}">
              <a16:creationId xmlns:a16="http://schemas.microsoft.com/office/drawing/2014/main" id="{E803EC7E-2B0F-4619-8CDA-C0436EFE7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230</xdr:row>
      <xdr:rowOff>0</xdr:rowOff>
    </xdr:from>
    <xdr:to>
      <xdr:col>8</xdr:col>
      <xdr:colOff>0</xdr:colOff>
      <xdr:row>244</xdr:row>
      <xdr:rowOff>76200</xdr:rowOff>
    </xdr:to>
    <xdr:graphicFrame macro="">
      <xdr:nvGraphicFramePr>
        <xdr:cNvPr id="19" name="Gráfico 18">
          <a:extLst>
            <a:ext uri="{FF2B5EF4-FFF2-40B4-BE49-F238E27FC236}">
              <a16:creationId xmlns:a16="http://schemas.microsoft.com/office/drawing/2014/main" id="{EDAF3744-0B4C-4266-B304-F467B439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0</xdr:colOff>
      <xdr:row>246</xdr:row>
      <xdr:rowOff>0</xdr:rowOff>
    </xdr:from>
    <xdr:to>
      <xdr:col>8</xdr:col>
      <xdr:colOff>0</xdr:colOff>
      <xdr:row>260</xdr:row>
      <xdr:rowOff>76200</xdr:rowOff>
    </xdr:to>
    <xdr:graphicFrame macro="">
      <xdr:nvGraphicFramePr>
        <xdr:cNvPr id="20" name="Gráfico 19">
          <a:extLst>
            <a:ext uri="{FF2B5EF4-FFF2-40B4-BE49-F238E27FC236}">
              <a16:creationId xmlns:a16="http://schemas.microsoft.com/office/drawing/2014/main" id="{4C4EFC3A-1AD9-40EC-A10C-399DDDA8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261</xdr:row>
      <xdr:rowOff>0</xdr:rowOff>
    </xdr:from>
    <xdr:to>
      <xdr:col>8</xdr:col>
      <xdr:colOff>0</xdr:colOff>
      <xdr:row>275</xdr:row>
      <xdr:rowOff>76200</xdr:rowOff>
    </xdr:to>
    <xdr:graphicFrame macro="">
      <xdr:nvGraphicFramePr>
        <xdr:cNvPr id="21" name="Gráfico 20">
          <a:extLst>
            <a:ext uri="{FF2B5EF4-FFF2-40B4-BE49-F238E27FC236}">
              <a16:creationId xmlns:a16="http://schemas.microsoft.com/office/drawing/2014/main" id="{1CEDA165-DC6A-4E41-B77D-E87E9134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277</xdr:row>
      <xdr:rowOff>0</xdr:rowOff>
    </xdr:from>
    <xdr:to>
      <xdr:col>12</xdr:col>
      <xdr:colOff>0</xdr:colOff>
      <xdr:row>291</xdr:row>
      <xdr:rowOff>76200</xdr:rowOff>
    </xdr:to>
    <xdr:graphicFrame macro="">
      <xdr:nvGraphicFramePr>
        <xdr:cNvPr id="22" name="Gráfico 21">
          <a:extLst>
            <a:ext uri="{FF2B5EF4-FFF2-40B4-BE49-F238E27FC236}">
              <a16:creationId xmlns:a16="http://schemas.microsoft.com/office/drawing/2014/main" id="{D2783E3B-867D-4ACF-89DB-7DABAC6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292</xdr:row>
      <xdr:rowOff>0</xdr:rowOff>
    </xdr:from>
    <xdr:to>
      <xdr:col>8</xdr:col>
      <xdr:colOff>0</xdr:colOff>
      <xdr:row>306</xdr:row>
      <xdr:rowOff>76200</xdr:rowOff>
    </xdr:to>
    <xdr:graphicFrame macro="">
      <xdr:nvGraphicFramePr>
        <xdr:cNvPr id="23" name="Gráfico 22">
          <a:extLst>
            <a:ext uri="{FF2B5EF4-FFF2-40B4-BE49-F238E27FC236}">
              <a16:creationId xmlns:a16="http://schemas.microsoft.com/office/drawing/2014/main" id="{43288BDD-521B-4104-93E5-AE2637B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307</xdr:row>
      <xdr:rowOff>0</xdr:rowOff>
    </xdr:from>
    <xdr:to>
      <xdr:col>8</xdr:col>
      <xdr:colOff>0</xdr:colOff>
      <xdr:row>321</xdr:row>
      <xdr:rowOff>76200</xdr:rowOff>
    </xdr:to>
    <xdr:graphicFrame macro="">
      <xdr:nvGraphicFramePr>
        <xdr:cNvPr id="24" name="Gráfico 23">
          <a:extLst>
            <a:ext uri="{FF2B5EF4-FFF2-40B4-BE49-F238E27FC236}">
              <a16:creationId xmlns:a16="http://schemas.microsoft.com/office/drawing/2014/main" id="{4840E338-331D-4D2F-948A-11DD9E544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322</xdr:row>
      <xdr:rowOff>0</xdr:rowOff>
    </xdr:from>
    <xdr:to>
      <xdr:col>8</xdr:col>
      <xdr:colOff>0</xdr:colOff>
      <xdr:row>336</xdr:row>
      <xdr:rowOff>76200</xdr:rowOff>
    </xdr:to>
    <xdr:graphicFrame macro="">
      <xdr:nvGraphicFramePr>
        <xdr:cNvPr id="25" name="Gráfico 24">
          <a:extLst>
            <a:ext uri="{FF2B5EF4-FFF2-40B4-BE49-F238E27FC236}">
              <a16:creationId xmlns:a16="http://schemas.microsoft.com/office/drawing/2014/main" id="{DFE6A3EB-4DDA-4FEA-8C16-ECA06367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104775</xdr:colOff>
      <xdr:row>337</xdr:row>
      <xdr:rowOff>0</xdr:rowOff>
    </xdr:from>
    <xdr:to>
      <xdr:col>12</xdr:col>
      <xdr:colOff>104775</xdr:colOff>
      <xdr:row>351</xdr:row>
      <xdr:rowOff>76200</xdr:rowOff>
    </xdr:to>
    <xdr:graphicFrame macro="">
      <xdr:nvGraphicFramePr>
        <xdr:cNvPr id="26" name="Gráfico 25">
          <a:extLst>
            <a:ext uri="{FF2B5EF4-FFF2-40B4-BE49-F238E27FC236}">
              <a16:creationId xmlns:a16="http://schemas.microsoft.com/office/drawing/2014/main" id="{F63E3DE7-8668-4330-91ED-3A42BAD1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352</xdr:row>
      <xdr:rowOff>0</xdr:rowOff>
    </xdr:from>
    <xdr:to>
      <xdr:col>10</xdr:col>
      <xdr:colOff>0</xdr:colOff>
      <xdr:row>366</xdr:row>
      <xdr:rowOff>76200</xdr:rowOff>
    </xdr:to>
    <xdr:graphicFrame macro="">
      <xdr:nvGraphicFramePr>
        <xdr:cNvPr id="27" name="Gráfico 26">
          <a:extLst>
            <a:ext uri="{FF2B5EF4-FFF2-40B4-BE49-F238E27FC236}">
              <a16:creationId xmlns:a16="http://schemas.microsoft.com/office/drawing/2014/main" id="{35A833B9-B29C-4588-B74E-ACB234C5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367</xdr:row>
      <xdr:rowOff>0</xdr:rowOff>
    </xdr:from>
    <xdr:to>
      <xdr:col>10</xdr:col>
      <xdr:colOff>0</xdr:colOff>
      <xdr:row>381</xdr:row>
      <xdr:rowOff>76200</xdr:rowOff>
    </xdr:to>
    <xdr:graphicFrame macro="">
      <xdr:nvGraphicFramePr>
        <xdr:cNvPr id="28" name="Gráfico 27">
          <a:extLst>
            <a:ext uri="{FF2B5EF4-FFF2-40B4-BE49-F238E27FC236}">
              <a16:creationId xmlns:a16="http://schemas.microsoft.com/office/drawing/2014/main" id="{92D07D11-DD05-4136-8B9D-AF9FBE7C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382</xdr:row>
      <xdr:rowOff>0</xdr:rowOff>
    </xdr:from>
    <xdr:to>
      <xdr:col>10</xdr:col>
      <xdr:colOff>0</xdr:colOff>
      <xdr:row>396</xdr:row>
      <xdr:rowOff>76200</xdr:rowOff>
    </xdr:to>
    <xdr:graphicFrame macro="">
      <xdr:nvGraphicFramePr>
        <xdr:cNvPr id="30" name="Gráfico 29">
          <a:extLst>
            <a:ext uri="{FF2B5EF4-FFF2-40B4-BE49-F238E27FC236}">
              <a16:creationId xmlns:a16="http://schemas.microsoft.com/office/drawing/2014/main" id="{8B274371-6C09-4DAB-8B6C-250DAB1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397</xdr:row>
      <xdr:rowOff>0</xdr:rowOff>
    </xdr:from>
    <xdr:to>
      <xdr:col>10</xdr:col>
      <xdr:colOff>0</xdr:colOff>
      <xdr:row>411</xdr:row>
      <xdr:rowOff>76200</xdr:rowOff>
    </xdr:to>
    <xdr:graphicFrame macro="">
      <xdr:nvGraphicFramePr>
        <xdr:cNvPr id="31" name="Gráfico 30">
          <a:extLst>
            <a:ext uri="{FF2B5EF4-FFF2-40B4-BE49-F238E27FC236}">
              <a16:creationId xmlns:a16="http://schemas.microsoft.com/office/drawing/2014/main" id="{71E684B5-43DF-4D3E-A329-D241336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413</xdr:row>
      <xdr:rowOff>0</xdr:rowOff>
    </xdr:from>
    <xdr:to>
      <xdr:col>10</xdr:col>
      <xdr:colOff>0</xdr:colOff>
      <xdr:row>427</xdr:row>
      <xdr:rowOff>76200</xdr:rowOff>
    </xdr:to>
    <xdr:graphicFrame macro="">
      <xdr:nvGraphicFramePr>
        <xdr:cNvPr id="32" name="Gráfico 31">
          <a:extLst>
            <a:ext uri="{FF2B5EF4-FFF2-40B4-BE49-F238E27FC236}">
              <a16:creationId xmlns:a16="http://schemas.microsoft.com/office/drawing/2014/main" id="{2CFAEB69-C9AE-40EA-935C-312E5168E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428</xdr:row>
      <xdr:rowOff>0</xdr:rowOff>
    </xdr:from>
    <xdr:to>
      <xdr:col>10</xdr:col>
      <xdr:colOff>0</xdr:colOff>
      <xdr:row>442</xdr:row>
      <xdr:rowOff>76200</xdr:rowOff>
    </xdr:to>
    <xdr:graphicFrame macro="">
      <xdr:nvGraphicFramePr>
        <xdr:cNvPr id="33" name="Gráfico 32">
          <a:extLst>
            <a:ext uri="{FF2B5EF4-FFF2-40B4-BE49-F238E27FC236}">
              <a16:creationId xmlns:a16="http://schemas.microsoft.com/office/drawing/2014/main" id="{6C4B32DA-3268-4017-963F-34F5F2A4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443</xdr:row>
      <xdr:rowOff>0</xdr:rowOff>
    </xdr:from>
    <xdr:to>
      <xdr:col>10</xdr:col>
      <xdr:colOff>0</xdr:colOff>
      <xdr:row>457</xdr:row>
      <xdr:rowOff>76200</xdr:rowOff>
    </xdr:to>
    <xdr:graphicFrame macro="">
      <xdr:nvGraphicFramePr>
        <xdr:cNvPr id="34" name="Gráfico 33">
          <a:extLst>
            <a:ext uri="{FF2B5EF4-FFF2-40B4-BE49-F238E27FC236}">
              <a16:creationId xmlns:a16="http://schemas.microsoft.com/office/drawing/2014/main" id="{AD6D664F-6178-4A1E-9315-7388AE82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458</xdr:row>
      <xdr:rowOff>0</xdr:rowOff>
    </xdr:from>
    <xdr:to>
      <xdr:col>10</xdr:col>
      <xdr:colOff>0</xdr:colOff>
      <xdr:row>472</xdr:row>
      <xdr:rowOff>76200</xdr:rowOff>
    </xdr:to>
    <xdr:graphicFrame macro="">
      <xdr:nvGraphicFramePr>
        <xdr:cNvPr id="35" name="Gráfico 34">
          <a:extLst>
            <a:ext uri="{FF2B5EF4-FFF2-40B4-BE49-F238E27FC236}">
              <a16:creationId xmlns:a16="http://schemas.microsoft.com/office/drawing/2014/main" id="{C5B9738A-E120-40A0-9225-E615DF7E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473</xdr:row>
      <xdr:rowOff>0</xdr:rowOff>
    </xdr:from>
    <xdr:to>
      <xdr:col>10</xdr:col>
      <xdr:colOff>0</xdr:colOff>
      <xdr:row>487</xdr:row>
      <xdr:rowOff>76200</xdr:rowOff>
    </xdr:to>
    <xdr:graphicFrame macro="">
      <xdr:nvGraphicFramePr>
        <xdr:cNvPr id="36" name="Gráfico 35">
          <a:extLst>
            <a:ext uri="{FF2B5EF4-FFF2-40B4-BE49-F238E27FC236}">
              <a16:creationId xmlns:a16="http://schemas.microsoft.com/office/drawing/2014/main" id="{61F8A387-43BA-4D78-B577-F5EB33FE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488</xdr:row>
      <xdr:rowOff>0</xdr:rowOff>
    </xdr:from>
    <xdr:to>
      <xdr:col>10</xdr:col>
      <xdr:colOff>0</xdr:colOff>
      <xdr:row>502</xdr:row>
      <xdr:rowOff>76200</xdr:rowOff>
    </xdr:to>
    <xdr:graphicFrame macro="">
      <xdr:nvGraphicFramePr>
        <xdr:cNvPr id="37" name="Gráfico 36">
          <a:extLst>
            <a:ext uri="{FF2B5EF4-FFF2-40B4-BE49-F238E27FC236}">
              <a16:creationId xmlns:a16="http://schemas.microsoft.com/office/drawing/2014/main" id="{A6428D3D-9CCD-4A06-8B88-9DB96BFC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0</xdr:colOff>
      <xdr:row>504</xdr:row>
      <xdr:rowOff>0</xdr:rowOff>
    </xdr:from>
    <xdr:to>
      <xdr:col>8</xdr:col>
      <xdr:colOff>0</xdr:colOff>
      <xdr:row>519</xdr:row>
      <xdr:rowOff>76200</xdr:rowOff>
    </xdr:to>
    <xdr:graphicFrame macro="">
      <xdr:nvGraphicFramePr>
        <xdr:cNvPr id="38" name="Gráfico 37">
          <a:extLst>
            <a:ext uri="{FF2B5EF4-FFF2-40B4-BE49-F238E27FC236}">
              <a16:creationId xmlns:a16="http://schemas.microsoft.com/office/drawing/2014/main" id="{49C8AD5D-601B-4686-8535-4A50F16F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0</xdr:colOff>
      <xdr:row>520</xdr:row>
      <xdr:rowOff>0</xdr:rowOff>
    </xdr:from>
    <xdr:to>
      <xdr:col>8</xdr:col>
      <xdr:colOff>0</xdr:colOff>
      <xdr:row>535</xdr:row>
      <xdr:rowOff>76200</xdr:rowOff>
    </xdr:to>
    <xdr:graphicFrame macro="">
      <xdr:nvGraphicFramePr>
        <xdr:cNvPr id="39" name="Gráfico 38">
          <a:extLst>
            <a:ext uri="{FF2B5EF4-FFF2-40B4-BE49-F238E27FC236}">
              <a16:creationId xmlns:a16="http://schemas.microsoft.com/office/drawing/2014/main" id="{44F883D5-6B41-4104-BE77-3E70B8005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xdr:col>
      <xdr:colOff>0</xdr:colOff>
      <xdr:row>536</xdr:row>
      <xdr:rowOff>0</xdr:rowOff>
    </xdr:from>
    <xdr:to>
      <xdr:col>8</xdr:col>
      <xdr:colOff>0</xdr:colOff>
      <xdr:row>551</xdr:row>
      <xdr:rowOff>76200</xdr:rowOff>
    </xdr:to>
    <xdr:graphicFrame macro="">
      <xdr:nvGraphicFramePr>
        <xdr:cNvPr id="40" name="Gráfico 39">
          <a:extLst>
            <a:ext uri="{FF2B5EF4-FFF2-40B4-BE49-F238E27FC236}">
              <a16:creationId xmlns:a16="http://schemas.microsoft.com/office/drawing/2014/main" id="{DE8DE51F-C86F-452E-AA09-4BB89181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xdr:col>
      <xdr:colOff>0</xdr:colOff>
      <xdr:row>552</xdr:row>
      <xdr:rowOff>0</xdr:rowOff>
    </xdr:from>
    <xdr:to>
      <xdr:col>8</xdr:col>
      <xdr:colOff>0</xdr:colOff>
      <xdr:row>567</xdr:row>
      <xdr:rowOff>76200</xdr:rowOff>
    </xdr:to>
    <xdr:graphicFrame macro="">
      <xdr:nvGraphicFramePr>
        <xdr:cNvPr id="41" name="Gráfico 40">
          <a:extLst>
            <a:ext uri="{FF2B5EF4-FFF2-40B4-BE49-F238E27FC236}">
              <a16:creationId xmlns:a16="http://schemas.microsoft.com/office/drawing/2014/main" id="{41EE62AF-0DB5-4569-B827-46307817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0</xdr:colOff>
      <xdr:row>587</xdr:row>
      <xdr:rowOff>0</xdr:rowOff>
    </xdr:from>
    <xdr:to>
      <xdr:col>8</xdr:col>
      <xdr:colOff>0</xdr:colOff>
      <xdr:row>602</xdr:row>
      <xdr:rowOff>76200</xdr:rowOff>
    </xdr:to>
    <xdr:graphicFrame macro="">
      <xdr:nvGraphicFramePr>
        <xdr:cNvPr id="42" name="Gráfico 41">
          <a:extLst>
            <a:ext uri="{FF2B5EF4-FFF2-40B4-BE49-F238E27FC236}">
              <a16:creationId xmlns:a16="http://schemas.microsoft.com/office/drawing/2014/main" id="{DE17AF4C-832A-4EA0-809A-F0329EF1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5</xdr:col>
      <xdr:colOff>0</xdr:colOff>
      <xdr:row>568</xdr:row>
      <xdr:rowOff>0</xdr:rowOff>
    </xdr:from>
    <xdr:to>
      <xdr:col>11</xdr:col>
      <xdr:colOff>0</xdr:colOff>
      <xdr:row>584</xdr:row>
      <xdr:rowOff>76200</xdr:rowOff>
    </xdr:to>
    <xdr:graphicFrame macro="">
      <xdr:nvGraphicFramePr>
        <xdr:cNvPr id="43" name="Gráfico 42">
          <a:extLst>
            <a:ext uri="{FF2B5EF4-FFF2-40B4-BE49-F238E27FC236}">
              <a16:creationId xmlns:a16="http://schemas.microsoft.com/office/drawing/2014/main" id="{1299E6D5-1FA2-4106-B330-25142507A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0</xdr:colOff>
      <xdr:row>603</xdr:row>
      <xdr:rowOff>0</xdr:rowOff>
    </xdr:from>
    <xdr:to>
      <xdr:col>8</xdr:col>
      <xdr:colOff>0</xdr:colOff>
      <xdr:row>618</xdr:row>
      <xdr:rowOff>76200</xdr:rowOff>
    </xdr:to>
    <xdr:graphicFrame macro="">
      <xdr:nvGraphicFramePr>
        <xdr:cNvPr id="44" name="Gráfico 43">
          <a:extLst>
            <a:ext uri="{FF2B5EF4-FFF2-40B4-BE49-F238E27FC236}">
              <a16:creationId xmlns:a16="http://schemas.microsoft.com/office/drawing/2014/main" id="{AFD3A8EE-4E25-4308-B172-FB8EC7E52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0</xdr:colOff>
      <xdr:row>619</xdr:row>
      <xdr:rowOff>0</xdr:rowOff>
    </xdr:from>
    <xdr:to>
      <xdr:col>10</xdr:col>
      <xdr:colOff>0</xdr:colOff>
      <xdr:row>635</xdr:row>
      <xdr:rowOff>76200</xdr:rowOff>
    </xdr:to>
    <xdr:graphicFrame macro="">
      <xdr:nvGraphicFramePr>
        <xdr:cNvPr id="45" name="Gráfico 44">
          <a:extLst>
            <a:ext uri="{FF2B5EF4-FFF2-40B4-BE49-F238E27FC236}">
              <a16:creationId xmlns:a16="http://schemas.microsoft.com/office/drawing/2014/main" id="{FA22D84D-354C-4FDC-93D1-1C747A48E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xdr:col>
      <xdr:colOff>0</xdr:colOff>
      <xdr:row>636</xdr:row>
      <xdr:rowOff>0</xdr:rowOff>
    </xdr:from>
    <xdr:to>
      <xdr:col>8</xdr:col>
      <xdr:colOff>0</xdr:colOff>
      <xdr:row>652</xdr:row>
      <xdr:rowOff>76200</xdr:rowOff>
    </xdr:to>
    <xdr:graphicFrame macro="">
      <xdr:nvGraphicFramePr>
        <xdr:cNvPr id="46" name="Gráfico 45">
          <a:extLst>
            <a:ext uri="{FF2B5EF4-FFF2-40B4-BE49-F238E27FC236}">
              <a16:creationId xmlns:a16="http://schemas.microsoft.com/office/drawing/2014/main" id="{993B32EF-2833-4BCF-99D4-4445CF1E6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xdr:col>
      <xdr:colOff>0</xdr:colOff>
      <xdr:row>654</xdr:row>
      <xdr:rowOff>0</xdr:rowOff>
    </xdr:from>
    <xdr:to>
      <xdr:col>8</xdr:col>
      <xdr:colOff>0</xdr:colOff>
      <xdr:row>670</xdr:row>
      <xdr:rowOff>76200</xdr:rowOff>
    </xdr:to>
    <xdr:graphicFrame macro="">
      <xdr:nvGraphicFramePr>
        <xdr:cNvPr id="47" name="Gráfico 46">
          <a:extLst>
            <a:ext uri="{FF2B5EF4-FFF2-40B4-BE49-F238E27FC236}">
              <a16:creationId xmlns:a16="http://schemas.microsoft.com/office/drawing/2014/main" id="{33B48301-B360-4AF0-B64D-3166EFEF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xdr:col>
      <xdr:colOff>0</xdr:colOff>
      <xdr:row>672</xdr:row>
      <xdr:rowOff>0</xdr:rowOff>
    </xdr:from>
    <xdr:to>
      <xdr:col>8</xdr:col>
      <xdr:colOff>0</xdr:colOff>
      <xdr:row>688</xdr:row>
      <xdr:rowOff>76200</xdr:rowOff>
    </xdr:to>
    <xdr:graphicFrame macro="">
      <xdr:nvGraphicFramePr>
        <xdr:cNvPr id="48" name="Gráfico 47">
          <a:extLst>
            <a:ext uri="{FF2B5EF4-FFF2-40B4-BE49-F238E27FC236}">
              <a16:creationId xmlns:a16="http://schemas.microsoft.com/office/drawing/2014/main" id="{C4CDA3A6-8DD7-4F21-8D12-7B4E053C0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0</xdr:colOff>
      <xdr:row>689</xdr:row>
      <xdr:rowOff>0</xdr:rowOff>
    </xdr:from>
    <xdr:to>
      <xdr:col>10</xdr:col>
      <xdr:colOff>0</xdr:colOff>
      <xdr:row>705</xdr:row>
      <xdr:rowOff>76200</xdr:rowOff>
    </xdr:to>
    <xdr:graphicFrame macro="">
      <xdr:nvGraphicFramePr>
        <xdr:cNvPr id="49" name="Gráfico 48">
          <a:extLst>
            <a:ext uri="{FF2B5EF4-FFF2-40B4-BE49-F238E27FC236}">
              <a16:creationId xmlns:a16="http://schemas.microsoft.com/office/drawing/2014/main" id="{A5EDD927-FA61-4194-8342-1ED9433B6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xdr:col>
      <xdr:colOff>0</xdr:colOff>
      <xdr:row>706</xdr:row>
      <xdr:rowOff>0</xdr:rowOff>
    </xdr:from>
    <xdr:to>
      <xdr:col>8</xdr:col>
      <xdr:colOff>0</xdr:colOff>
      <xdr:row>722</xdr:row>
      <xdr:rowOff>76200</xdr:rowOff>
    </xdr:to>
    <xdr:graphicFrame macro="">
      <xdr:nvGraphicFramePr>
        <xdr:cNvPr id="50" name="Gráfico 49">
          <a:extLst>
            <a:ext uri="{FF2B5EF4-FFF2-40B4-BE49-F238E27FC236}">
              <a16:creationId xmlns:a16="http://schemas.microsoft.com/office/drawing/2014/main" id="{A0BA2DCC-9067-4D14-A901-76D07511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xdr:col>
      <xdr:colOff>0</xdr:colOff>
      <xdr:row>724</xdr:row>
      <xdr:rowOff>0</xdr:rowOff>
    </xdr:from>
    <xdr:to>
      <xdr:col>8</xdr:col>
      <xdr:colOff>0</xdr:colOff>
      <xdr:row>740</xdr:row>
      <xdr:rowOff>76200</xdr:rowOff>
    </xdr:to>
    <xdr:graphicFrame macro="">
      <xdr:nvGraphicFramePr>
        <xdr:cNvPr id="52" name="Gráfico 51">
          <a:extLst>
            <a:ext uri="{FF2B5EF4-FFF2-40B4-BE49-F238E27FC236}">
              <a16:creationId xmlns:a16="http://schemas.microsoft.com/office/drawing/2014/main" id="{B40C4C08-9F93-44DD-95DA-7D73BC47B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xdr:col>
      <xdr:colOff>0</xdr:colOff>
      <xdr:row>742</xdr:row>
      <xdr:rowOff>0</xdr:rowOff>
    </xdr:from>
    <xdr:to>
      <xdr:col>10</xdr:col>
      <xdr:colOff>0</xdr:colOff>
      <xdr:row>758</xdr:row>
      <xdr:rowOff>76200</xdr:rowOff>
    </xdr:to>
    <xdr:graphicFrame macro="">
      <xdr:nvGraphicFramePr>
        <xdr:cNvPr id="53" name="Gráfico 52">
          <a:extLst>
            <a:ext uri="{FF2B5EF4-FFF2-40B4-BE49-F238E27FC236}">
              <a16:creationId xmlns:a16="http://schemas.microsoft.com/office/drawing/2014/main" id="{539FCEB9-AB36-4A0D-9514-67F25FDC1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xdr:col>
      <xdr:colOff>0</xdr:colOff>
      <xdr:row>759</xdr:row>
      <xdr:rowOff>0</xdr:rowOff>
    </xdr:from>
    <xdr:to>
      <xdr:col>8</xdr:col>
      <xdr:colOff>0</xdr:colOff>
      <xdr:row>775</xdr:row>
      <xdr:rowOff>76200</xdr:rowOff>
    </xdr:to>
    <xdr:graphicFrame macro="">
      <xdr:nvGraphicFramePr>
        <xdr:cNvPr id="54" name="Gráfico 53">
          <a:extLst>
            <a:ext uri="{FF2B5EF4-FFF2-40B4-BE49-F238E27FC236}">
              <a16:creationId xmlns:a16="http://schemas.microsoft.com/office/drawing/2014/main" id="{C873C63A-26DB-4B4E-A412-5EDBE10F1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xdr:col>
      <xdr:colOff>0</xdr:colOff>
      <xdr:row>776</xdr:row>
      <xdr:rowOff>0</xdr:rowOff>
    </xdr:from>
    <xdr:to>
      <xdr:col>8</xdr:col>
      <xdr:colOff>0</xdr:colOff>
      <xdr:row>792</xdr:row>
      <xdr:rowOff>76200</xdr:rowOff>
    </xdr:to>
    <xdr:graphicFrame macro="">
      <xdr:nvGraphicFramePr>
        <xdr:cNvPr id="55" name="Gráfico 54">
          <a:extLst>
            <a:ext uri="{FF2B5EF4-FFF2-40B4-BE49-F238E27FC236}">
              <a16:creationId xmlns:a16="http://schemas.microsoft.com/office/drawing/2014/main" id="{CA992B00-01BE-4102-9DF0-3974AF9CC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0</xdr:colOff>
      <xdr:row>793</xdr:row>
      <xdr:rowOff>0</xdr:rowOff>
    </xdr:from>
    <xdr:to>
      <xdr:col>10</xdr:col>
      <xdr:colOff>0</xdr:colOff>
      <xdr:row>809</xdr:row>
      <xdr:rowOff>76200</xdr:rowOff>
    </xdr:to>
    <xdr:graphicFrame macro="">
      <xdr:nvGraphicFramePr>
        <xdr:cNvPr id="56" name="Gráfico 55">
          <a:extLst>
            <a:ext uri="{FF2B5EF4-FFF2-40B4-BE49-F238E27FC236}">
              <a16:creationId xmlns:a16="http://schemas.microsoft.com/office/drawing/2014/main" id="{A6E73784-2754-4E85-9E4B-E9A10D544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xdr:col>
      <xdr:colOff>0</xdr:colOff>
      <xdr:row>810</xdr:row>
      <xdr:rowOff>0</xdr:rowOff>
    </xdr:from>
    <xdr:to>
      <xdr:col>8</xdr:col>
      <xdr:colOff>0</xdr:colOff>
      <xdr:row>826</xdr:row>
      <xdr:rowOff>76200</xdr:rowOff>
    </xdr:to>
    <xdr:graphicFrame macro="">
      <xdr:nvGraphicFramePr>
        <xdr:cNvPr id="57" name="Gráfico 56">
          <a:extLst>
            <a:ext uri="{FF2B5EF4-FFF2-40B4-BE49-F238E27FC236}">
              <a16:creationId xmlns:a16="http://schemas.microsoft.com/office/drawing/2014/main" id="{157F93C2-1522-4815-9797-6EF5C914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xdr:col>
      <xdr:colOff>0</xdr:colOff>
      <xdr:row>827</xdr:row>
      <xdr:rowOff>0</xdr:rowOff>
    </xdr:from>
    <xdr:to>
      <xdr:col>8</xdr:col>
      <xdr:colOff>0</xdr:colOff>
      <xdr:row>843</xdr:row>
      <xdr:rowOff>76200</xdr:rowOff>
    </xdr:to>
    <xdr:graphicFrame macro="">
      <xdr:nvGraphicFramePr>
        <xdr:cNvPr id="58" name="Gráfico 57">
          <a:extLst>
            <a:ext uri="{FF2B5EF4-FFF2-40B4-BE49-F238E27FC236}">
              <a16:creationId xmlns:a16="http://schemas.microsoft.com/office/drawing/2014/main" id="{61E81E0A-A6CF-40D8-AF0D-C3F5AEF1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4</xdr:col>
      <xdr:colOff>0</xdr:colOff>
      <xdr:row>844</xdr:row>
      <xdr:rowOff>0</xdr:rowOff>
    </xdr:from>
    <xdr:to>
      <xdr:col>10</xdr:col>
      <xdr:colOff>0</xdr:colOff>
      <xdr:row>860</xdr:row>
      <xdr:rowOff>76200</xdr:rowOff>
    </xdr:to>
    <xdr:graphicFrame macro="">
      <xdr:nvGraphicFramePr>
        <xdr:cNvPr id="59" name="Gráfico 58">
          <a:extLst>
            <a:ext uri="{FF2B5EF4-FFF2-40B4-BE49-F238E27FC236}">
              <a16:creationId xmlns:a16="http://schemas.microsoft.com/office/drawing/2014/main" id="{458D0565-105A-483A-9F02-9ADE7CFC8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xdr:col>
      <xdr:colOff>0</xdr:colOff>
      <xdr:row>861</xdr:row>
      <xdr:rowOff>0</xdr:rowOff>
    </xdr:from>
    <xdr:to>
      <xdr:col>8</xdr:col>
      <xdr:colOff>0</xdr:colOff>
      <xdr:row>877</xdr:row>
      <xdr:rowOff>76200</xdr:rowOff>
    </xdr:to>
    <xdr:graphicFrame macro="">
      <xdr:nvGraphicFramePr>
        <xdr:cNvPr id="60" name="Gráfico 59">
          <a:extLst>
            <a:ext uri="{FF2B5EF4-FFF2-40B4-BE49-F238E27FC236}">
              <a16:creationId xmlns:a16="http://schemas.microsoft.com/office/drawing/2014/main" id="{E24331B9-EAD3-45FE-9AEF-D70BD6DCA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xdr:col>
      <xdr:colOff>0</xdr:colOff>
      <xdr:row>878</xdr:row>
      <xdr:rowOff>0</xdr:rowOff>
    </xdr:from>
    <xdr:to>
      <xdr:col>8</xdr:col>
      <xdr:colOff>0</xdr:colOff>
      <xdr:row>894</xdr:row>
      <xdr:rowOff>76200</xdr:rowOff>
    </xdr:to>
    <xdr:graphicFrame macro="">
      <xdr:nvGraphicFramePr>
        <xdr:cNvPr id="61" name="Gráfico 60">
          <a:extLst>
            <a:ext uri="{FF2B5EF4-FFF2-40B4-BE49-F238E27FC236}">
              <a16:creationId xmlns:a16="http://schemas.microsoft.com/office/drawing/2014/main" id="{EA0ADA2D-AC5A-4F2F-8A14-9ECC50D12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0</xdr:colOff>
      <xdr:row>895</xdr:row>
      <xdr:rowOff>0</xdr:rowOff>
    </xdr:from>
    <xdr:to>
      <xdr:col>10</xdr:col>
      <xdr:colOff>0</xdr:colOff>
      <xdr:row>911</xdr:row>
      <xdr:rowOff>76200</xdr:rowOff>
    </xdr:to>
    <xdr:graphicFrame macro="">
      <xdr:nvGraphicFramePr>
        <xdr:cNvPr id="62" name="Gráfico 61">
          <a:extLst>
            <a:ext uri="{FF2B5EF4-FFF2-40B4-BE49-F238E27FC236}">
              <a16:creationId xmlns:a16="http://schemas.microsoft.com/office/drawing/2014/main" id="{3DC9D298-F0A2-4DE8-974C-BEFB76CF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4</xdr:col>
      <xdr:colOff>0</xdr:colOff>
      <xdr:row>912</xdr:row>
      <xdr:rowOff>0</xdr:rowOff>
    </xdr:from>
    <xdr:to>
      <xdr:col>10</xdr:col>
      <xdr:colOff>0</xdr:colOff>
      <xdr:row>928</xdr:row>
      <xdr:rowOff>76200</xdr:rowOff>
    </xdr:to>
    <xdr:graphicFrame macro="">
      <xdr:nvGraphicFramePr>
        <xdr:cNvPr id="63" name="Gráfico 62">
          <a:extLst>
            <a:ext uri="{FF2B5EF4-FFF2-40B4-BE49-F238E27FC236}">
              <a16:creationId xmlns:a16="http://schemas.microsoft.com/office/drawing/2014/main" id="{55612C31-D9DB-4062-95B3-2A4B44F7F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0</xdr:colOff>
      <xdr:row>929</xdr:row>
      <xdr:rowOff>0</xdr:rowOff>
    </xdr:from>
    <xdr:to>
      <xdr:col>10</xdr:col>
      <xdr:colOff>0</xdr:colOff>
      <xdr:row>945</xdr:row>
      <xdr:rowOff>76200</xdr:rowOff>
    </xdr:to>
    <xdr:graphicFrame macro="">
      <xdr:nvGraphicFramePr>
        <xdr:cNvPr id="64" name="Gráfico 63">
          <a:extLst>
            <a:ext uri="{FF2B5EF4-FFF2-40B4-BE49-F238E27FC236}">
              <a16:creationId xmlns:a16="http://schemas.microsoft.com/office/drawing/2014/main" id="{D17C9EC5-9885-4D28-B09E-1FFD90F65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xdr:col>
      <xdr:colOff>0</xdr:colOff>
      <xdr:row>946</xdr:row>
      <xdr:rowOff>0</xdr:rowOff>
    </xdr:from>
    <xdr:to>
      <xdr:col>10</xdr:col>
      <xdr:colOff>0</xdr:colOff>
      <xdr:row>962</xdr:row>
      <xdr:rowOff>76200</xdr:rowOff>
    </xdr:to>
    <xdr:graphicFrame macro="">
      <xdr:nvGraphicFramePr>
        <xdr:cNvPr id="65" name="Gráfico 64">
          <a:extLst>
            <a:ext uri="{FF2B5EF4-FFF2-40B4-BE49-F238E27FC236}">
              <a16:creationId xmlns:a16="http://schemas.microsoft.com/office/drawing/2014/main" id="{4BC666CD-CA49-4968-801A-D71B199FC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0</xdr:colOff>
      <xdr:row>963</xdr:row>
      <xdr:rowOff>0</xdr:rowOff>
    </xdr:from>
    <xdr:to>
      <xdr:col>10</xdr:col>
      <xdr:colOff>0</xdr:colOff>
      <xdr:row>979</xdr:row>
      <xdr:rowOff>76200</xdr:rowOff>
    </xdr:to>
    <xdr:graphicFrame macro="">
      <xdr:nvGraphicFramePr>
        <xdr:cNvPr id="66" name="Gráfico 65">
          <a:extLst>
            <a:ext uri="{FF2B5EF4-FFF2-40B4-BE49-F238E27FC236}">
              <a16:creationId xmlns:a16="http://schemas.microsoft.com/office/drawing/2014/main" id="{A74CCB96-AD57-4C22-8CE7-0F6D9E5DA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4</xdr:col>
      <xdr:colOff>0</xdr:colOff>
      <xdr:row>981</xdr:row>
      <xdr:rowOff>0</xdr:rowOff>
    </xdr:from>
    <xdr:to>
      <xdr:col>10</xdr:col>
      <xdr:colOff>0</xdr:colOff>
      <xdr:row>997</xdr:row>
      <xdr:rowOff>76200</xdr:rowOff>
    </xdr:to>
    <xdr:graphicFrame macro="">
      <xdr:nvGraphicFramePr>
        <xdr:cNvPr id="67" name="Gráfico 66">
          <a:extLst>
            <a:ext uri="{FF2B5EF4-FFF2-40B4-BE49-F238E27FC236}">
              <a16:creationId xmlns:a16="http://schemas.microsoft.com/office/drawing/2014/main" id="{B3831C78-EDD2-4E93-BFF2-2A7391226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3</xdr:col>
      <xdr:colOff>0</xdr:colOff>
      <xdr:row>998</xdr:row>
      <xdr:rowOff>0</xdr:rowOff>
    </xdr:from>
    <xdr:to>
      <xdr:col>9</xdr:col>
      <xdr:colOff>0</xdr:colOff>
      <xdr:row>1014</xdr:row>
      <xdr:rowOff>76200</xdr:rowOff>
    </xdr:to>
    <xdr:graphicFrame macro="">
      <xdr:nvGraphicFramePr>
        <xdr:cNvPr id="68" name="Gráfico 67">
          <a:extLst>
            <a:ext uri="{FF2B5EF4-FFF2-40B4-BE49-F238E27FC236}">
              <a16:creationId xmlns:a16="http://schemas.microsoft.com/office/drawing/2014/main" id="{F340934A-D1D0-45D1-B2BF-22F1B2D61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4</xdr:col>
      <xdr:colOff>0</xdr:colOff>
      <xdr:row>1015</xdr:row>
      <xdr:rowOff>0</xdr:rowOff>
    </xdr:from>
    <xdr:to>
      <xdr:col>10</xdr:col>
      <xdr:colOff>0</xdr:colOff>
      <xdr:row>1031</xdr:row>
      <xdr:rowOff>76200</xdr:rowOff>
    </xdr:to>
    <xdr:graphicFrame macro="">
      <xdr:nvGraphicFramePr>
        <xdr:cNvPr id="69" name="Gráfico 68">
          <a:extLst>
            <a:ext uri="{FF2B5EF4-FFF2-40B4-BE49-F238E27FC236}">
              <a16:creationId xmlns:a16="http://schemas.microsoft.com/office/drawing/2014/main" id="{03E4FFD7-3639-475C-841B-59CB8F12D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4</xdr:col>
      <xdr:colOff>0</xdr:colOff>
      <xdr:row>1033</xdr:row>
      <xdr:rowOff>0</xdr:rowOff>
    </xdr:from>
    <xdr:to>
      <xdr:col>10</xdr:col>
      <xdr:colOff>0</xdr:colOff>
      <xdr:row>1049</xdr:row>
      <xdr:rowOff>76200</xdr:rowOff>
    </xdr:to>
    <xdr:graphicFrame macro="">
      <xdr:nvGraphicFramePr>
        <xdr:cNvPr id="70" name="Gráfico 69">
          <a:extLst>
            <a:ext uri="{FF2B5EF4-FFF2-40B4-BE49-F238E27FC236}">
              <a16:creationId xmlns:a16="http://schemas.microsoft.com/office/drawing/2014/main" id="{1CB2F3D0-076F-4047-8F4D-C47005D29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4</xdr:col>
      <xdr:colOff>0</xdr:colOff>
      <xdr:row>1050</xdr:row>
      <xdr:rowOff>0</xdr:rowOff>
    </xdr:from>
    <xdr:to>
      <xdr:col>10</xdr:col>
      <xdr:colOff>0</xdr:colOff>
      <xdr:row>1066</xdr:row>
      <xdr:rowOff>76200</xdr:rowOff>
    </xdr:to>
    <xdr:graphicFrame macro="">
      <xdr:nvGraphicFramePr>
        <xdr:cNvPr id="71" name="Gráfico 70">
          <a:extLst>
            <a:ext uri="{FF2B5EF4-FFF2-40B4-BE49-F238E27FC236}">
              <a16:creationId xmlns:a16="http://schemas.microsoft.com/office/drawing/2014/main" id="{B3E1DF09-ED26-4C2E-B048-0CC2DD20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4</xdr:col>
      <xdr:colOff>0</xdr:colOff>
      <xdr:row>1067</xdr:row>
      <xdr:rowOff>0</xdr:rowOff>
    </xdr:from>
    <xdr:to>
      <xdr:col>10</xdr:col>
      <xdr:colOff>0</xdr:colOff>
      <xdr:row>1083</xdr:row>
      <xdr:rowOff>76200</xdr:rowOff>
    </xdr:to>
    <xdr:graphicFrame macro="">
      <xdr:nvGraphicFramePr>
        <xdr:cNvPr id="72" name="Gráfico 71">
          <a:extLst>
            <a:ext uri="{FF2B5EF4-FFF2-40B4-BE49-F238E27FC236}">
              <a16:creationId xmlns:a16="http://schemas.microsoft.com/office/drawing/2014/main" id="{B24DFBA0-DD63-4DCE-A916-2E9A8D879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4</xdr:col>
      <xdr:colOff>0</xdr:colOff>
      <xdr:row>1084</xdr:row>
      <xdr:rowOff>0</xdr:rowOff>
    </xdr:from>
    <xdr:to>
      <xdr:col>10</xdr:col>
      <xdr:colOff>0</xdr:colOff>
      <xdr:row>1100</xdr:row>
      <xdr:rowOff>76200</xdr:rowOff>
    </xdr:to>
    <xdr:graphicFrame macro="">
      <xdr:nvGraphicFramePr>
        <xdr:cNvPr id="73" name="Gráfico 72">
          <a:extLst>
            <a:ext uri="{FF2B5EF4-FFF2-40B4-BE49-F238E27FC236}">
              <a16:creationId xmlns:a16="http://schemas.microsoft.com/office/drawing/2014/main" id="{E032094F-ED66-498A-960D-475212EDE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4</xdr:col>
      <xdr:colOff>0</xdr:colOff>
      <xdr:row>1101</xdr:row>
      <xdr:rowOff>0</xdr:rowOff>
    </xdr:from>
    <xdr:to>
      <xdr:col>10</xdr:col>
      <xdr:colOff>0</xdr:colOff>
      <xdr:row>1117</xdr:row>
      <xdr:rowOff>76200</xdr:rowOff>
    </xdr:to>
    <xdr:graphicFrame macro="">
      <xdr:nvGraphicFramePr>
        <xdr:cNvPr id="74" name="Gráfico 73">
          <a:extLst>
            <a:ext uri="{FF2B5EF4-FFF2-40B4-BE49-F238E27FC236}">
              <a16:creationId xmlns:a16="http://schemas.microsoft.com/office/drawing/2014/main" id="{312738B4-1BA0-45D3-B3F7-3565C97EA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4</xdr:col>
      <xdr:colOff>0</xdr:colOff>
      <xdr:row>1118</xdr:row>
      <xdr:rowOff>0</xdr:rowOff>
    </xdr:from>
    <xdr:to>
      <xdr:col>10</xdr:col>
      <xdr:colOff>0</xdr:colOff>
      <xdr:row>1134</xdr:row>
      <xdr:rowOff>76200</xdr:rowOff>
    </xdr:to>
    <xdr:graphicFrame macro="">
      <xdr:nvGraphicFramePr>
        <xdr:cNvPr id="75" name="Gráfico 74">
          <a:extLst>
            <a:ext uri="{FF2B5EF4-FFF2-40B4-BE49-F238E27FC236}">
              <a16:creationId xmlns:a16="http://schemas.microsoft.com/office/drawing/2014/main" id="{EA74528F-3ED7-4823-B472-97E2A85AC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xdr:col>
      <xdr:colOff>0</xdr:colOff>
      <xdr:row>1135</xdr:row>
      <xdr:rowOff>0</xdr:rowOff>
    </xdr:from>
    <xdr:to>
      <xdr:col>10</xdr:col>
      <xdr:colOff>0</xdr:colOff>
      <xdr:row>1151</xdr:row>
      <xdr:rowOff>76200</xdr:rowOff>
    </xdr:to>
    <xdr:graphicFrame macro="">
      <xdr:nvGraphicFramePr>
        <xdr:cNvPr id="76" name="Gráfico 75">
          <a:extLst>
            <a:ext uri="{FF2B5EF4-FFF2-40B4-BE49-F238E27FC236}">
              <a16:creationId xmlns:a16="http://schemas.microsoft.com/office/drawing/2014/main" id="{88415B35-04CF-4CA1-88A0-6206DE2AD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4</xdr:col>
      <xdr:colOff>0</xdr:colOff>
      <xdr:row>1152</xdr:row>
      <xdr:rowOff>0</xdr:rowOff>
    </xdr:from>
    <xdr:to>
      <xdr:col>10</xdr:col>
      <xdr:colOff>0</xdr:colOff>
      <xdr:row>1168</xdr:row>
      <xdr:rowOff>76200</xdr:rowOff>
    </xdr:to>
    <xdr:graphicFrame macro="">
      <xdr:nvGraphicFramePr>
        <xdr:cNvPr id="77" name="Gráfico 76">
          <a:extLst>
            <a:ext uri="{FF2B5EF4-FFF2-40B4-BE49-F238E27FC236}">
              <a16:creationId xmlns:a16="http://schemas.microsoft.com/office/drawing/2014/main" id="{C8A860F8-A1A9-4C82-A867-2F32ADA5D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0</xdr:colOff>
      <xdr:row>1169</xdr:row>
      <xdr:rowOff>0</xdr:rowOff>
    </xdr:from>
    <xdr:to>
      <xdr:col>10</xdr:col>
      <xdr:colOff>0</xdr:colOff>
      <xdr:row>1185</xdr:row>
      <xdr:rowOff>76200</xdr:rowOff>
    </xdr:to>
    <xdr:graphicFrame macro="">
      <xdr:nvGraphicFramePr>
        <xdr:cNvPr id="78" name="Gráfico 77">
          <a:extLst>
            <a:ext uri="{FF2B5EF4-FFF2-40B4-BE49-F238E27FC236}">
              <a16:creationId xmlns:a16="http://schemas.microsoft.com/office/drawing/2014/main" id="{7893E6FA-FD6A-4542-B357-718A33ECD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4</xdr:col>
      <xdr:colOff>0</xdr:colOff>
      <xdr:row>1186</xdr:row>
      <xdr:rowOff>0</xdr:rowOff>
    </xdr:from>
    <xdr:to>
      <xdr:col>10</xdr:col>
      <xdr:colOff>0</xdr:colOff>
      <xdr:row>1202</xdr:row>
      <xdr:rowOff>76200</xdr:rowOff>
    </xdr:to>
    <xdr:graphicFrame macro="">
      <xdr:nvGraphicFramePr>
        <xdr:cNvPr id="79" name="Gráfico 78">
          <a:extLst>
            <a:ext uri="{FF2B5EF4-FFF2-40B4-BE49-F238E27FC236}">
              <a16:creationId xmlns:a16="http://schemas.microsoft.com/office/drawing/2014/main" id="{F4F1E3EE-D1CA-4C8D-8A05-960620BC9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5">
        <v>3.1</v>
      </c>
      <c r="B1" s="55"/>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5">
        <v>3.2</v>
      </c>
      <c r="B17" s="55"/>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5">
        <v>3.3</v>
      </c>
      <c r="B34" s="55"/>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5">
        <v>3.4</v>
      </c>
      <c r="B51" s="55"/>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5">
        <v>3.5</v>
      </c>
      <c r="B67" s="55"/>
      <c r="D67" s="55">
        <v>3.5</v>
      </c>
      <c r="E67" s="55"/>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5">
        <v>3.6</v>
      </c>
      <c r="B92" s="55"/>
      <c r="C92" s="55"/>
      <c r="D92" s="55"/>
      <c r="E92" s="55"/>
      <c r="F92" s="55"/>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5">
        <v>3.7</v>
      </c>
      <c r="B110" s="55"/>
      <c r="C110" s="55"/>
      <c r="D110" s="55"/>
      <c r="E110" s="55"/>
      <c r="F110" s="55"/>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5">
        <v>3.8</v>
      </c>
      <c r="B127" s="55"/>
      <c r="C127" s="55"/>
      <c r="D127" s="55"/>
      <c r="E127" s="55"/>
      <c r="F127" s="55"/>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5" t="s">
        <v>35</v>
      </c>
      <c r="B143" s="55"/>
      <c r="C143" s="55"/>
      <c r="D143" s="55"/>
      <c r="E143" s="55"/>
      <c r="F143" s="55"/>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5" t="s">
        <v>36</v>
      </c>
      <c r="B159" s="55"/>
      <c r="C159" s="55"/>
      <c r="D159" s="55"/>
      <c r="E159" s="55"/>
      <c r="F159" s="55"/>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5" t="s">
        <v>41</v>
      </c>
      <c r="B176" s="55"/>
      <c r="C176" s="55"/>
      <c r="D176" s="55"/>
      <c r="E176" s="55"/>
      <c r="F176" s="55"/>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activeCell="A983" sqref="A983"/>
    </sheetView>
  </sheetViews>
  <sheetFormatPr baseColWidth="10" defaultRowHeight="15"/>
  <sheetData>
    <row r="1" spans="1:3">
      <c r="A1" s="55">
        <v>3.12</v>
      </c>
      <c r="B1" s="55"/>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5">
        <v>3.13</v>
      </c>
      <c r="B19" s="55"/>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5">
        <v>3.14</v>
      </c>
      <c r="B35" s="55"/>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5">
        <v>3.15</v>
      </c>
      <c r="B51" s="55"/>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5">
        <v>3.16</v>
      </c>
      <c r="B69" s="55"/>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5">
        <v>3.17</v>
      </c>
      <c r="B85" s="55"/>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5">
        <v>3.18</v>
      </c>
      <c r="B102" s="55"/>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5">
        <v>3.19</v>
      </c>
      <c r="B116" s="55"/>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5" t="s">
        <v>76</v>
      </c>
      <c r="B133" s="55"/>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5">
        <v>3.27</v>
      </c>
      <c r="B150" s="55"/>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5">
        <v>3.28</v>
      </c>
      <c r="B166" s="55"/>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5">
        <v>3.31</v>
      </c>
      <c r="B184" s="55"/>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5">
        <v>3.32</v>
      </c>
      <c r="B202" s="55"/>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5">
        <v>3.33</v>
      </c>
      <c r="B221" s="55"/>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5">
        <v>3.34</v>
      </c>
      <c r="B240" s="55"/>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5">
        <v>3.35</v>
      </c>
      <c r="B258" s="55"/>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5">
        <v>3.36</v>
      </c>
      <c r="B277" s="55"/>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5">
        <v>3.37</v>
      </c>
      <c r="B295" s="55"/>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5">
        <v>3.38</v>
      </c>
      <c r="B312" s="55"/>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5">
        <v>3.39</v>
      </c>
      <c r="B332" s="55"/>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56" t="s">
        <v>99</v>
      </c>
      <c r="B351" s="55"/>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5">
        <v>3.44</v>
      </c>
      <c r="B369" s="55"/>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5">
        <v>3.45</v>
      </c>
      <c r="B389" s="55"/>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5">
        <v>3.46</v>
      </c>
      <c r="B407" s="55"/>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5">
        <v>3.47</v>
      </c>
      <c r="B426" s="55"/>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zoomScaleNormal="100" workbookViewId="0">
      <selection sqref="A1:B1"/>
    </sheetView>
  </sheetViews>
  <sheetFormatPr baseColWidth="10" defaultRowHeight="15"/>
  <cols>
    <col min="2" max="2" width="12.7109375" bestFit="1" customWidth="1"/>
  </cols>
  <sheetData>
    <row r="1" spans="1:3">
      <c r="A1" s="55">
        <v>4.1900000000000004</v>
      </c>
      <c r="B1" s="55"/>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56" t="s">
        <v>109</v>
      </c>
      <c r="B20" s="55"/>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56" t="s">
        <v>110</v>
      </c>
      <c r="B36" s="55"/>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56" t="s">
        <v>112</v>
      </c>
      <c r="B58" s="55"/>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56" t="s">
        <v>113</v>
      </c>
      <c r="B80" s="55"/>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5">
        <v>4.24</v>
      </c>
      <c r="B102" s="55"/>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5">
        <v>4.25</v>
      </c>
      <c r="B118" s="55"/>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5">
        <v>4.26</v>
      </c>
      <c r="B134" s="55"/>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5">
        <v>4.2699999999999996</v>
      </c>
      <c r="B149" s="55"/>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5">
        <v>4.28</v>
      </c>
      <c r="B164" s="55"/>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5">
        <v>4.29</v>
      </c>
      <c r="B180" s="55"/>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5">
        <v>4.4400000000000004</v>
      </c>
      <c r="B196" s="55"/>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5">
        <v>4.45</v>
      </c>
      <c r="B213" s="55"/>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5">
        <v>4.46</v>
      </c>
      <c r="B229" s="55"/>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5">
        <v>4.47</v>
      </c>
      <c r="B244" s="55"/>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5">
        <v>4.4800000000000004</v>
      </c>
      <c r="B260" s="55"/>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56" t="s">
        <v>117</v>
      </c>
      <c r="B275" s="55"/>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56" t="s">
        <v>122</v>
      </c>
      <c r="B297" s="55"/>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56" t="s">
        <v>125</v>
      </c>
      <c r="B326" s="55"/>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56" t="s">
        <v>126</v>
      </c>
      <c r="B339" s="55"/>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56" t="s">
        <v>130</v>
      </c>
      <c r="B354" s="55"/>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56" t="s">
        <v>133</v>
      </c>
      <c r="B369" s="55"/>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56" t="s">
        <v>134</v>
      </c>
      <c r="B384" s="55"/>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56" t="s">
        <v>135</v>
      </c>
      <c r="B399" s="55"/>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56" t="s">
        <v>136</v>
      </c>
      <c r="B414" s="55"/>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56" t="s">
        <v>137</v>
      </c>
      <c r="B431" s="55"/>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56" t="s">
        <v>138</v>
      </c>
      <c r="B445" s="55"/>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84:B384"/>
    <mergeCell ref="A399:B399"/>
    <mergeCell ref="A414:B414"/>
    <mergeCell ref="A431:B431"/>
    <mergeCell ref="A445:B445"/>
    <mergeCell ref="A102:B102"/>
    <mergeCell ref="A196:B196"/>
    <mergeCell ref="A213:B213"/>
    <mergeCell ref="A229:B229"/>
    <mergeCell ref="A244:B244"/>
    <mergeCell ref="A149:B149"/>
    <mergeCell ref="A164:B164"/>
    <mergeCell ref="A180:B180"/>
    <mergeCell ref="A1:B1"/>
    <mergeCell ref="A20:B20"/>
    <mergeCell ref="A36:B36"/>
    <mergeCell ref="A58:B58"/>
    <mergeCell ref="A80:B80"/>
    <mergeCell ref="A339:B339"/>
    <mergeCell ref="A354:B354"/>
    <mergeCell ref="A369:B369"/>
    <mergeCell ref="A326:B326"/>
    <mergeCell ref="A118:B118"/>
    <mergeCell ref="A134:B134"/>
    <mergeCell ref="A275:B275"/>
    <mergeCell ref="A297:B297"/>
    <mergeCell ref="A260:B26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F1211"/>
  <sheetViews>
    <sheetView tabSelected="1" topLeftCell="A1190" workbookViewId="0">
      <selection activeCell="A1205" sqref="A1205:B1205"/>
    </sheetView>
  </sheetViews>
  <sheetFormatPr baseColWidth="10" defaultRowHeight="15"/>
  <sheetData>
    <row r="1" spans="1:3">
      <c r="A1" s="55" t="s">
        <v>191</v>
      </c>
      <c r="B1" s="55"/>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5" t="s">
        <v>195</v>
      </c>
      <c r="B16" s="55"/>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5" t="s">
        <v>197</v>
      </c>
      <c r="B31" s="55"/>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5" t="s">
        <v>199</v>
      </c>
      <c r="B46" s="55"/>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5" t="s">
        <v>200</v>
      </c>
      <c r="B61" s="55"/>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5" t="s">
        <v>202</v>
      </c>
      <c r="B77" s="55"/>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5" t="s">
        <v>204</v>
      </c>
      <c r="B92" s="55"/>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5" t="s">
        <v>206</v>
      </c>
      <c r="B108" s="55"/>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row r="124" spans="1:6">
      <c r="A124" s="55" t="s">
        <v>208</v>
      </c>
      <c r="B124" s="55"/>
    </row>
    <row r="125" spans="1:6">
      <c r="A125" t="s">
        <v>207</v>
      </c>
    </row>
    <row r="126" spans="1:6">
      <c r="A126">
        <v>65</v>
      </c>
    </row>
    <row r="127" spans="1:6">
      <c r="A127">
        <v>0.25</v>
      </c>
    </row>
    <row r="128" spans="1:6">
      <c r="A128" t="s">
        <v>193</v>
      </c>
      <c r="B128" t="s">
        <v>194</v>
      </c>
    </row>
    <row r="129" spans="1:2">
      <c r="A129">
        <f>A$126-A$127*B129</f>
        <v>65</v>
      </c>
      <c r="B129">
        <v>0</v>
      </c>
    </row>
    <row r="130" spans="1:2">
      <c r="A130">
        <f t="shared" ref="A130:A132" si="14">A$126-A$127*B130</f>
        <v>43</v>
      </c>
      <c r="B130">
        <v>88</v>
      </c>
    </row>
    <row r="131" spans="1:2">
      <c r="A131">
        <f t="shared" si="14"/>
        <v>21</v>
      </c>
      <c r="B131">
        <v>176</v>
      </c>
    </row>
    <row r="132" spans="1:2">
      <c r="A132">
        <f t="shared" si="14"/>
        <v>0</v>
      </c>
      <c r="B132">
        <v>260</v>
      </c>
    </row>
    <row r="140" spans="1:2">
      <c r="A140" s="55" t="s">
        <v>209</v>
      </c>
      <c r="B140" s="55"/>
    </row>
    <row r="141" spans="1:2">
      <c r="A141" t="s">
        <v>210</v>
      </c>
    </row>
    <row r="142" spans="1:2">
      <c r="A142">
        <v>65</v>
      </c>
    </row>
    <row r="143" spans="1:2">
      <c r="A143">
        <v>1</v>
      </c>
    </row>
    <row r="144" spans="1:2">
      <c r="A144" t="s">
        <v>193</v>
      </c>
      <c r="B144" t="s">
        <v>194</v>
      </c>
    </row>
    <row r="145" spans="1:6">
      <c r="A145">
        <f>A$142-A$143*B145</f>
        <v>65</v>
      </c>
      <c r="B145">
        <v>0</v>
      </c>
    </row>
    <row r="146" spans="1:6">
      <c r="A146">
        <f t="shared" ref="A146:A148" si="15">A$142-A$143*B146</f>
        <v>43</v>
      </c>
      <c r="B146">
        <v>22</v>
      </c>
    </row>
    <row r="147" spans="1:6">
      <c r="A147">
        <f t="shared" si="15"/>
        <v>21</v>
      </c>
      <c r="B147">
        <v>44</v>
      </c>
    </row>
    <row r="148" spans="1:6">
      <c r="A148">
        <f t="shared" si="15"/>
        <v>0</v>
      </c>
      <c r="B148">
        <v>65</v>
      </c>
    </row>
    <row r="155" spans="1:6">
      <c r="A155" s="55" t="s">
        <v>211</v>
      </c>
      <c r="B155" s="55"/>
    </row>
    <row r="156" spans="1:6">
      <c r="A156" t="s">
        <v>212</v>
      </c>
      <c r="C156" t="s">
        <v>207</v>
      </c>
      <c r="E156" t="s">
        <v>210</v>
      </c>
    </row>
    <row r="157" spans="1:6">
      <c r="A157">
        <v>65</v>
      </c>
      <c r="C157">
        <v>65</v>
      </c>
      <c r="E157">
        <v>65</v>
      </c>
    </row>
    <row r="158" spans="1:6">
      <c r="A158">
        <v>6.5</v>
      </c>
      <c r="C158">
        <v>0.25</v>
      </c>
      <c r="E158">
        <v>1</v>
      </c>
    </row>
    <row r="159" spans="1:6">
      <c r="A159" t="s">
        <v>193</v>
      </c>
      <c r="B159" t="s">
        <v>194</v>
      </c>
      <c r="C159" t="s">
        <v>193</v>
      </c>
      <c r="D159" t="s">
        <v>194</v>
      </c>
      <c r="E159" t="s">
        <v>193</v>
      </c>
      <c r="F159" t="s">
        <v>194</v>
      </c>
    </row>
    <row r="160" spans="1:6">
      <c r="A160">
        <f>A$157-A$158*B160</f>
        <v>65</v>
      </c>
      <c r="B160">
        <v>0</v>
      </c>
      <c r="C160">
        <f>C$157-C$158*D160</f>
        <v>65</v>
      </c>
      <c r="D160">
        <v>0</v>
      </c>
      <c r="E160">
        <f>E$157-E$158*F160</f>
        <v>65</v>
      </c>
      <c r="F160">
        <v>0</v>
      </c>
    </row>
    <row r="161" spans="1:6">
      <c r="A161">
        <f t="shared" ref="A161:C163" si="16">A$157-A$158*B161</f>
        <v>45.5</v>
      </c>
      <c r="B161">
        <v>3</v>
      </c>
      <c r="C161">
        <f t="shared" si="16"/>
        <v>43</v>
      </c>
      <c r="D161">
        <v>88</v>
      </c>
      <c r="E161">
        <f t="shared" ref="E161" si="17">E$157-E$158*F161</f>
        <v>43</v>
      </c>
      <c r="F161">
        <v>22</v>
      </c>
    </row>
    <row r="162" spans="1:6">
      <c r="A162">
        <f t="shared" si="16"/>
        <v>26</v>
      </c>
      <c r="B162">
        <v>6</v>
      </c>
      <c r="C162">
        <f t="shared" si="16"/>
        <v>21</v>
      </c>
      <c r="D162">
        <v>176</v>
      </c>
      <c r="E162">
        <f t="shared" ref="E162" si="18">E$157-E$158*F162</f>
        <v>21</v>
      </c>
      <c r="F162">
        <v>44</v>
      </c>
    </row>
    <row r="163" spans="1:6">
      <c r="A163">
        <f t="shared" si="16"/>
        <v>0</v>
      </c>
      <c r="B163">
        <v>10</v>
      </c>
      <c r="C163">
        <f t="shared" si="16"/>
        <v>0</v>
      </c>
      <c r="D163">
        <v>260</v>
      </c>
      <c r="E163">
        <f t="shared" ref="E163" si="19">E$157-E$158*F163</f>
        <v>0</v>
      </c>
      <c r="F163">
        <v>65</v>
      </c>
    </row>
    <row r="170" spans="1:6">
      <c r="A170" s="55" t="s">
        <v>213</v>
      </c>
      <c r="B170" s="55"/>
    </row>
    <row r="171" spans="1:6">
      <c r="A171" t="s">
        <v>214</v>
      </c>
    </row>
    <row r="172" spans="1:6">
      <c r="A172">
        <v>24</v>
      </c>
    </row>
    <row r="173" spans="1:6">
      <c r="A173">
        <f>1/4</f>
        <v>0.25</v>
      </c>
    </row>
    <row r="174" spans="1:6">
      <c r="A174" t="s">
        <v>193</v>
      </c>
      <c r="B174" t="s">
        <v>194</v>
      </c>
    </row>
    <row r="175" spans="1:6">
      <c r="A175">
        <f>A$172-A$173*B175</f>
        <v>24</v>
      </c>
      <c r="B175">
        <v>0</v>
      </c>
    </row>
    <row r="176" spans="1:6">
      <c r="A176">
        <f t="shared" ref="A176:A178" si="20">A$172-A$173*B176</f>
        <v>16</v>
      </c>
      <c r="B176">
        <v>32</v>
      </c>
    </row>
    <row r="177" spans="1:2">
      <c r="A177">
        <f t="shared" si="20"/>
        <v>8</v>
      </c>
      <c r="B177">
        <v>64</v>
      </c>
    </row>
    <row r="178" spans="1:2">
      <c r="A178">
        <f t="shared" si="20"/>
        <v>0</v>
      </c>
      <c r="B178">
        <v>96</v>
      </c>
    </row>
    <row r="185" spans="1:2">
      <c r="A185" s="55" t="s">
        <v>215</v>
      </c>
      <c r="B185" s="55"/>
    </row>
    <row r="186" spans="1:2">
      <c r="A186" t="s">
        <v>216</v>
      </c>
    </row>
    <row r="187" spans="1:2">
      <c r="A187">
        <v>32</v>
      </c>
    </row>
    <row r="188" spans="1:2">
      <c r="A188">
        <f>1/4</f>
        <v>0.25</v>
      </c>
    </row>
    <row r="189" spans="1:2">
      <c r="A189" t="s">
        <v>193</v>
      </c>
      <c r="B189" t="s">
        <v>194</v>
      </c>
    </row>
    <row r="190" spans="1:2">
      <c r="A190">
        <f>A$187-A$188*B190</f>
        <v>32</v>
      </c>
      <c r="B190">
        <v>0</v>
      </c>
    </row>
    <row r="191" spans="1:2">
      <c r="A191">
        <f t="shared" ref="A191:A193" si="21">A$187-A$188*B191</f>
        <v>21.5</v>
      </c>
      <c r="B191">
        <v>42</v>
      </c>
    </row>
    <row r="192" spans="1:2">
      <c r="A192">
        <f t="shared" si="21"/>
        <v>11</v>
      </c>
      <c r="B192">
        <v>84</v>
      </c>
    </row>
    <row r="193" spans="1:2">
      <c r="A193">
        <f t="shared" si="21"/>
        <v>0</v>
      </c>
      <c r="B193">
        <v>128</v>
      </c>
    </row>
    <row r="200" spans="1:2">
      <c r="A200" s="55" t="s">
        <v>217</v>
      </c>
      <c r="B200" s="55"/>
    </row>
    <row r="201" spans="1:2">
      <c r="A201" t="s">
        <v>218</v>
      </c>
    </row>
    <row r="202" spans="1:2">
      <c r="A202">
        <v>44</v>
      </c>
    </row>
    <row r="203" spans="1:2">
      <c r="A203">
        <f>1/4</f>
        <v>0.25</v>
      </c>
    </row>
    <row r="204" spans="1:2">
      <c r="A204" t="s">
        <v>193</v>
      </c>
      <c r="B204" t="s">
        <v>194</v>
      </c>
    </row>
    <row r="205" spans="1:2">
      <c r="A205">
        <f>A$202-A$203*B205</f>
        <v>44</v>
      </c>
      <c r="B205">
        <v>0</v>
      </c>
    </row>
    <row r="206" spans="1:2">
      <c r="A206">
        <f t="shared" ref="A206:A208" si="22">A$202-A$203*B206</f>
        <v>29</v>
      </c>
      <c r="B206">
        <v>60</v>
      </c>
    </row>
    <row r="207" spans="1:2">
      <c r="A207">
        <f t="shared" si="22"/>
        <v>14</v>
      </c>
      <c r="B207">
        <v>120</v>
      </c>
    </row>
    <row r="208" spans="1:2">
      <c r="A208">
        <f t="shared" si="22"/>
        <v>0</v>
      </c>
      <c r="B208">
        <v>176</v>
      </c>
    </row>
    <row r="215" spans="1:6">
      <c r="A215" s="55" t="s">
        <v>219</v>
      </c>
      <c r="B215" s="55"/>
      <c r="C215" s="54"/>
      <c r="D215" s="54"/>
      <c r="E215" s="54"/>
      <c r="F215" s="54"/>
    </row>
    <row r="216" spans="1:6">
      <c r="A216" t="s">
        <v>214</v>
      </c>
      <c r="C216" t="s">
        <v>216</v>
      </c>
      <c r="E216" t="s">
        <v>218</v>
      </c>
    </row>
    <row r="217" spans="1:6">
      <c r="A217">
        <v>24</v>
      </c>
      <c r="C217">
        <v>32</v>
      </c>
      <c r="E217">
        <v>44</v>
      </c>
    </row>
    <row r="218" spans="1:6">
      <c r="A218">
        <f>1/4</f>
        <v>0.25</v>
      </c>
      <c r="C218">
        <f>1/4</f>
        <v>0.25</v>
      </c>
      <c r="E218">
        <f>1/4</f>
        <v>0.25</v>
      </c>
    </row>
    <row r="219" spans="1:6">
      <c r="A219" t="s">
        <v>193</v>
      </c>
      <c r="B219" t="s">
        <v>194</v>
      </c>
      <c r="C219" t="s">
        <v>193</v>
      </c>
      <c r="D219" t="s">
        <v>194</v>
      </c>
      <c r="E219" t="s">
        <v>193</v>
      </c>
      <c r="F219" t="s">
        <v>194</v>
      </c>
    </row>
    <row r="220" spans="1:6">
      <c r="A220">
        <f>A$217-A$218*B220</f>
        <v>24</v>
      </c>
      <c r="B220">
        <v>0</v>
      </c>
      <c r="C220">
        <f>C$217-C$218*D220</f>
        <v>32</v>
      </c>
      <c r="D220">
        <v>0</v>
      </c>
      <c r="E220">
        <f>E$217-E$218*F220</f>
        <v>44</v>
      </c>
      <c r="F220">
        <v>0</v>
      </c>
    </row>
    <row r="221" spans="1:6">
      <c r="A221">
        <f t="shared" ref="A221:C223" si="23">A$217-A$218*B221</f>
        <v>16</v>
      </c>
      <c r="B221">
        <v>32</v>
      </c>
      <c r="C221">
        <f t="shared" si="23"/>
        <v>21</v>
      </c>
      <c r="D221">
        <v>44</v>
      </c>
      <c r="E221">
        <f t="shared" ref="E221" si="24">E$217-E$218*F221</f>
        <v>29</v>
      </c>
      <c r="F221">
        <v>60</v>
      </c>
    </row>
    <row r="222" spans="1:6">
      <c r="A222">
        <f t="shared" si="23"/>
        <v>8</v>
      </c>
      <c r="B222">
        <v>64</v>
      </c>
      <c r="C222">
        <f t="shared" si="23"/>
        <v>11</v>
      </c>
      <c r="D222">
        <v>84</v>
      </c>
      <c r="E222">
        <f t="shared" ref="E222" si="25">E$217-E$218*F222</f>
        <v>14</v>
      </c>
      <c r="F222">
        <v>120</v>
      </c>
    </row>
    <row r="223" spans="1:6">
      <c r="A223">
        <f t="shared" si="23"/>
        <v>0</v>
      </c>
      <c r="B223">
        <v>96</v>
      </c>
      <c r="C223">
        <f t="shared" si="23"/>
        <v>0</v>
      </c>
      <c r="D223">
        <v>128</v>
      </c>
      <c r="E223">
        <f t="shared" ref="E223" si="26">E$217-E$218*F223</f>
        <v>0</v>
      </c>
      <c r="F223">
        <v>176</v>
      </c>
    </row>
    <row r="231" spans="1:2">
      <c r="A231" s="55" t="s">
        <v>220</v>
      </c>
      <c r="B231" s="55"/>
    </row>
    <row r="232" spans="1:2">
      <c r="A232" t="s">
        <v>221</v>
      </c>
    </row>
    <row r="233" spans="1:2">
      <c r="A233">
        <v>50</v>
      </c>
    </row>
    <row r="234" spans="1:2">
      <c r="A234">
        <v>0.5</v>
      </c>
    </row>
    <row r="235" spans="1:2">
      <c r="A235" t="s">
        <v>193</v>
      </c>
      <c r="B235" t="s">
        <v>194</v>
      </c>
    </row>
    <row r="236" spans="1:2">
      <c r="A236">
        <f>A$233-A$234*B236</f>
        <v>50</v>
      </c>
      <c r="B236">
        <v>0</v>
      </c>
    </row>
    <row r="237" spans="1:2">
      <c r="A237">
        <f t="shared" ref="A237:A239" si="27">A$233-A$234*B237</f>
        <v>33</v>
      </c>
      <c r="B237">
        <v>34</v>
      </c>
    </row>
    <row r="238" spans="1:2">
      <c r="A238">
        <f t="shared" si="27"/>
        <v>17</v>
      </c>
      <c r="B238">
        <v>66</v>
      </c>
    </row>
    <row r="239" spans="1:2">
      <c r="A239">
        <f t="shared" si="27"/>
        <v>0</v>
      </c>
      <c r="B239">
        <v>100</v>
      </c>
    </row>
    <row r="247" spans="1:2">
      <c r="A247" s="55" t="s">
        <v>222</v>
      </c>
      <c r="B247" s="55"/>
    </row>
    <row r="248" spans="1:2">
      <c r="A248" t="s">
        <v>223</v>
      </c>
    </row>
    <row r="249" spans="1:2">
      <c r="A249">
        <v>75</v>
      </c>
    </row>
    <row r="250" spans="1:2">
      <c r="A250">
        <v>0.5</v>
      </c>
    </row>
    <row r="251" spans="1:2">
      <c r="A251" t="s">
        <v>193</v>
      </c>
      <c r="B251" t="s">
        <v>194</v>
      </c>
    </row>
    <row r="252" spans="1:2">
      <c r="A252">
        <f>A$249-A$250*B252</f>
        <v>75</v>
      </c>
      <c r="B252">
        <v>0</v>
      </c>
    </row>
    <row r="253" spans="1:2">
      <c r="A253">
        <f t="shared" ref="A253:A255" si="28">A$249-A$250*B253</f>
        <v>50</v>
      </c>
      <c r="B253">
        <v>50</v>
      </c>
    </row>
    <row r="254" spans="1:2">
      <c r="A254">
        <f t="shared" si="28"/>
        <v>25</v>
      </c>
      <c r="B254">
        <v>100</v>
      </c>
    </row>
    <row r="255" spans="1:2">
      <c r="A255">
        <f t="shared" si="28"/>
        <v>0</v>
      </c>
      <c r="B255">
        <v>150</v>
      </c>
    </row>
    <row r="262" spans="1:2">
      <c r="A262" s="55" t="s">
        <v>224</v>
      </c>
      <c r="B262" s="55"/>
    </row>
    <row r="263" spans="1:2">
      <c r="A263" t="s">
        <v>225</v>
      </c>
    </row>
    <row r="264" spans="1:2">
      <c r="A264">
        <v>30</v>
      </c>
    </row>
    <row r="265" spans="1:2">
      <c r="A265">
        <v>0.5</v>
      </c>
    </row>
    <row r="266" spans="1:2">
      <c r="A266" t="s">
        <v>193</v>
      </c>
      <c r="B266" t="s">
        <v>194</v>
      </c>
    </row>
    <row r="267" spans="1:2">
      <c r="A267">
        <f>A$264-A$265*B267</f>
        <v>30</v>
      </c>
      <c r="B267">
        <v>0</v>
      </c>
    </row>
    <row r="268" spans="1:2">
      <c r="A268">
        <f t="shared" ref="A268:A270" si="29">A$264-A$265*B268</f>
        <v>20</v>
      </c>
      <c r="B268">
        <v>20</v>
      </c>
    </row>
    <row r="269" spans="1:2">
      <c r="A269">
        <f t="shared" si="29"/>
        <v>10</v>
      </c>
      <c r="B269">
        <v>40</v>
      </c>
    </row>
    <row r="270" spans="1:2">
      <c r="A270">
        <f t="shared" si="29"/>
        <v>0</v>
      </c>
      <c r="B270">
        <v>60</v>
      </c>
    </row>
    <row r="278" spans="1:6">
      <c r="A278" s="55" t="s">
        <v>226</v>
      </c>
      <c r="B278" s="55"/>
      <c r="C278" s="54"/>
      <c r="D278" s="54"/>
      <c r="E278" s="54"/>
      <c r="F278" s="54"/>
    </row>
    <row r="279" spans="1:6">
      <c r="A279" t="s">
        <v>221</v>
      </c>
      <c r="C279" t="s">
        <v>223</v>
      </c>
      <c r="E279" t="s">
        <v>225</v>
      </c>
    </row>
    <row r="280" spans="1:6">
      <c r="A280">
        <v>50</v>
      </c>
      <c r="C280">
        <v>75</v>
      </c>
      <c r="E280">
        <v>30</v>
      </c>
    </row>
    <row r="281" spans="1:6">
      <c r="A281">
        <v>0.5</v>
      </c>
      <c r="C281">
        <v>0.5</v>
      </c>
      <c r="E281">
        <v>0.5</v>
      </c>
    </row>
    <row r="282" spans="1:6">
      <c r="A282" t="s">
        <v>193</v>
      </c>
      <c r="B282" t="s">
        <v>194</v>
      </c>
      <c r="C282" t="s">
        <v>193</v>
      </c>
      <c r="D282" t="s">
        <v>194</v>
      </c>
      <c r="E282" t="s">
        <v>193</v>
      </c>
      <c r="F282" t="s">
        <v>194</v>
      </c>
    </row>
    <row r="283" spans="1:6">
      <c r="A283">
        <f>A$280-A$281*B283</f>
        <v>50</v>
      </c>
      <c r="B283">
        <v>0</v>
      </c>
      <c r="C283">
        <f>C$280-C$281*D283</f>
        <v>75</v>
      </c>
      <c r="D283">
        <v>0</v>
      </c>
      <c r="E283">
        <f>E$280-E$281*F283</f>
        <v>30</v>
      </c>
      <c r="F283">
        <v>0</v>
      </c>
    </row>
    <row r="284" spans="1:6">
      <c r="A284">
        <f t="shared" ref="A284:C286" si="30">A$280-A$281*B284</f>
        <v>33</v>
      </c>
      <c r="B284">
        <v>34</v>
      </c>
      <c r="C284">
        <f t="shared" si="30"/>
        <v>50</v>
      </c>
      <c r="D284">
        <v>50</v>
      </c>
      <c r="E284">
        <f t="shared" ref="E284" si="31">E$280-E$281*F284</f>
        <v>20</v>
      </c>
      <c r="F284">
        <v>20</v>
      </c>
    </row>
    <row r="285" spans="1:6">
      <c r="A285">
        <f t="shared" si="30"/>
        <v>17</v>
      </c>
      <c r="B285">
        <v>66</v>
      </c>
      <c r="C285">
        <f t="shared" si="30"/>
        <v>25</v>
      </c>
      <c r="D285">
        <v>100</v>
      </c>
      <c r="E285">
        <f t="shared" ref="E285" si="32">E$280-E$281*F285</f>
        <v>10</v>
      </c>
      <c r="F285">
        <v>40</v>
      </c>
    </row>
    <row r="286" spans="1:6">
      <c r="A286">
        <f t="shared" si="30"/>
        <v>0</v>
      </c>
      <c r="B286">
        <v>100</v>
      </c>
      <c r="C286">
        <f t="shared" si="30"/>
        <v>0</v>
      </c>
      <c r="D286">
        <v>150</v>
      </c>
      <c r="E286">
        <f t="shared" ref="E286" si="33">E$280-E$281*F286</f>
        <v>0</v>
      </c>
      <c r="F286">
        <v>60</v>
      </c>
    </row>
    <row r="293" spans="1:2">
      <c r="A293" s="55" t="s">
        <v>227</v>
      </c>
      <c r="B293" s="55"/>
    </row>
    <row r="294" spans="1:2">
      <c r="A294" t="s">
        <v>228</v>
      </c>
    </row>
    <row r="295" spans="1:2">
      <c r="A295">
        <v>80</v>
      </c>
    </row>
    <row r="296" spans="1:2">
      <c r="A296">
        <v>2</v>
      </c>
    </row>
    <row r="297" spans="1:2">
      <c r="A297" t="s">
        <v>193</v>
      </c>
      <c r="B297" t="s">
        <v>194</v>
      </c>
    </row>
    <row r="298" spans="1:2">
      <c r="A298">
        <f>A$295-A$296*B298</f>
        <v>80</v>
      </c>
      <c r="B298">
        <v>0</v>
      </c>
    </row>
    <row r="299" spans="1:2">
      <c r="A299">
        <f t="shared" ref="A299:A301" si="34">A$295-A$296*B299</f>
        <v>54</v>
      </c>
      <c r="B299">
        <v>13</v>
      </c>
    </row>
    <row r="300" spans="1:2">
      <c r="A300">
        <f t="shared" si="34"/>
        <v>28</v>
      </c>
      <c r="B300">
        <v>26</v>
      </c>
    </row>
    <row r="301" spans="1:2">
      <c r="A301">
        <f t="shared" si="34"/>
        <v>0</v>
      </c>
      <c r="B301">
        <v>40</v>
      </c>
    </row>
    <row r="308" spans="1:2">
      <c r="A308" s="55" t="s">
        <v>229</v>
      </c>
      <c r="B308" s="55"/>
    </row>
    <row r="309" spans="1:2">
      <c r="A309" t="s">
        <v>230</v>
      </c>
    </row>
    <row r="310" spans="1:2">
      <c r="A310">
        <v>120</v>
      </c>
    </row>
    <row r="311" spans="1:2">
      <c r="A311">
        <v>2</v>
      </c>
    </row>
    <row r="312" spans="1:2">
      <c r="A312" t="s">
        <v>193</v>
      </c>
      <c r="B312" t="s">
        <v>194</v>
      </c>
    </row>
    <row r="313" spans="1:2">
      <c r="A313">
        <f>A$310-A$311*B313</f>
        <v>120</v>
      </c>
      <c r="B313">
        <v>0</v>
      </c>
    </row>
    <row r="314" spans="1:2">
      <c r="A314">
        <f t="shared" ref="A314:A316" si="35">A$310-A$311*B314</f>
        <v>80</v>
      </c>
      <c r="B314">
        <v>20</v>
      </c>
    </row>
    <row r="315" spans="1:2">
      <c r="A315">
        <f t="shared" si="35"/>
        <v>40</v>
      </c>
      <c r="B315">
        <v>40</v>
      </c>
    </row>
    <row r="316" spans="1:2">
      <c r="A316">
        <f t="shared" si="35"/>
        <v>0</v>
      </c>
      <c r="B316">
        <v>60</v>
      </c>
    </row>
    <row r="323" spans="1:2">
      <c r="A323" s="55" t="s">
        <v>231</v>
      </c>
      <c r="B323" s="55"/>
    </row>
    <row r="324" spans="1:2">
      <c r="A324" t="s">
        <v>232</v>
      </c>
    </row>
    <row r="325" spans="1:2">
      <c r="A325">
        <v>160</v>
      </c>
    </row>
    <row r="326" spans="1:2">
      <c r="A326">
        <v>2</v>
      </c>
    </row>
    <row r="327" spans="1:2">
      <c r="A327" t="s">
        <v>193</v>
      </c>
      <c r="B327" t="s">
        <v>194</v>
      </c>
    </row>
    <row r="328" spans="1:2">
      <c r="A328">
        <f>A$325-A$326*B328</f>
        <v>160</v>
      </c>
      <c r="B328">
        <v>0</v>
      </c>
    </row>
    <row r="329" spans="1:2">
      <c r="A329">
        <f t="shared" ref="A329:A331" si="36">A$325-A$326*B329</f>
        <v>106</v>
      </c>
      <c r="B329">
        <v>27</v>
      </c>
    </row>
    <row r="330" spans="1:2">
      <c r="A330">
        <f t="shared" si="36"/>
        <v>52</v>
      </c>
      <c r="B330">
        <v>54</v>
      </c>
    </row>
    <row r="331" spans="1:2">
      <c r="A331">
        <f t="shared" si="36"/>
        <v>0</v>
      </c>
      <c r="B331">
        <v>80</v>
      </c>
    </row>
    <row r="338" spans="1:6">
      <c r="A338" s="55" t="s">
        <v>233</v>
      </c>
      <c r="B338" s="55"/>
      <c r="C338" s="54"/>
      <c r="D338" s="54"/>
      <c r="E338" s="54"/>
      <c r="F338" s="54"/>
    </row>
    <row r="339" spans="1:6">
      <c r="A339" t="s">
        <v>228</v>
      </c>
      <c r="C339" t="s">
        <v>230</v>
      </c>
      <c r="E339" t="s">
        <v>232</v>
      </c>
    </row>
    <row r="340" spans="1:6">
      <c r="A340">
        <v>80</v>
      </c>
      <c r="C340">
        <v>120</v>
      </c>
      <c r="E340">
        <v>160</v>
      </c>
    </row>
    <row r="341" spans="1:6">
      <c r="A341">
        <v>2</v>
      </c>
      <c r="C341">
        <v>2</v>
      </c>
      <c r="E341">
        <v>2</v>
      </c>
    </row>
    <row r="342" spans="1:6">
      <c r="A342" t="s">
        <v>193</v>
      </c>
      <c r="B342" t="s">
        <v>194</v>
      </c>
      <c r="C342" t="s">
        <v>193</v>
      </c>
      <c r="D342" t="s">
        <v>194</v>
      </c>
      <c r="E342" t="s">
        <v>193</v>
      </c>
      <c r="F342" t="s">
        <v>194</v>
      </c>
    </row>
    <row r="343" spans="1:6">
      <c r="A343">
        <f>A$340-A$341*B343</f>
        <v>80</v>
      </c>
      <c r="B343">
        <v>0</v>
      </c>
      <c r="C343">
        <f>C$340-C$341*D343</f>
        <v>120</v>
      </c>
      <c r="D343">
        <v>0</v>
      </c>
      <c r="E343">
        <f>E$340-E$341*F343</f>
        <v>160</v>
      </c>
      <c r="F343">
        <v>0</v>
      </c>
    </row>
    <row r="344" spans="1:6">
      <c r="A344">
        <f t="shared" ref="A344:C346" si="37">A$340-A$341*B344</f>
        <v>54</v>
      </c>
      <c r="B344">
        <v>13</v>
      </c>
      <c r="C344">
        <f t="shared" si="37"/>
        <v>80</v>
      </c>
      <c r="D344">
        <v>20</v>
      </c>
      <c r="E344">
        <f t="shared" ref="E344" si="38">E$340-E$341*F344</f>
        <v>106</v>
      </c>
      <c r="F344">
        <v>27</v>
      </c>
    </row>
    <row r="345" spans="1:6">
      <c r="A345">
        <f t="shared" si="37"/>
        <v>28</v>
      </c>
      <c r="B345">
        <v>26</v>
      </c>
      <c r="C345">
        <f t="shared" si="37"/>
        <v>40</v>
      </c>
      <c r="D345">
        <v>40</v>
      </c>
      <c r="E345">
        <f t="shared" ref="E345" si="39">E$340-E$341*F345</f>
        <v>52</v>
      </c>
      <c r="F345">
        <v>54</v>
      </c>
    </row>
    <row r="346" spans="1:6">
      <c r="A346">
        <f t="shared" si="37"/>
        <v>0</v>
      </c>
      <c r="B346">
        <v>40</v>
      </c>
      <c r="C346">
        <f t="shared" si="37"/>
        <v>0</v>
      </c>
      <c r="D346">
        <v>60</v>
      </c>
      <c r="E346">
        <f t="shared" ref="E346" si="40">E$340-E$341*F346</f>
        <v>0</v>
      </c>
      <c r="F346">
        <v>80</v>
      </c>
    </row>
    <row r="353" spans="1:4">
      <c r="A353" s="55" t="s">
        <v>234</v>
      </c>
      <c r="B353" s="55"/>
    </row>
    <row r="354" spans="1:4">
      <c r="A354" t="s">
        <v>235</v>
      </c>
      <c r="C354" t="s">
        <v>236</v>
      </c>
    </row>
    <row r="355" spans="1:4">
      <c r="A355">
        <v>4</v>
      </c>
      <c r="C355">
        <f>A355*30</f>
        <v>120</v>
      </c>
    </row>
    <row r="356" spans="1:4">
      <c r="A356">
        <v>2</v>
      </c>
      <c r="C356">
        <v>60</v>
      </c>
    </row>
    <row r="357" spans="1:4">
      <c r="A357" t="s">
        <v>193</v>
      </c>
      <c r="B357" t="s">
        <v>194</v>
      </c>
      <c r="C357" t="s">
        <v>193</v>
      </c>
      <c r="D357" t="s">
        <v>194</v>
      </c>
    </row>
    <row r="358" spans="1:4">
      <c r="A358">
        <f>A$355-A$356*B358</f>
        <v>4</v>
      </c>
      <c r="B358">
        <v>0</v>
      </c>
      <c r="C358">
        <f>C$355-C$356*D358</f>
        <v>120</v>
      </c>
      <c r="D358">
        <v>0</v>
      </c>
    </row>
    <row r="359" spans="1:4">
      <c r="A359">
        <f t="shared" ref="A359:C361" si="41">A$355-A$356*B359</f>
        <v>2</v>
      </c>
      <c r="B359">
        <v>1</v>
      </c>
      <c r="C359">
        <f t="shared" si="41"/>
        <v>60</v>
      </c>
      <c r="D359">
        <v>1</v>
      </c>
    </row>
    <row r="360" spans="1:4">
      <c r="A360">
        <f t="shared" si="41"/>
        <v>1</v>
      </c>
      <c r="B360">
        <v>1.5</v>
      </c>
      <c r="C360">
        <f t="shared" si="41"/>
        <v>30</v>
      </c>
      <c r="D360">
        <v>1.5</v>
      </c>
    </row>
    <row r="361" spans="1:4">
      <c r="A361">
        <f t="shared" si="41"/>
        <v>0</v>
      </c>
      <c r="B361">
        <v>2</v>
      </c>
      <c r="C361">
        <f t="shared" si="41"/>
        <v>0</v>
      </c>
      <c r="D361">
        <v>2</v>
      </c>
    </row>
    <row r="369" spans="1:4">
      <c r="A369" s="55" t="s">
        <v>239</v>
      </c>
      <c r="B369" s="55"/>
    </row>
    <row r="370" spans="1:4">
      <c r="A370" t="s">
        <v>238</v>
      </c>
      <c r="C370" t="s">
        <v>237</v>
      </c>
    </row>
    <row r="371" spans="1:4">
      <c r="A371">
        <v>20</v>
      </c>
      <c r="C371">
        <f>A371*5</f>
        <v>100</v>
      </c>
    </row>
    <row r="372" spans="1:4">
      <c r="A372">
        <v>4</v>
      </c>
      <c r="C372">
        <v>20</v>
      </c>
    </row>
    <row r="373" spans="1:4">
      <c r="A373" t="s">
        <v>193</v>
      </c>
      <c r="B373" t="s">
        <v>194</v>
      </c>
      <c r="C373" t="s">
        <v>193</v>
      </c>
      <c r="D373" t="s">
        <v>194</v>
      </c>
    </row>
    <row r="374" spans="1:4">
      <c r="A374">
        <f>A$371-A$372*B374</f>
        <v>20</v>
      </c>
      <c r="B374">
        <v>0</v>
      </c>
      <c r="C374">
        <f>C$371-C$372*D374</f>
        <v>100</v>
      </c>
      <c r="D374">
        <v>0</v>
      </c>
    </row>
    <row r="375" spans="1:4">
      <c r="A375">
        <f t="shared" ref="A375:C377" si="42">A$371-A$372*B375</f>
        <v>12</v>
      </c>
      <c r="B375">
        <v>2</v>
      </c>
      <c r="C375">
        <f t="shared" si="42"/>
        <v>60</v>
      </c>
      <c r="D375">
        <v>2</v>
      </c>
    </row>
    <row r="376" spans="1:4">
      <c r="A376">
        <f t="shared" si="42"/>
        <v>4</v>
      </c>
      <c r="B376">
        <v>4</v>
      </c>
      <c r="C376">
        <f t="shared" si="42"/>
        <v>20</v>
      </c>
      <c r="D376">
        <v>4</v>
      </c>
    </row>
    <row r="377" spans="1:4">
      <c r="A377">
        <f t="shared" si="42"/>
        <v>0</v>
      </c>
      <c r="B377">
        <v>5</v>
      </c>
      <c r="C377">
        <f t="shared" si="42"/>
        <v>0</v>
      </c>
      <c r="D377">
        <v>5</v>
      </c>
    </row>
    <row r="383" spans="1:4">
      <c r="A383" s="55" t="s">
        <v>242</v>
      </c>
      <c r="B383" s="55"/>
    </row>
    <row r="384" spans="1:4">
      <c r="A384" t="s">
        <v>240</v>
      </c>
      <c r="C384" t="s">
        <v>241</v>
      </c>
    </row>
    <row r="385" spans="1:4">
      <c r="A385">
        <v>12</v>
      </c>
      <c r="C385">
        <v>300</v>
      </c>
    </row>
    <row r="386" spans="1:4">
      <c r="A386">
        <v>3</v>
      </c>
      <c r="C386">
        <v>75</v>
      </c>
    </row>
    <row r="387" spans="1:4">
      <c r="A387" t="s">
        <v>193</v>
      </c>
      <c r="B387" t="s">
        <v>194</v>
      </c>
      <c r="C387" t="s">
        <v>193</v>
      </c>
      <c r="D387" t="s">
        <v>194</v>
      </c>
    </row>
    <row r="388" spans="1:4">
      <c r="A388">
        <f>A$385-A$386*B388</f>
        <v>12</v>
      </c>
      <c r="B388">
        <v>0</v>
      </c>
      <c r="C388">
        <f>C$385-C$386*D388</f>
        <v>300</v>
      </c>
      <c r="D388">
        <v>0</v>
      </c>
    </row>
    <row r="389" spans="1:4">
      <c r="A389">
        <f t="shared" ref="A389:C391" si="43">A$385-A$386*B389</f>
        <v>6</v>
      </c>
      <c r="B389">
        <v>2</v>
      </c>
      <c r="C389">
        <f t="shared" si="43"/>
        <v>150</v>
      </c>
      <c r="D389">
        <v>2</v>
      </c>
    </row>
    <row r="390" spans="1:4">
      <c r="A390">
        <f t="shared" si="43"/>
        <v>3</v>
      </c>
      <c r="B390">
        <v>3</v>
      </c>
      <c r="C390">
        <f t="shared" si="43"/>
        <v>75</v>
      </c>
      <c r="D390">
        <v>3</v>
      </c>
    </row>
    <row r="391" spans="1:4">
      <c r="A391">
        <f t="shared" si="43"/>
        <v>0</v>
      </c>
      <c r="B391">
        <v>4</v>
      </c>
      <c r="C391">
        <f t="shared" si="43"/>
        <v>0</v>
      </c>
      <c r="D391">
        <v>4</v>
      </c>
    </row>
    <row r="398" spans="1:4">
      <c r="A398" s="55" t="s">
        <v>243</v>
      </c>
      <c r="B398" s="55"/>
    </row>
    <row r="399" spans="1:4">
      <c r="A399" t="s">
        <v>244</v>
      </c>
      <c r="C399" t="s">
        <v>245</v>
      </c>
    </row>
    <row r="400" spans="1:4">
      <c r="A400">
        <v>45</v>
      </c>
      <c r="C400">
        <v>180</v>
      </c>
    </row>
    <row r="401" spans="1:4">
      <c r="A401">
        <v>0.5</v>
      </c>
      <c r="C401">
        <v>2</v>
      </c>
    </row>
    <row r="402" spans="1:4">
      <c r="A402" t="s">
        <v>193</v>
      </c>
      <c r="B402" t="s">
        <v>194</v>
      </c>
      <c r="C402" t="s">
        <v>193</v>
      </c>
      <c r="D402" t="s">
        <v>194</v>
      </c>
    </row>
    <row r="403" spans="1:4">
      <c r="A403">
        <f>A$400-A$401*B403</f>
        <v>45</v>
      </c>
      <c r="B403">
        <v>0</v>
      </c>
      <c r="C403">
        <f>C$400-C$401*D403</f>
        <v>180</v>
      </c>
      <c r="D403">
        <v>0</v>
      </c>
    </row>
    <row r="404" spans="1:4">
      <c r="A404">
        <f t="shared" ref="A404:C406" si="44">A$400-A$401*B404</f>
        <v>30</v>
      </c>
      <c r="B404">
        <v>30</v>
      </c>
      <c r="C404">
        <f t="shared" si="44"/>
        <v>120</v>
      </c>
      <c r="D404">
        <v>30</v>
      </c>
    </row>
    <row r="405" spans="1:4">
      <c r="A405">
        <f t="shared" si="44"/>
        <v>15</v>
      </c>
      <c r="B405">
        <v>60</v>
      </c>
      <c r="C405">
        <f t="shared" si="44"/>
        <v>60</v>
      </c>
      <c r="D405">
        <v>60</v>
      </c>
    </row>
    <row r="406" spans="1:4">
      <c r="A406">
        <f t="shared" si="44"/>
        <v>0</v>
      </c>
      <c r="B406">
        <v>90</v>
      </c>
      <c r="C406">
        <f t="shared" si="44"/>
        <v>0</v>
      </c>
      <c r="D406">
        <v>90</v>
      </c>
    </row>
    <row r="414" spans="1:4">
      <c r="A414" s="55" t="s">
        <v>246</v>
      </c>
      <c r="B414" s="55"/>
    </row>
    <row r="415" spans="1:4">
      <c r="A415" t="s">
        <v>247</v>
      </c>
      <c r="C415" t="s">
        <v>248</v>
      </c>
    </row>
    <row r="416" spans="1:4">
      <c r="A416">
        <v>70</v>
      </c>
      <c r="C416">
        <v>700</v>
      </c>
    </row>
    <row r="417" spans="1:4">
      <c r="A417">
        <v>0.1</v>
      </c>
      <c r="C417">
        <v>1</v>
      </c>
    </row>
    <row r="418" spans="1:4">
      <c r="A418" t="s">
        <v>193</v>
      </c>
      <c r="B418" t="s">
        <v>194</v>
      </c>
      <c r="C418" t="s">
        <v>193</v>
      </c>
      <c r="D418" t="s">
        <v>194</v>
      </c>
    </row>
    <row r="419" spans="1:4">
      <c r="A419">
        <f>A$416-A$417*B419</f>
        <v>70</v>
      </c>
      <c r="B419">
        <v>0</v>
      </c>
      <c r="C419">
        <f>C$416-C$417*D419</f>
        <v>700</v>
      </c>
      <c r="D419">
        <v>0</v>
      </c>
    </row>
    <row r="420" spans="1:4">
      <c r="A420">
        <f t="shared" ref="A420:C422" si="45">A$416-A$417*B420</f>
        <v>45</v>
      </c>
      <c r="B420">
        <v>250</v>
      </c>
      <c r="C420">
        <f t="shared" si="45"/>
        <v>450</v>
      </c>
      <c r="D420">
        <v>250</v>
      </c>
    </row>
    <row r="421" spans="1:4">
      <c r="A421">
        <f t="shared" si="45"/>
        <v>20</v>
      </c>
      <c r="B421">
        <v>500</v>
      </c>
      <c r="C421">
        <f t="shared" si="45"/>
        <v>200</v>
      </c>
      <c r="D421">
        <v>500</v>
      </c>
    </row>
    <row r="422" spans="1:4">
      <c r="A422">
        <f t="shared" si="45"/>
        <v>0</v>
      </c>
      <c r="B422">
        <v>700</v>
      </c>
      <c r="C422">
        <f t="shared" si="45"/>
        <v>0</v>
      </c>
      <c r="D422">
        <v>700</v>
      </c>
    </row>
    <row r="429" spans="1:4">
      <c r="A429" s="55" t="s">
        <v>249</v>
      </c>
      <c r="B429" s="55"/>
    </row>
    <row r="430" spans="1:4">
      <c r="A430" t="s">
        <v>250</v>
      </c>
      <c r="C430" t="s">
        <v>251</v>
      </c>
    </row>
    <row r="431" spans="1:4">
      <c r="A431">
        <v>22</v>
      </c>
      <c r="C431">
        <f>120*A431</f>
        <v>2640</v>
      </c>
    </row>
    <row r="432" spans="1:4">
      <c r="A432">
        <v>0.2</v>
      </c>
      <c r="C432">
        <f>120*A432</f>
        <v>24</v>
      </c>
    </row>
    <row r="433" spans="1:4">
      <c r="A433" t="s">
        <v>193</v>
      </c>
      <c r="B433" t="s">
        <v>194</v>
      </c>
      <c r="C433" t="s">
        <v>193</v>
      </c>
      <c r="D433" t="s">
        <v>194</v>
      </c>
    </row>
    <row r="434" spans="1:4">
      <c r="A434">
        <f>A$431-A$432*B434</f>
        <v>22</v>
      </c>
      <c r="B434">
        <v>0</v>
      </c>
      <c r="C434">
        <f>C$431-C$432*D434</f>
        <v>2640</v>
      </c>
      <c r="D434">
        <f>B434</f>
        <v>0</v>
      </c>
    </row>
    <row r="435" spans="1:4">
      <c r="A435">
        <f t="shared" ref="A435:C437" si="46">A$431-A$432*B435</f>
        <v>14</v>
      </c>
      <c r="B435">
        <v>40</v>
      </c>
      <c r="C435">
        <f t="shared" si="46"/>
        <v>1680</v>
      </c>
      <c r="D435">
        <f t="shared" ref="D435:D437" si="47">B435</f>
        <v>40</v>
      </c>
    </row>
    <row r="436" spans="1:4">
      <c r="A436">
        <f t="shared" si="46"/>
        <v>6</v>
      </c>
      <c r="B436">
        <v>80</v>
      </c>
      <c r="C436">
        <f t="shared" si="46"/>
        <v>720</v>
      </c>
      <c r="D436">
        <f t="shared" si="47"/>
        <v>80</v>
      </c>
    </row>
    <row r="437" spans="1:4">
      <c r="A437">
        <f t="shared" si="46"/>
        <v>0</v>
      </c>
      <c r="B437">
        <v>110</v>
      </c>
      <c r="C437">
        <f t="shared" si="46"/>
        <v>0</v>
      </c>
      <c r="D437">
        <f t="shared" si="47"/>
        <v>110</v>
      </c>
    </row>
    <row r="445" spans="1:4">
      <c r="A445" s="55" t="s">
        <v>252</v>
      </c>
      <c r="B445" s="55"/>
    </row>
    <row r="446" spans="1:4">
      <c r="A446" t="s">
        <v>253</v>
      </c>
      <c r="C446" t="s">
        <v>254</v>
      </c>
    </row>
    <row r="447" spans="1:4">
      <c r="A447">
        <v>14</v>
      </c>
      <c r="C447">
        <f>85*A447</f>
        <v>1190</v>
      </c>
    </row>
    <row r="448" spans="1:4">
      <c r="A448">
        <f>1/4</f>
        <v>0.25</v>
      </c>
      <c r="C448">
        <f>85*A448</f>
        <v>21.25</v>
      </c>
    </row>
    <row r="449" spans="1:4">
      <c r="A449" t="s">
        <v>193</v>
      </c>
      <c r="B449" t="s">
        <v>194</v>
      </c>
      <c r="C449" t="s">
        <v>193</v>
      </c>
      <c r="D449" t="s">
        <v>194</v>
      </c>
    </row>
    <row r="450" spans="1:4">
      <c r="A450">
        <f>A$447-A$448*B450</f>
        <v>14</v>
      </c>
      <c r="B450">
        <v>0</v>
      </c>
      <c r="C450">
        <f>C$447-C$448*D450</f>
        <v>1190</v>
      </c>
      <c r="D450">
        <f>B450</f>
        <v>0</v>
      </c>
    </row>
    <row r="451" spans="1:4">
      <c r="A451">
        <f t="shared" ref="A451:C453" si="48">A$447-A$448*B451</f>
        <v>10</v>
      </c>
      <c r="B451">
        <v>16</v>
      </c>
      <c r="C451">
        <f t="shared" si="48"/>
        <v>850</v>
      </c>
      <c r="D451">
        <f t="shared" ref="D451:D453" si="49">B451</f>
        <v>16</v>
      </c>
    </row>
    <row r="452" spans="1:4">
      <c r="A452">
        <f t="shared" si="48"/>
        <v>4.5</v>
      </c>
      <c r="B452">
        <v>38</v>
      </c>
      <c r="C452">
        <f t="shared" si="48"/>
        <v>382.5</v>
      </c>
      <c r="D452">
        <f t="shared" si="49"/>
        <v>38</v>
      </c>
    </row>
    <row r="453" spans="1:4">
      <c r="A453">
        <f t="shared" si="48"/>
        <v>0</v>
      </c>
      <c r="B453">
        <v>56</v>
      </c>
      <c r="C453">
        <f t="shared" si="48"/>
        <v>0</v>
      </c>
      <c r="D453">
        <f t="shared" si="49"/>
        <v>56</v>
      </c>
    </row>
    <row r="460" spans="1:4">
      <c r="A460" s="55" t="s">
        <v>255</v>
      </c>
      <c r="B460" s="55"/>
    </row>
    <row r="461" spans="1:4">
      <c r="A461" t="s">
        <v>256</v>
      </c>
      <c r="C461" t="s">
        <v>257</v>
      </c>
    </row>
    <row r="462" spans="1:4">
      <c r="A462">
        <v>30</v>
      </c>
      <c r="C462">
        <f>210*A462</f>
        <v>6300</v>
      </c>
    </row>
    <row r="463" spans="1:4">
      <c r="A463">
        <v>3</v>
      </c>
      <c r="C463">
        <f>210*A463</f>
        <v>630</v>
      </c>
    </row>
    <row r="464" spans="1:4">
      <c r="A464" t="s">
        <v>193</v>
      </c>
      <c r="B464" t="s">
        <v>194</v>
      </c>
      <c r="C464" t="s">
        <v>193</v>
      </c>
      <c r="D464" t="s">
        <v>194</v>
      </c>
    </row>
    <row r="465" spans="1:4">
      <c r="A465">
        <f>A$462-A$463*B465</f>
        <v>30</v>
      </c>
      <c r="B465">
        <v>0</v>
      </c>
      <c r="C465">
        <f>C$462-C$463*D465</f>
        <v>6300</v>
      </c>
      <c r="D465">
        <f>B465</f>
        <v>0</v>
      </c>
    </row>
    <row r="466" spans="1:4">
      <c r="A466">
        <f t="shared" ref="A466:C468" si="50">A$462-A$463*B466</f>
        <v>21</v>
      </c>
      <c r="B466">
        <v>3</v>
      </c>
      <c r="C466">
        <f t="shared" si="50"/>
        <v>4410</v>
      </c>
      <c r="D466">
        <f t="shared" ref="D466:D468" si="51">B466</f>
        <v>3</v>
      </c>
    </row>
    <row r="467" spans="1:4">
      <c r="A467">
        <f t="shared" si="50"/>
        <v>9</v>
      </c>
      <c r="B467">
        <v>7</v>
      </c>
      <c r="C467">
        <f t="shared" si="50"/>
        <v>1890</v>
      </c>
      <c r="D467">
        <f t="shared" si="51"/>
        <v>7</v>
      </c>
    </row>
    <row r="468" spans="1:4">
      <c r="A468">
        <f t="shared" si="50"/>
        <v>0</v>
      </c>
      <c r="B468">
        <v>10</v>
      </c>
      <c r="C468">
        <f t="shared" si="50"/>
        <v>0</v>
      </c>
      <c r="D468">
        <f t="shared" si="51"/>
        <v>10</v>
      </c>
    </row>
    <row r="475" spans="1:4">
      <c r="A475" s="55" t="s">
        <v>258</v>
      </c>
      <c r="B475" s="55"/>
    </row>
    <row r="476" spans="1:4">
      <c r="A476" t="s">
        <v>259</v>
      </c>
      <c r="C476" t="s">
        <v>260</v>
      </c>
    </row>
    <row r="477" spans="1:4">
      <c r="A477">
        <v>10</v>
      </c>
      <c r="C477">
        <f>A477*52</f>
        <v>520</v>
      </c>
    </row>
    <row r="478" spans="1:4">
      <c r="A478">
        <f>4/5</f>
        <v>0.8</v>
      </c>
      <c r="C478">
        <f>A478*52</f>
        <v>41.6</v>
      </c>
    </row>
    <row r="479" spans="1:4">
      <c r="A479" t="s">
        <v>193</v>
      </c>
      <c r="B479" t="s">
        <v>194</v>
      </c>
      <c r="C479" t="s">
        <v>193</v>
      </c>
      <c r="D479" t="s">
        <v>194</v>
      </c>
    </row>
    <row r="480" spans="1:4">
      <c r="A480">
        <f>A$477-A$478*B480</f>
        <v>10</v>
      </c>
      <c r="B480">
        <v>0</v>
      </c>
      <c r="C480">
        <f>C$477-C$478*D480</f>
        <v>520</v>
      </c>
      <c r="D480">
        <f>B480</f>
        <v>0</v>
      </c>
    </row>
    <row r="481" spans="1:4">
      <c r="A481">
        <f t="shared" ref="A481:C483" si="52">A$477-A$478*B481</f>
        <v>7</v>
      </c>
      <c r="B481">
        <f>(7-$A$477)/-$A$478</f>
        <v>3.75</v>
      </c>
      <c r="C481">
        <f t="shared" si="52"/>
        <v>364</v>
      </c>
      <c r="D481">
        <f t="shared" ref="D481:D483" si="53">B481</f>
        <v>3.75</v>
      </c>
    </row>
    <row r="482" spans="1:4">
      <c r="A482">
        <f t="shared" si="52"/>
        <v>4</v>
      </c>
      <c r="B482">
        <f>(4-$A$477)/-$A$478</f>
        <v>7.5</v>
      </c>
      <c r="C482">
        <f t="shared" si="52"/>
        <v>208</v>
      </c>
      <c r="D482">
        <f t="shared" si="53"/>
        <v>7.5</v>
      </c>
    </row>
    <row r="483" spans="1:4">
      <c r="A483">
        <f t="shared" si="52"/>
        <v>0</v>
      </c>
      <c r="B483">
        <f>A477/A478</f>
        <v>12.5</v>
      </c>
      <c r="C483">
        <f t="shared" si="52"/>
        <v>0</v>
      </c>
      <c r="D483">
        <f t="shared" si="53"/>
        <v>12.5</v>
      </c>
    </row>
    <row r="490" spans="1:4">
      <c r="A490" s="55" t="s">
        <v>261</v>
      </c>
      <c r="B490" s="55"/>
    </row>
    <row r="491" spans="1:4">
      <c r="A491" t="s">
        <v>238</v>
      </c>
      <c r="C491" t="s">
        <v>262</v>
      </c>
    </row>
    <row r="492" spans="1:4">
      <c r="A492">
        <v>20</v>
      </c>
      <c r="C492">
        <f>A492*200</f>
        <v>4000</v>
      </c>
    </row>
    <row r="493" spans="1:4">
      <c r="A493">
        <v>4</v>
      </c>
      <c r="C493">
        <f>A493*200</f>
        <v>800</v>
      </c>
    </row>
    <row r="494" spans="1:4">
      <c r="A494" t="s">
        <v>193</v>
      </c>
      <c r="B494" t="s">
        <v>194</v>
      </c>
      <c r="C494" t="s">
        <v>193</v>
      </c>
      <c r="D494" t="s">
        <v>194</v>
      </c>
    </row>
    <row r="495" spans="1:4">
      <c r="A495">
        <f>A$492-A$493*B495</f>
        <v>20</v>
      </c>
      <c r="B495">
        <v>0</v>
      </c>
      <c r="C495">
        <f>C$492-C$493*D495</f>
        <v>4000</v>
      </c>
      <c r="D495">
        <f>B495</f>
        <v>0</v>
      </c>
    </row>
    <row r="496" spans="1:4">
      <c r="A496">
        <f t="shared" ref="A496:C498" si="54">A$492-A$493*B496</f>
        <v>16</v>
      </c>
      <c r="B496">
        <v>1</v>
      </c>
      <c r="C496">
        <f t="shared" si="54"/>
        <v>3200</v>
      </c>
      <c r="D496">
        <f t="shared" ref="D496:D498" si="55">B496</f>
        <v>1</v>
      </c>
    </row>
    <row r="497" spans="1:4">
      <c r="A497">
        <f t="shared" si="54"/>
        <v>8</v>
      </c>
      <c r="B497">
        <v>3</v>
      </c>
      <c r="C497">
        <f t="shared" si="54"/>
        <v>1600</v>
      </c>
      <c r="D497">
        <f t="shared" si="55"/>
        <v>3</v>
      </c>
    </row>
    <row r="498" spans="1:4">
      <c r="A498">
        <f t="shared" si="54"/>
        <v>0</v>
      </c>
      <c r="B498">
        <v>5</v>
      </c>
      <c r="C498">
        <f t="shared" si="54"/>
        <v>0</v>
      </c>
      <c r="D498">
        <f t="shared" si="55"/>
        <v>5</v>
      </c>
    </row>
    <row r="505" spans="1:4">
      <c r="A505" s="55" t="s">
        <v>263</v>
      </c>
      <c r="B505" s="55"/>
    </row>
    <row r="506" spans="1:4">
      <c r="A506" t="s">
        <v>264</v>
      </c>
    </row>
    <row r="507" spans="1:4">
      <c r="A507">
        <v>265</v>
      </c>
    </row>
    <row r="508" spans="1:4">
      <c r="A508">
        <f>3/2</f>
        <v>1.5</v>
      </c>
    </row>
    <row r="509" spans="1:4">
      <c r="A509" t="s">
        <v>193</v>
      </c>
      <c r="B509" t="s">
        <v>194</v>
      </c>
    </row>
    <row r="510" spans="1:4">
      <c r="A510">
        <f>A$507-A$508*B510</f>
        <v>265</v>
      </c>
      <c r="B510">
        <v>0</v>
      </c>
    </row>
    <row r="511" spans="1:4">
      <c r="A511">
        <f t="shared" ref="A511:A514" si="56">A$507-A$508*B511</f>
        <v>262</v>
      </c>
      <c r="B511">
        <v>2</v>
      </c>
    </row>
    <row r="512" spans="1:4">
      <c r="A512">
        <f t="shared" si="56"/>
        <v>259</v>
      </c>
      <c r="B512">
        <v>4</v>
      </c>
    </row>
    <row r="513" spans="1:2">
      <c r="A513">
        <f t="shared" si="56"/>
        <v>91</v>
      </c>
      <c r="B513">
        <v>116</v>
      </c>
    </row>
    <row r="514" spans="1:2">
      <c r="A514">
        <f t="shared" si="56"/>
        <v>0</v>
      </c>
      <c r="B514" s="50">
        <f>A507/A508</f>
        <v>176.66666666666666</v>
      </c>
    </row>
    <row r="521" spans="1:2">
      <c r="A521" s="55" t="s">
        <v>265</v>
      </c>
      <c r="B521" s="55"/>
    </row>
    <row r="522" spans="1:2">
      <c r="A522" t="s">
        <v>266</v>
      </c>
    </row>
    <row r="523" spans="1:2">
      <c r="A523">
        <v>397.5</v>
      </c>
    </row>
    <row r="524" spans="1:2">
      <c r="A524">
        <f>3/2</f>
        <v>1.5</v>
      </c>
    </row>
    <row r="525" spans="1:2">
      <c r="A525" t="s">
        <v>193</v>
      </c>
      <c r="B525" t="s">
        <v>194</v>
      </c>
    </row>
    <row r="526" spans="1:2">
      <c r="A526">
        <f>A$523-A$524*B526</f>
        <v>397.5</v>
      </c>
      <c r="B526">
        <v>0</v>
      </c>
    </row>
    <row r="527" spans="1:2">
      <c r="A527">
        <f t="shared" ref="A527:A530" si="57">A$523-A$524*B527</f>
        <v>394.5</v>
      </c>
      <c r="B527">
        <v>2</v>
      </c>
    </row>
    <row r="528" spans="1:2">
      <c r="A528">
        <f t="shared" si="57"/>
        <v>391.5</v>
      </c>
      <c r="B528">
        <v>4</v>
      </c>
    </row>
    <row r="529" spans="1:2">
      <c r="A529">
        <f t="shared" si="57"/>
        <v>223.5</v>
      </c>
      <c r="B529">
        <v>116</v>
      </c>
    </row>
    <row r="530" spans="1:2">
      <c r="A530">
        <f t="shared" si="57"/>
        <v>0</v>
      </c>
      <c r="B530" s="50">
        <f>A523/A524</f>
        <v>265</v>
      </c>
    </row>
    <row r="537" spans="1:2">
      <c r="A537" s="55" t="s">
        <v>267</v>
      </c>
      <c r="B537" s="55"/>
    </row>
    <row r="538" spans="1:2">
      <c r="A538" t="s">
        <v>268</v>
      </c>
    </row>
    <row r="539" spans="1:2">
      <c r="A539">
        <v>-4</v>
      </c>
    </row>
    <row r="540" spans="1:2">
      <c r="A540">
        <v>2</v>
      </c>
    </row>
    <row r="541" spans="1:2">
      <c r="A541" t="s">
        <v>269</v>
      </c>
      <c r="B541" t="s">
        <v>194</v>
      </c>
    </row>
    <row r="542" spans="1:2">
      <c r="A542">
        <f>A$539+A$540*B542</f>
        <v>-4</v>
      </c>
      <c r="B542">
        <v>0</v>
      </c>
    </row>
    <row r="543" spans="1:2">
      <c r="A543">
        <f t="shared" ref="A543:A546" si="58">A$539+A$540*B543</f>
        <v>0</v>
      </c>
      <c r="B543">
        <v>2</v>
      </c>
    </row>
    <row r="544" spans="1:2">
      <c r="A544">
        <f t="shared" si="58"/>
        <v>2</v>
      </c>
      <c r="B544">
        <v>3</v>
      </c>
    </row>
    <row r="545" spans="1:2">
      <c r="A545">
        <f t="shared" si="58"/>
        <v>4</v>
      </c>
      <c r="B545">
        <v>4</v>
      </c>
    </row>
    <row r="546" spans="1:2">
      <c r="A546">
        <f t="shared" si="58"/>
        <v>6</v>
      </c>
      <c r="B546">
        <v>5</v>
      </c>
    </row>
    <row r="553" spans="1:2">
      <c r="A553" s="55" t="s">
        <v>270</v>
      </c>
      <c r="B553" s="55"/>
    </row>
    <row r="554" spans="1:2">
      <c r="A554" t="s">
        <v>271</v>
      </c>
    </row>
    <row r="555" spans="1:2">
      <c r="A555">
        <v>-4</v>
      </c>
    </row>
    <row r="556" spans="1:2">
      <c r="A556">
        <v>0.5</v>
      </c>
    </row>
    <row r="557" spans="1:2">
      <c r="A557" t="s">
        <v>269</v>
      </c>
      <c r="B557" t="s">
        <v>194</v>
      </c>
    </row>
    <row r="558" spans="1:2">
      <c r="A558">
        <f>A$555+A$556*B558</f>
        <v>0</v>
      </c>
      <c r="B558">
        <f>-A555/A556</f>
        <v>8</v>
      </c>
    </row>
    <row r="559" spans="1:2">
      <c r="A559">
        <f t="shared" ref="A559:A561" si="59">A$555+A$556*B559</f>
        <v>1</v>
      </c>
      <c r="B559">
        <v>10</v>
      </c>
    </row>
    <row r="560" spans="1:2">
      <c r="A560">
        <f t="shared" si="59"/>
        <v>2</v>
      </c>
      <c r="B560">
        <v>12</v>
      </c>
    </row>
    <row r="561" spans="1:4">
      <c r="A561">
        <f t="shared" si="59"/>
        <v>3</v>
      </c>
      <c r="B561">
        <v>14</v>
      </c>
    </row>
    <row r="569" spans="1:4">
      <c r="A569" s="55" t="s">
        <v>272</v>
      </c>
      <c r="B569" s="55"/>
      <c r="C569" s="54"/>
      <c r="D569" s="54"/>
    </row>
    <row r="570" spans="1:4">
      <c r="A570" t="s">
        <v>268</v>
      </c>
      <c r="C570" t="s">
        <v>271</v>
      </c>
    </row>
    <row r="571" spans="1:4">
      <c r="A571">
        <v>-4</v>
      </c>
      <c r="C571">
        <v>-4</v>
      </c>
    </row>
    <row r="572" spans="1:4">
      <c r="A572">
        <v>2</v>
      </c>
      <c r="C572">
        <v>0.5</v>
      </c>
    </row>
    <row r="573" spans="1:4">
      <c r="A573" t="s">
        <v>269</v>
      </c>
      <c r="B573" t="s">
        <v>194</v>
      </c>
      <c r="C573" t="s">
        <v>269</v>
      </c>
      <c r="D573" t="s">
        <v>194</v>
      </c>
    </row>
    <row r="574" spans="1:4">
      <c r="A574">
        <f>A$571+A$572*B574</f>
        <v>-4</v>
      </c>
      <c r="B574">
        <v>0</v>
      </c>
      <c r="C574">
        <f>C$571+C$572*D574</f>
        <v>-4</v>
      </c>
      <c r="D574">
        <v>0</v>
      </c>
    </row>
    <row r="575" spans="1:4">
      <c r="A575">
        <f>A$571+A$572*B575</f>
        <v>0</v>
      </c>
      <c r="B575">
        <v>2</v>
      </c>
      <c r="C575">
        <f>C$571+C$572*D575</f>
        <v>0</v>
      </c>
      <c r="D575">
        <f>-C571/C572</f>
        <v>8</v>
      </c>
    </row>
    <row r="576" spans="1:4">
      <c r="A576">
        <f>A$571+A$572*B576</f>
        <v>2</v>
      </c>
      <c r="B576">
        <v>3</v>
      </c>
      <c r="C576">
        <f t="shared" ref="C576:C578" si="60">C$571+C$572*D576</f>
        <v>1</v>
      </c>
      <c r="D576">
        <v>10</v>
      </c>
    </row>
    <row r="577" spans="1:4">
      <c r="A577">
        <f>A$571+A$572*B577</f>
        <v>4</v>
      </c>
      <c r="B577">
        <v>4</v>
      </c>
      <c r="C577">
        <f t="shared" si="60"/>
        <v>2</v>
      </c>
      <c r="D577">
        <v>12</v>
      </c>
    </row>
    <row r="578" spans="1:4">
      <c r="A578">
        <f>A$571+A$572*B578</f>
        <v>6</v>
      </c>
      <c r="B578">
        <v>5</v>
      </c>
      <c r="C578">
        <f t="shared" si="60"/>
        <v>3</v>
      </c>
      <c r="D578">
        <v>14</v>
      </c>
    </row>
    <row r="588" spans="1:4">
      <c r="A588" s="55" t="s">
        <v>273</v>
      </c>
      <c r="B588" s="55"/>
    </row>
    <row r="589" spans="1:4">
      <c r="A589" t="s">
        <v>274</v>
      </c>
    </row>
    <row r="590" spans="1:4">
      <c r="A590">
        <v>-16</v>
      </c>
    </row>
    <row r="591" spans="1:4">
      <c r="A591">
        <v>8</v>
      </c>
    </row>
    <row r="592" spans="1:4">
      <c r="A592" t="s">
        <v>269</v>
      </c>
      <c r="B592" t="s">
        <v>194</v>
      </c>
    </row>
    <row r="593" spans="1:2">
      <c r="A593">
        <f>A$590+A$591*B593</f>
        <v>0</v>
      </c>
      <c r="B593">
        <f>-A590/A591</f>
        <v>2</v>
      </c>
    </row>
    <row r="594" spans="1:2">
      <c r="A594">
        <f t="shared" ref="A594:A596" si="61">A$590+A$591*B594</f>
        <v>8</v>
      </c>
      <c r="B594">
        <v>3</v>
      </c>
    </row>
    <row r="595" spans="1:2">
      <c r="A595">
        <f t="shared" si="61"/>
        <v>16</v>
      </c>
      <c r="B595">
        <v>4</v>
      </c>
    </row>
    <row r="596" spans="1:2">
      <c r="A596">
        <f t="shared" si="61"/>
        <v>24</v>
      </c>
      <c r="B596">
        <v>5</v>
      </c>
    </row>
    <row r="605" spans="1:2">
      <c r="A605" s="55" t="s">
        <v>275</v>
      </c>
      <c r="B605" s="55"/>
    </row>
    <row r="606" spans="1:2">
      <c r="A606" t="s">
        <v>276</v>
      </c>
    </row>
    <row r="607" spans="1:2">
      <c r="A607">
        <v>-16</v>
      </c>
    </row>
    <row r="608" spans="1:2">
      <c r="A608">
        <f>17/2</f>
        <v>8.5</v>
      </c>
    </row>
    <row r="609" spans="1:4">
      <c r="A609" t="s">
        <v>269</v>
      </c>
      <c r="B609" t="s">
        <v>194</v>
      </c>
    </row>
    <row r="610" spans="1:4">
      <c r="A610">
        <f>A$607+A$608*B610</f>
        <v>0</v>
      </c>
      <c r="B610" s="50">
        <f>-A607/A608</f>
        <v>1.8823529411764706</v>
      </c>
    </row>
    <row r="611" spans="1:4">
      <c r="A611">
        <f t="shared" ref="A611:A613" si="62">A$607+A$608*B611</f>
        <v>1</v>
      </c>
      <c r="B611">
        <v>2</v>
      </c>
    </row>
    <row r="612" spans="1:4">
      <c r="A612">
        <f t="shared" si="62"/>
        <v>9.5</v>
      </c>
      <c r="B612">
        <v>3</v>
      </c>
    </row>
    <row r="613" spans="1:4">
      <c r="A613">
        <f t="shared" si="62"/>
        <v>18</v>
      </c>
      <c r="B613">
        <v>4</v>
      </c>
    </row>
    <row r="621" spans="1:4">
      <c r="A621" s="55" t="s">
        <v>277</v>
      </c>
      <c r="B621" s="55"/>
      <c r="C621" s="54"/>
      <c r="D621" s="54"/>
    </row>
    <row r="622" spans="1:4">
      <c r="A622" t="s">
        <v>274</v>
      </c>
      <c r="C622" t="s">
        <v>276</v>
      </c>
    </row>
    <row r="623" spans="1:4">
      <c r="A623">
        <v>-16</v>
      </c>
      <c r="C623">
        <v>-16</v>
      </c>
    </row>
    <row r="624" spans="1:4">
      <c r="A624">
        <v>8</v>
      </c>
      <c r="C624">
        <f>17/2</f>
        <v>8.5</v>
      </c>
    </row>
    <row r="625" spans="1:4">
      <c r="A625" t="s">
        <v>269</v>
      </c>
      <c r="B625" t="s">
        <v>194</v>
      </c>
      <c r="C625" t="s">
        <v>269</v>
      </c>
      <c r="D625" t="s">
        <v>194</v>
      </c>
    </row>
    <row r="626" spans="1:4">
      <c r="A626">
        <f t="shared" ref="A626:C630" si="63">A$623+A$624*B626</f>
        <v>-16</v>
      </c>
      <c r="B626">
        <v>0</v>
      </c>
      <c r="C626">
        <f t="shared" si="63"/>
        <v>-16</v>
      </c>
      <c r="D626" s="50">
        <v>0</v>
      </c>
    </row>
    <row r="627" spans="1:4">
      <c r="A627">
        <f t="shared" si="63"/>
        <v>0</v>
      </c>
      <c r="B627">
        <f>-A623/A624</f>
        <v>2</v>
      </c>
      <c r="C627">
        <f t="shared" si="63"/>
        <v>0</v>
      </c>
      <c r="D627" s="50">
        <f>-C623/C624</f>
        <v>1.8823529411764706</v>
      </c>
    </row>
    <row r="628" spans="1:4">
      <c r="A628">
        <f>A$623+A$624*B628</f>
        <v>8</v>
      </c>
      <c r="B628">
        <v>3</v>
      </c>
      <c r="C628">
        <f>C$623+C$624*D628</f>
        <v>1</v>
      </c>
      <c r="D628">
        <v>2</v>
      </c>
    </row>
    <row r="629" spans="1:4">
      <c r="A629">
        <f t="shared" si="63"/>
        <v>16</v>
      </c>
      <c r="B629">
        <v>4</v>
      </c>
      <c r="C629">
        <f t="shared" si="63"/>
        <v>9.5</v>
      </c>
      <c r="D629">
        <v>3</v>
      </c>
    </row>
    <row r="630" spans="1:4">
      <c r="A630">
        <f t="shared" si="63"/>
        <v>24</v>
      </c>
      <c r="B630">
        <v>5</v>
      </c>
      <c r="C630">
        <f t="shared" si="63"/>
        <v>18</v>
      </c>
      <c r="D630">
        <v>4</v>
      </c>
    </row>
    <row r="637" spans="1:4">
      <c r="A637" s="55" t="s">
        <v>278</v>
      </c>
      <c r="B637" s="55"/>
    </row>
    <row r="638" spans="1:4">
      <c r="A638" t="s">
        <v>279</v>
      </c>
    </row>
    <row r="639" spans="1:4">
      <c r="A639">
        <v>-65</v>
      </c>
    </row>
    <row r="640" spans="1:4">
      <c r="A640">
        <v>6.5</v>
      </c>
    </row>
    <row r="641" spans="1:2">
      <c r="A641" t="s">
        <v>269</v>
      </c>
      <c r="B641" t="s">
        <v>194</v>
      </c>
    </row>
    <row r="642" spans="1:2">
      <c r="A642">
        <f>A$639+A$640*B642</f>
        <v>0</v>
      </c>
      <c r="B642" s="50">
        <f>-A639/A640</f>
        <v>10</v>
      </c>
    </row>
    <row r="643" spans="1:2">
      <c r="A643">
        <f t="shared" ref="A643:A645" si="64">A$639+A$640*B643</f>
        <v>6.5</v>
      </c>
      <c r="B643">
        <v>11</v>
      </c>
    </row>
    <row r="644" spans="1:2">
      <c r="A644">
        <f t="shared" si="64"/>
        <v>13</v>
      </c>
      <c r="B644">
        <v>12</v>
      </c>
    </row>
    <row r="645" spans="1:2">
      <c r="A645">
        <f t="shared" si="64"/>
        <v>19.5</v>
      </c>
      <c r="B645">
        <v>13</v>
      </c>
    </row>
    <row r="655" spans="1:2">
      <c r="A655" s="55" t="s">
        <v>280</v>
      </c>
      <c r="B655" s="55"/>
    </row>
    <row r="656" spans="1:2">
      <c r="A656" t="s">
        <v>281</v>
      </c>
    </row>
    <row r="657" spans="1:2">
      <c r="A657">
        <v>-125</v>
      </c>
    </row>
    <row r="658" spans="1:2">
      <c r="A658">
        <v>40</v>
      </c>
    </row>
    <row r="659" spans="1:2">
      <c r="A659" t="s">
        <v>269</v>
      </c>
      <c r="B659" t="s">
        <v>194</v>
      </c>
    </row>
    <row r="660" spans="1:2">
      <c r="A660">
        <f>A$657+A$658*B660</f>
        <v>-125</v>
      </c>
      <c r="B660" s="50">
        <v>0</v>
      </c>
    </row>
    <row r="661" spans="1:2">
      <c r="A661">
        <f t="shared" ref="A661:A663" si="65">A$657+A$658*B661</f>
        <v>0</v>
      </c>
      <c r="B661">
        <f>-A657/A658</f>
        <v>3.125</v>
      </c>
    </row>
    <row r="662" spans="1:2">
      <c r="A662">
        <f t="shared" si="65"/>
        <v>75</v>
      </c>
      <c r="B662">
        <v>5</v>
      </c>
    </row>
    <row r="663" spans="1:2">
      <c r="A663">
        <f t="shared" si="65"/>
        <v>115</v>
      </c>
      <c r="B663">
        <v>6</v>
      </c>
    </row>
    <row r="673" spans="1:2">
      <c r="A673" s="55" t="s">
        <v>282</v>
      </c>
      <c r="B673" s="55"/>
    </row>
    <row r="674" spans="1:2">
      <c r="A674" t="s">
        <v>283</v>
      </c>
    </row>
    <row r="675" spans="1:2">
      <c r="A675">
        <v>-125</v>
      </c>
    </row>
    <row r="676" spans="1:2">
      <c r="A676">
        <v>20</v>
      </c>
    </row>
    <row r="677" spans="1:2">
      <c r="A677" t="s">
        <v>269</v>
      </c>
      <c r="B677" t="s">
        <v>194</v>
      </c>
    </row>
    <row r="678" spans="1:2">
      <c r="A678">
        <f>A$675+A$676*B678</f>
        <v>-125</v>
      </c>
      <c r="B678" s="50">
        <v>0</v>
      </c>
    </row>
    <row r="679" spans="1:2">
      <c r="A679">
        <f t="shared" ref="A679:A681" si="66">A$675+A$676*B679</f>
        <v>0</v>
      </c>
      <c r="B679">
        <f>-A675/A676</f>
        <v>6.25</v>
      </c>
    </row>
    <row r="680" spans="1:2">
      <c r="A680">
        <f t="shared" si="66"/>
        <v>15</v>
      </c>
      <c r="B680">
        <v>7</v>
      </c>
    </row>
    <row r="681" spans="1:2">
      <c r="A681">
        <f t="shared" si="66"/>
        <v>35</v>
      </c>
      <c r="B681">
        <v>8</v>
      </c>
    </row>
    <row r="690" spans="1:4">
      <c r="A690" s="55" t="s">
        <v>284</v>
      </c>
      <c r="B690" s="55"/>
      <c r="C690" s="54"/>
      <c r="D690" s="54"/>
    </row>
    <row r="691" spans="1:4">
      <c r="A691" t="s">
        <v>281</v>
      </c>
      <c r="C691" t="s">
        <v>283</v>
      </c>
    </row>
    <row r="692" spans="1:4">
      <c r="A692">
        <v>-125</v>
      </c>
      <c r="C692">
        <v>-125</v>
      </c>
    </row>
    <row r="693" spans="1:4">
      <c r="A693">
        <v>40</v>
      </c>
      <c r="C693">
        <v>20</v>
      </c>
    </row>
    <row r="694" spans="1:4">
      <c r="A694" t="s">
        <v>269</v>
      </c>
      <c r="B694" t="s">
        <v>194</v>
      </c>
      <c r="C694" t="s">
        <v>269</v>
      </c>
      <c r="D694" t="s">
        <v>194</v>
      </c>
    </row>
    <row r="695" spans="1:4">
      <c r="A695">
        <f>A$692+A$693*B695</f>
        <v>-125</v>
      </c>
      <c r="B695" s="50">
        <v>0</v>
      </c>
      <c r="C695">
        <f>C$692+C$693*D695</f>
        <v>-125</v>
      </c>
      <c r="D695" s="50">
        <v>0</v>
      </c>
    </row>
    <row r="696" spans="1:4">
      <c r="A696">
        <f t="shared" ref="A696:C698" si="67">A$692+A$693*B696</f>
        <v>0</v>
      </c>
      <c r="B696">
        <f>-A692/A693</f>
        <v>3.125</v>
      </c>
      <c r="C696">
        <f t="shared" si="67"/>
        <v>0</v>
      </c>
      <c r="D696">
        <f>-C692/C693</f>
        <v>6.25</v>
      </c>
    </row>
    <row r="697" spans="1:4">
      <c r="A697">
        <f t="shared" si="67"/>
        <v>75</v>
      </c>
      <c r="B697">
        <v>5</v>
      </c>
      <c r="C697">
        <f t="shared" si="67"/>
        <v>15</v>
      </c>
      <c r="D697">
        <v>7</v>
      </c>
    </row>
    <row r="698" spans="1:4">
      <c r="A698">
        <f t="shared" si="67"/>
        <v>115</v>
      </c>
      <c r="B698">
        <v>6</v>
      </c>
      <c r="C698">
        <f t="shared" si="67"/>
        <v>35</v>
      </c>
      <c r="D698">
        <v>8</v>
      </c>
    </row>
    <row r="707" spans="1:2">
      <c r="A707" s="55" t="s">
        <v>285</v>
      </c>
      <c r="B707" s="55"/>
    </row>
    <row r="708" spans="1:2">
      <c r="A708" t="s">
        <v>286</v>
      </c>
    </row>
    <row r="709" spans="1:2">
      <c r="A709">
        <v>-7</v>
      </c>
    </row>
    <row r="710" spans="1:2">
      <c r="A710">
        <v>0.5</v>
      </c>
    </row>
    <row r="711" spans="1:2">
      <c r="A711" t="s">
        <v>269</v>
      </c>
      <c r="B711" t="s">
        <v>194</v>
      </c>
    </row>
    <row r="712" spans="1:2">
      <c r="A712">
        <f>A$709+A$710*B712</f>
        <v>-7</v>
      </c>
      <c r="B712" s="50">
        <v>0</v>
      </c>
    </row>
    <row r="713" spans="1:2">
      <c r="A713">
        <f t="shared" ref="A713:A715" si="68">A$709+A$710*B713</f>
        <v>0</v>
      </c>
      <c r="B713">
        <f>-A709/A710</f>
        <v>14</v>
      </c>
    </row>
    <row r="714" spans="1:2">
      <c r="A714">
        <f t="shared" si="68"/>
        <v>1</v>
      </c>
      <c r="B714">
        <v>16</v>
      </c>
    </row>
    <row r="715" spans="1:2">
      <c r="A715">
        <f t="shared" si="68"/>
        <v>2</v>
      </c>
      <c r="B715">
        <v>18</v>
      </c>
    </row>
    <row r="724" spans="1:2">
      <c r="A724" s="55" t="s">
        <v>287</v>
      </c>
      <c r="B724" s="55"/>
    </row>
    <row r="725" spans="1:2">
      <c r="A725" t="s">
        <v>288</v>
      </c>
    </row>
    <row r="726" spans="1:2">
      <c r="A726">
        <v>-12</v>
      </c>
    </row>
    <row r="727" spans="1:2">
      <c r="A727">
        <v>0.5</v>
      </c>
    </row>
    <row r="728" spans="1:2">
      <c r="A728" t="s">
        <v>269</v>
      </c>
      <c r="B728" t="s">
        <v>194</v>
      </c>
    </row>
    <row r="729" spans="1:2">
      <c r="A729">
        <f>A$726+A$727*B729</f>
        <v>-12</v>
      </c>
      <c r="B729" s="50">
        <v>0</v>
      </c>
    </row>
    <row r="730" spans="1:2">
      <c r="A730">
        <f t="shared" ref="A730:A732" si="69">A$726+A$727*B730</f>
        <v>0</v>
      </c>
      <c r="B730">
        <f>-A726/A727</f>
        <v>24</v>
      </c>
    </row>
    <row r="731" spans="1:2">
      <c r="A731">
        <f t="shared" si="69"/>
        <v>1</v>
      </c>
      <c r="B731">
        <v>26</v>
      </c>
    </row>
    <row r="732" spans="1:2">
      <c r="A732">
        <f t="shared" si="69"/>
        <v>2</v>
      </c>
      <c r="B732">
        <v>28</v>
      </c>
    </row>
    <row r="743" spans="1:4">
      <c r="A743" s="55" t="s">
        <v>289</v>
      </c>
      <c r="B743" s="55"/>
      <c r="C743" s="54"/>
      <c r="D743" s="54"/>
    </row>
    <row r="744" spans="1:4">
      <c r="A744" t="s">
        <v>286</v>
      </c>
      <c r="C744" t="s">
        <v>288</v>
      </c>
    </row>
    <row r="745" spans="1:4">
      <c r="A745">
        <v>-7</v>
      </c>
      <c r="C745">
        <v>-12</v>
      </c>
    </row>
    <row r="746" spans="1:4">
      <c r="A746">
        <v>0.5</v>
      </c>
      <c r="C746">
        <v>0.5</v>
      </c>
    </row>
    <row r="747" spans="1:4">
      <c r="A747" t="s">
        <v>269</v>
      </c>
      <c r="B747" t="s">
        <v>194</v>
      </c>
      <c r="C747" t="s">
        <v>269</v>
      </c>
      <c r="D747" t="s">
        <v>194</v>
      </c>
    </row>
    <row r="748" spans="1:4">
      <c r="A748">
        <f>A$745+A$746*B748</f>
        <v>-7</v>
      </c>
      <c r="B748" s="50">
        <v>0</v>
      </c>
      <c r="C748">
        <f>C$745+C$746*D748</f>
        <v>-12</v>
      </c>
      <c r="D748" s="50">
        <v>0</v>
      </c>
    </row>
    <row r="749" spans="1:4">
      <c r="A749">
        <f t="shared" ref="A749:C751" si="70">A$745+A$746*B749</f>
        <v>0</v>
      </c>
      <c r="B749">
        <f>-A745/A746</f>
        <v>14</v>
      </c>
      <c r="C749">
        <f t="shared" si="70"/>
        <v>0</v>
      </c>
      <c r="D749">
        <f>-C745/C746</f>
        <v>24</v>
      </c>
    </row>
    <row r="750" spans="1:4">
      <c r="A750">
        <f t="shared" si="70"/>
        <v>1</v>
      </c>
      <c r="B750">
        <v>16</v>
      </c>
      <c r="C750">
        <f t="shared" si="70"/>
        <v>1</v>
      </c>
      <c r="D750">
        <v>26</v>
      </c>
    </row>
    <row r="751" spans="1:4">
      <c r="A751">
        <f t="shared" si="70"/>
        <v>2</v>
      </c>
      <c r="B751">
        <v>18</v>
      </c>
      <c r="C751">
        <f t="shared" si="70"/>
        <v>2</v>
      </c>
      <c r="D751">
        <v>28</v>
      </c>
    </row>
    <row r="760" spans="1:2">
      <c r="A760" s="55" t="s">
        <v>290</v>
      </c>
      <c r="B760" s="55"/>
    </row>
    <row r="761" spans="1:2">
      <c r="A761" t="s">
        <v>291</v>
      </c>
    </row>
    <row r="762" spans="1:2">
      <c r="A762">
        <v>-9</v>
      </c>
    </row>
    <row r="763" spans="1:2">
      <c r="A763">
        <f>3/2</f>
        <v>1.5</v>
      </c>
    </row>
    <row r="764" spans="1:2">
      <c r="A764" t="s">
        <v>269</v>
      </c>
      <c r="B764" t="s">
        <v>194</v>
      </c>
    </row>
    <row r="765" spans="1:2">
      <c r="A765">
        <f>A$762+A$763*B765</f>
        <v>-9</v>
      </c>
      <c r="B765" s="50">
        <v>0</v>
      </c>
    </row>
    <row r="766" spans="1:2">
      <c r="A766">
        <f t="shared" ref="A766:A768" si="71">A$762+A$763*B766</f>
        <v>0</v>
      </c>
      <c r="B766">
        <f>-A762/A763</f>
        <v>6</v>
      </c>
    </row>
    <row r="767" spans="1:2">
      <c r="A767">
        <f t="shared" si="71"/>
        <v>1.5</v>
      </c>
      <c r="B767">
        <v>7</v>
      </c>
    </row>
    <row r="768" spans="1:2">
      <c r="A768">
        <f t="shared" si="71"/>
        <v>3</v>
      </c>
      <c r="B768">
        <v>8</v>
      </c>
    </row>
    <row r="777" spans="1:2">
      <c r="A777" s="55" t="s">
        <v>292</v>
      </c>
      <c r="B777" s="55"/>
    </row>
    <row r="778" spans="1:2">
      <c r="A778" t="s">
        <v>293</v>
      </c>
    </row>
    <row r="779" spans="1:2">
      <c r="A779">
        <v>-9</v>
      </c>
    </row>
    <row r="780" spans="1:2">
      <c r="A780">
        <f>3/8</f>
        <v>0.375</v>
      </c>
    </row>
    <row r="781" spans="1:2">
      <c r="A781" t="s">
        <v>269</v>
      </c>
      <c r="B781" t="s">
        <v>194</v>
      </c>
    </row>
    <row r="782" spans="1:2">
      <c r="A782">
        <f>A$779+A$780*B782</f>
        <v>-9</v>
      </c>
      <c r="B782" s="50">
        <v>0</v>
      </c>
    </row>
    <row r="783" spans="1:2">
      <c r="A783">
        <f t="shared" ref="A783:A785" si="72">A$779+A$780*B783</f>
        <v>0</v>
      </c>
      <c r="B783">
        <f>-A779/A780</f>
        <v>24</v>
      </c>
    </row>
    <row r="784" spans="1:2">
      <c r="A784">
        <f t="shared" si="72"/>
        <v>3</v>
      </c>
      <c r="B784">
        <v>32</v>
      </c>
    </row>
    <row r="785" spans="1:4">
      <c r="A785">
        <f t="shared" si="72"/>
        <v>6</v>
      </c>
      <c r="B785">
        <v>40</v>
      </c>
    </row>
    <row r="795" spans="1:4">
      <c r="A795" s="55" t="s">
        <v>294</v>
      </c>
      <c r="B795" s="55"/>
      <c r="C795" s="54"/>
      <c r="D795" s="54"/>
    </row>
    <row r="796" spans="1:4">
      <c r="A796" t="s">
        <v>291</v>
      </c>
      <c r="C796" t="s">
        <v>293</v>
      </c>
    </row>
    <row r="797" spans="1:4">
      <c r="A797">
        <v>-9</v>
      </c>
      <c r="C797">
        <v>-9</v>
      </c>
    </row>
    <row r="798" spans="1:4">
      <c r="A798">
        <f>3/2</f>
        <v>1.5</v>
      </c>
      <c r="C798">
        <f>3/8</f>
        <v>0.375</v>
      </c>
    </row>
    <row r="799" spans="1:4">
      <c r="A799" t="s">
        <v>269</v>
      </c>
      <c r="B799" t="s">
        <v>194</v>
      </c>
      <c r="C799" t="s">
        <v>269</v>
      </c>
      <c r="D799" t="s">
        <v>194</v>
      </c>
    </row>
    <row r="800" spans="1:4">
      <c r="A800">
        <f>A$797+A$798*B800</f>
        <v>-9</v>
      </c>
      <c r="B800" s="50">
        <v>0</v>
      </c>
      <c r="C800">
        <f>C$797+C$798*D800</f>
        <v>-9</v>
      </c>
      <c r="D800" s="50">
        <v>0</v>
      </c>
    </row>
    <row r="801" spans="1:4">
      <c r="A801">
        <f t="shared" ref="A801:C803" si="73">A$797+A$798*B801</f>
        <v>0</v>
      </c>
      <c r="B801">
        <f>-A797/A798</f>
        <v>6</v>
      </c>
      <c r="C801">
        <f t="shared" si="73"/>
        <v>0</v>
      </c>
      <c r="D801">
        <f>-C797/C798</f>
        <v>24</v>
      </c>
    </row>
    <row r="802" spans="1:4">
      <c r="A802">
        <f t="shared" si="73"/>
        <v>1.5</v>
      </c>
      <c r="B802">
        <v>7</v>
      </c>
      <c r="C802">
        <f t="shared" si="73"/>
        <v>3</v>
      </c>
      <c r="D802">
        <v>32</v>
      </c>
    </row>
    <row r="803" spans="1:4">
      <c r="A803">
        <f t="shared" si="73"/>
        <v>3</v>
      </c>
      <c r="B803">
        <v>8</v>
      </c>
      <c r="C803">
        <f t="shared" si="73"/>
        <v>6</v>
      </c>
      <c r="D803">
        <v>40</v>
      </c>
    </row>
    <row r="811" spans="1:4">
      <c r="A811" s="55" t="s">
        <v>295</v>
      </c>
      <c r="B811" s="55"/>
    </row>
    <row r="812" spans="1:4">
      <c r="A812" t="s">
        <v>296</v>
      </c>
    </row>
    <row r="813" spans="1:4">
      <c r="A813">
        <v>-20</v>
      </c>
    </row>
    <row r="814" spans="1:4">
      <c r="A814">
        <v>4</v>
      </c>
    </row>
    <row r="815" spans="1:4">
      <c r="A815" t="s">
        <v>269</v>
      </c>
      <c r="B815" t="s">
        <v>194</v>
      </c>
    </row>
    <row r="816" spans="1:4">
      <c r="A816">
        <f>A$813+A$814*B816</f>
        <v>-20</v>
      </c>
      <c r="B816" s="50">
        <v>0</v>
      </c>
    </row>
    <row r="817" spans="1:2">
      <c r="A817">
        <f t="shared" ref="A817:A819" si="74">A$813+A$814*B817</f>
        <v>0</v>
      </c>
      <c r="B817">
        <f>-A813/A814</f>
        <v>5</v>
      </c>
    </row>
    <row r="818" spans="1:2">
      <c r="A818">
        <f t="shared" si="74"/>
        <v>8</v>
      </c>
      <c r="B818">
        <v>7</v>
      </c>
    </row>
    <row r="819" spans="1:2">
      <c r="A819">
        <f t="shared" si="74"/>
        <v>16</v>
      </c>
      <c r="B819">
        <v>9</v>
      </c>
    </row>
    <row r="828" spans="1:2">
      <c r="A828" s="55" t="s">
        <v>297</v>
      </c>
      <c r="B828" s="55"/>
    </row>
    <row r="829" spans="1:2">
      <c r="A829" t="s">
        <v>298</v>
      </c>
    </row>
    <row r="830" spans="1:2">
      <c r="A830">
        <v>-30</v>
      </c>
    </row>
    <row r="831" spans="1:2">
      <c r="A831">
        <f>7/8</f>
        <v>0.875</v>
      </c>
    </row>
    <row r="832" spans="1:2">
      <c r="A832" t="s">
        <v>269</v>
      </c>
      <c r="B832" t="s">
        <v>194</v>
      </c>
    </row>
    <row r="833" spans="1:4">
      <c r="A833">
        <f>A$830+A$831*B833</f>
        <v>-30</v>
      </c>
      <c r="B833" s="50">
        <v>0</v>
      </c>
    </row>
    <row r="834" spans="1:4">
      <c r="A834">
        <f t="shared" ref="A834:A836" si="75">A$830+A$831*B834</f>
        <v>0</v>
      </c>
      <c r="B834" s="50">
        <f>-A830/A831</f>
        <v>34.285714285714285</v>
      </c>
    </row>
    <row r="835" spans="1:4">
      <c r="A835">
        <f t="shared" si="75"/>
        <v>0.625</v>
      </c>
      <c r="B835">
        <v>35</v>
      </c>
    </row>
    <row r="836" spans="1:4">
      <c r="A836">
        <f t="shared" si="75"/>
        <v>5</v>
      </c>
      <c r="B836">
        <v>40</v>
      </c>
    </row>
    <row r="845" spans="1:4">
      <c r="A845" s="55" t="s">
        <v>299</v>
      </c>
      <c r="B845" s="55"/>
      <c r="C845" s="54"/>
      <c r="D845" s="54"/>
    </row>
    <row r="846" spans="1:4">
      <c r="A846" t="s">
        <v>296</v>
      </c>
      <c r="C846" t="s">
        <v>298</v>
      </c>
    </row>
    <row r="847" spans="1:4">
      <c r="A847">
        <v>-20</v>
      </c>
      <c r="C847">
        <v>-30</v>
      </c>
    </row>
    <row r="848" spans="1:4">
      <c r="A848">
        <v>4</v>
      </c>
      <c r="C848">
        <f>7/8</f>
        <v>0.875</v>
      </c>
    </row>
    <row r="849" spans="1:4">
      <c r="A849" t="s">
        <v>269</v>
      </c>
      <c r="B849" t="s">
        <v>194</v>
      </c>
      <c r="C849" t="s">
        <v>269</v>
      </c>
      <c r="D849" t="s">
        <v>194</v>
      </c>
    </row>
    <row r="850" spans="1:4">
      <c r="A850">
        <f>A$847+A$848*B850</f>
        <v>-20</v>
      </c>
      <c r="B850" s="50">
        <v>0</v>
      </c>
      <c r="C850">
        <f>C$847+C$848*D850</f>
        <v>-30</v>
      </c>
      <c r="D850" s="50">
        <v>0</v>
      </c>
    </row>
    <row r="851" spans="1:4">
      <c r="A851">
        <f t="shared" ref="A851:C853" si="76">A$847+A$848*B851</f>
        <v>0</v>
      </c>
      <c r="B851">
        <f>-A847/A848</f>
        <v>5</v>
      </c>
      <c r="C851">
        <f t="shared" si="76"/>
        <v>0</v>
      </c>
      <c r="D851" s="50">
        <f>-C847/C848</f>
        <v>34.285714285714285</v>
      </c>
    </row>
    <row r="852" spans="1:4">
      <c r="A852">
        <f t="shared" si="76"/>
        <v>8</v>
      </c>
      <c r="B852">
        <v>7</v>
      </c>
      <c r="C852">
        <f t="shared" si="76"/>
        <v>0.625</v>
      </c>
      <c r="D852">
        <v>35</v>
      </c>
    </row>
    <row r="853" spans="1:4">
      <c r="A853">
        <f t="shared" si="76"/>
        <v>16</v>
      </c>
      <c r="B853">
        <v>9</v>
      </c>
      <c r="C853">
        <f t="shared" si="76"/>
        <v>5</v>
      </c>
      <c r="D853">
        <v>40</v>
      </c>
    </row>
    <row r="862" spans="1:4">
      <c r="A862" s="55" t="s">
        <v>300</v>
      </c>
      <c r="B862" s="55"/>
    </row>
    <row r="863" spans="1:4">
      <c r="A863" t="s">
        <v>301</v>
      </c>
    </row>
    <row r="864" spans="1:4">
      <c r="A864" s="50">
        <f>-(30/25)</f>
        <v>-1.2</v>
      </c>
    </row>
    <row r="865" spans="1:2">
      <c r="A865">
        <v>12</v>
      </c>
    </row>
    <row r="866" spans="1:2">
      <c r="A866" t="s">
        <v>269</v>
      </c>
      <c r="B866" t="s">
        <v>194</v>
      </c>
    </row>
    <row r="867" spans="1:2">
      <c r="A867">
        <f>A$864+A$865*B867</f>
        <v>-1.2</v>
      </c>
      <c r="B867" s="50">
        <v>0</v>
      </c>
    </row>
    <row r="868" spans="1:2">
      <c r="A868">
        <f t="shared" ref="A868:A870" si="77">A$864+A$865*B868</f>
        <v>0</v>
      </c>
      <c r="B868">
        <f>-A864/A865</f>
        <v>9.9999999999999992E-2</v>
      </c>
    </row>
    <row r="869" spans="1:2">
      <c r="A869">
        <f t="shared" si="77"/>
        <v>12.000000000000002</v>
      </c>
      <c r="B869">
        <v>1.1000000000000001</v>
      </c>
    </row>
    <row r="870" spans="1:2">
      <c r="A870">
        <f t="shared" si="77"/>
        <v>24.000000000000004</v>
      </c>
      <c r="B870">
        <v>2.1</v>
      </c>
    </row>
    <row r="879" spans="1:2">
      <c r="A879" s="55" t="s">
        <v>302</v>
      </c>
      <c r="B879" s="55"/>
    </row>
    <row r="880" spans="1:2">
      <c r="A880" t="s">
        <v>303</v>
      </c>
    </row>
    <row r="881" spans="1:2">
      <c r="A881" s="50">
        <v>-30</v>
      </c>
    </row>
    <row r="882" spans="1:2">
      <c r="A882">
        <v>12</v>
      </c>
    </row>
    <row r="883" spans="1:2">
      <c r="A883" t="s">
        <v>269</v>
      </c>
      <c r="B883" t="s">
        <v>194</v>
      </c>
    </row>
    <row r="884" spans="1:2">
      <c r="A884">
        <f>A$881+A$882*B884</f>
        <v>-30</v>
      </c>
      <c r="B884" s="50">
        <v>0</v>
      </c>
    </row>
    <row r="885" spans="1:2">
      <c r="A885">
        <f t="shared" ref="A885:A887" si="78">A$881+A$882*B885</f>
        <v>0</v>
      </c>
      <c r="B885">
        <f>-A881/A882</f>
        <v>2.5</v>
      </c>
    </row>
    <row r="886" spans="1:2">
      <c r="A886">
        <f t="shared" si="78"/>
        <v>30</v>
      </c>
      <c r="B886">
        <v>5</v>
      </c>
    </row>
    <row r="887" spans="1:2">
      <c r="A887">
        <f t="shared" si="78"/>
        <v>60</v>
      </c>
      <c r="B887">
        <v>7.5</v>
      </c>
    </row>
    <row r="897" spans="1:4">
      <c r="A897" s="55" t="s">
        <v>304</v>
      </c>
      <c r="B897" s="55"/>
      <c r="C897" s="54"/>
      <c r="D897" s="54"/>
    </row>
    <row r="898" spans="1:4">
      <c r="A898" t="s">
        <v>301</v>
      </c>
      <c r="C898" t="s">
        <v>303</v>
      </c>
    </row>
    <row r="899" spans="1:4">
      <c r="A899" s="50">
        <f>-(30/25)</f>
        <v>-1.2</v>
      </c>
      <c r="C899" s="50">
        <v>-30</v>
      </c>
    </row>
    <row r="900" spans="1:4">
      <c r="A900">
        <v>12</v>
      </c>
      <c r="C900">
        <v>12</v>
      </c>
    </row>
    <row r="901" spans="1:4">
      <c r="A901" t="s">
        <v>269</v>
      </c>
      <c r="B901" t="s">
        <v>194</v>
      </c>
      <c r="C901" t="s">
        <v>269</v>
      </c>
      <c r="D901" t="s">
        <v>194</v>
      </c>
    </row>
    <row r="902" spans="1:4">
      <c r="A902">
        <f>A$899+A$900*B902</f>
        <v>-1.2</v>
      </c>
      <c r="B902" s="50">
        <v>0</v>
      </c>
      <c r="C902">
        <f>C$899+C$900*D902</f>
        <v>-30</v>
      </c>
      <c r="D902" s="50">
        <v>0</v>
      </c>
    </row>
    <row r="903" spans="1:4">
      <c r="A903">
        <f t="shared" ref="A903:C905" si="79">A$899+A$900*B903</f>
        <v>0</v>
      </c>
      <c r="B903">
        <f>-A899/A900</f>
        <v>9.9999999999999992E-2</v>
      </c>
      <c r="C903">
        <f t="shared" si="79"/>
        <v>0</v>
      </c>
      <c r="D903">
        <f>-C899/C900</f>
        <v>2.5</v>
      </c>
    </row>
    <row r="904" spans="1:4">
      <c r="A904">
        <f t="shared" si="79"/>
        <v>12.000000000000002</v>
      </c>
      <c r="B904">
        <v>1.1000000000000001</v>
      </c>
      <c r="C904">
        <f t="shared" si="79"/>
        <v>30</v>
      </c>
      <c r="D904">
        <v>5</v>
      </c>
    </row>
    <row r="905" spans="1:4">
      <c r="A905">
        <f t="shared" si="79"/>
        <v>24.000000000000004</v>
      </c>
      <c r="B905">
        <v>2.1</v>
      </c>
      <c r="C905">
        <f t="shared" si="79"/>
        <v>60</v>
      </c>
      <c r="D905">
        <v>7.5</v>
      </c>
    </row>
    <row r="913" spans="1:4">
      <c r="A913" s="55" t="s">
        <v>308</v>
      </c>
      <c r="B913" s="55"/>
    </row>
    <row r="914" spans="1:4">
      <c r="A914" t="s">
        <v>305</v>
      </c>
    </row>
    <row r="915" spans="1:4">
      <c r="A915" t="s">
        <v>307</v>
      </c>
      <c r="C915" t="s">
        <v>306</v>
      </c>
    </row>
    <row r="916" spans="1:4">
      <c r="A916">
        <v>-8</v>
      </c>
      <c r="C916">
        <f>A916*25</f>
        <v>-200</v>
      </c>
    </row>
    <row r="917" spans="1:4">
      <c r="A917">
        <f>3/2</f>
        <v>1.5</v>
      </c>
      <c r="C917">
        <f>A917*25</f>
        <v>37.5</v>
      </c>
    </row>
    <row r="918" spans="1:4">
      <c r="A918" t="s">
        <v>269</v>
      </c>
      <c r="B918" t="s">
        <v>194</v>
      </c>
      <c r="C918" t="s">
        <v>269</v>
      </c>
      <c r="D918" t="s">
        <v>194</v>
      </c>
    </row>
    <row r="919" spans="1:4">
      <c r="A919">
        <f>A$916+A$917*B919</f>
        <v>-8</v>
      </c>
      <c r="B919" s="50">
        <v>0</v>
      </c>
      <c r="C919">
        <f>C$916+C$917*D919</f>
        <v>-200</v>
      </c>
      <c r="D919" s="50">
        <f>B919</f>
        <v>0</v>
      </c>
    </row>
    <row r="920" spans="1:4">
      <c r="A920">
        <f t="shared" ref="A920:C922" si="80">A$916+A$917*B920</f>
        <v>0</v>
      </c>
      <c r="B920" s="50">
        <f>-A916/A917</f>
        <v>5.333333333333333</v>
      </c>
      <c r="C920">
        <f t="shared" si="80"/>
        <v>0</v>
      </c>
      <c r="D920" s="50">
        <f>-C916/C917</f>
        <v>5.333333333333333</v>
      </c>
    </row>
    <row r="921" spans="1:4">
      <c r="A921">
        <f t="shared" si="80"/>
        <v>4</v>
      </c>
      <c r="B921">
        <v>8</v>
      </c>
      <c r="C921">
        <f t="shared" si="80"/>
        <v>100</v>
      </c>
      <c r="D921" s="50">
        <f t="shared" ref="D921:D922" si="81">B921</f>
        <v>8</v>
      </c>
    </row>
    <row r="922" spans="1:4">
      <c r="A922">
        <f t="shared" si="80"/>
        <v>16</v>
      </c>
      <c r="B922">
        <v>16</v>
      </c>
      <c r="C922">
        <f t="shared" si="80"/>
        <v>400</v>
      </c>
      <c r="D922" s="50">
        <f t="shared" si="81"/>
        <v>16</v>
      </c>
    </row>
    <row r="931" spans="1:4">
      <c r="A931" s="55" t="s">
        <v>309</v>
      </c>
      <c r="B931" s="55"/>
    </row>
    <row r="932" spans="1:4">
      <c r="A932" t="s">
        <v>311</v>
      </c>
    </row>
    <row r="933" spans="1:4">
      <c r="A933" t="s">
        <v>310</v>
      </c>
      <c r="C933" t="s">
        <v>312</v>
      </c>
    </row>
    <row r="934" spans="1:4">
      <c r="A934">
        <v>-6</v>
      </c>
      <c r="C934">
        <f>A934*15</f>
        <v>-90</v>
      </c>
    </row>
    <row r="935" spans="1:4">
      <c r="A935">
        <v>0.5</v>
      </c>
      <c r="C935">
        <f>A935*15</f>
        <v>7.5</v>
      </c>
    </row>
    <row r="936" spans="1:4">
      <c r="A936" t="s">
        <v>269</v>
      </c>
      <c r="B936" t="s">
        <v>194</v>
      </c>
      <c r="C936" t="s">
        <v>269</v>
      </c>
      <c r="D936" t="s">
        <v>194</v>
      </c>
    </row>
    <row r="937" spans="1:4">
      <c r="A937">
        <f>A$934+A$935*B937</f>
        <v>-6</v>
      </c>
      <c r="B937" s="50">
        <v>0</v>
      </c>
      <c r="C937">
        <f>C$934+C$935*D937</f>
        <v>-90</v>
      </c>
      <c r="D937" s="50">
        <f>B937</f>
        <v>0</v>
      </c>
    </row>
    <row r="938" spans="1:4">
      <c r="A938">
        <f t="shared" ref="A938:C940" si="82">A$934+A$935*B938</f>
        <v>0</v>
      </c>
      <c r="B938" s="50">
        <f>-A934/A935</f>
        <v>12</v>
      </c>
      <c r="C938">
        <f t="shared" si="82"/>
        <v>0</v>
      </c>
      <c r="D938" s="50">
        <f>-C934/C935</f>
        <v>12</v>
      </c>
    </row>
    <row r="939" spans="1:4">
      <c r="A939">
        <f t="shared" si="82"/>
        <v>6</v>
      </c>
      <c r="B939">
        <v>24</v>
      </c>
      <c r="C939">
        <f t="shared" si="82"/>
        <v>90</v>
      </c>
      <c r="D939" s="50">
        <f t="shared" ref="D939:D940" si="83">B939</f>
        <v>24</v>
      </c>
    </row>
    <row r="940" spans="1:4">
      <c r="A940">
        <f t="shared" si="82"/>
        <v>12</v>
      </c>
      <c r="B940">
        <v>36</v>
      </c>
      <c r="C940">
        <f t="shared" si="82"/>
        <v>180</v>
      </c>
      <c r="D940" s="50">
        <f t="shared" si="83"/>
        <v>36</v>
      </c>
    </row>
    <row r="947" spans="1:4">
      <c r="A947" s="55" t="s">
        <v>313</v>
      </c>
      <c r="B947" s="55"/>
    </row>
    <row r="948" spans="1:4">
      <c r="A948" t="s">
        <v>314</v>
      </c>
    </row>
    <row r="949" spans="1:4">
      <c r="A949" t="s">
        <v>315</v>
      </c>
      <c r="C949" t="s">
        <v>316</v>
      </c>
    </row>
    <row r="950" spans="1:4">
      <c r="A950">
        <v>-2</v>
      </c>
      <c r="C950">
        <f>A950*60</f>
        <v>-120</v>
      </c>
    </row>
    <row r="951" spans="1:4">
      <c r="A951">
        <v>1</v>
      </c>
      <c r="C951">
        <f>A951*60</f>
        <v>60</v>
      </c>
    </row>
    <row r="952" spans="1:4">
      <c r="A952" t="s">
        <v>269</v>
      </c>
      <c r="B952" t="s">
        <v>194</v>
      </c>
      <c r="C952" t="s">
        <v>269</v>
      </c>
      <c r="D952" t="s">
        <v>194</v>
      </c>
    </row>
    <row r="953" spans="1:4">
      <c r="A953">
        <f>A$950+A$951*B953</f>
        <v>-2</v>
      </c>
      <c r="B953" s="50">
        <v>0</v>
      </c>
      <c r="C953">
        <f>C$950+C$951*D953</f>
        <v>-120</v>
      </c>
      <c r="D953" s="50">
        <f>B953</f>
        <v>0</v>
      </c>
    </row>
    <row r="954" spans="1:4">
      <c r="A954">
        <f t="shared" ref="A954:C956" si="84">A$950+A$951*B954</f>
        <v>0</v>
      </c>
      <c r="B954" s="50">
        <f>-A950/A951</f>
        <v>2</v>
      </c>
      <c r="C954">
        <f t="shared" si="84"/>
        <v>0</v>
      </c>
      <c r="D954" s="50">
        <f>-C950/C951</f>
        <v>2</v>
      </c>
    </row>
    <row r="955" spans="1:4">
      <c r="A955">
        <f t="shared" si="84"/>
        <v>6</v>
      </c>
      <c r="B955">
        <v>8</v>
      </c>
      <c r="C955">
        <f t="shared" si="84"/>
        <v>360</v>
      </c>
      <c r="D955" s="50">
        <f t="shared" ref="D955:D956" si="85">B955</f>
        <v>8</v>
      </c>
    </row>
    <row r="956" spans="1:4">
      <c r="A956">
        <f t="shared" si="84"/>
        <v>10</v>
      </c>
      <c r="B956">
        <v>12</v>
      </c>
      <c r="C956">
        <f t="shared" si="84"/>
        <v>600</v>
      </c>
      <c r="D956" s="50">
        <f t="shared" si="85"/>
        <v>12</v>
      </c>
    </row>
    <row r="965" spans="1:4">
      <c r="A965" s="55" t="s">
        <v>317</v>
      </c>
      <c r="B965" s="55"/>
    </row>
    <row r="966" spans="1:4">
      <c r="A966" t="s">
        <v>318</v>
      </c>
    </row>
    <row r="967" spans="1:4">
      <c r="A967" t="s">
        <v>319</v>
      </c>
      <c r="C967" t="s">
        <v>320</v>
      </c>
    </row>
    <row r="968" spans="1:4">
      <c r="A968">
        <v>-32</v>
      </c>
      <c r="C968">
        <f>A968*10</f>
        <v>-320</v>
      </c>
    </row>
    <row r="969" spans="1:4">
      <c r="A969">
        <f>8/10</f>
        <v>0.8</v>
      </c>
      <c r="C969">
        <f>A969*10</f>
        <v>8</v>
      </c>
    </row>
    <row r="970" spans="1:4">
      <c r="A970" t="s">
        <v>269</v>
      </c>
      <c r="B970" t="s">
        <v>194</v>
      </c>
      <c r="C970" t="s">
        <v>269</v>
      </c>
      <c r="D970" t="s">
        <v>194</v>
      </c>
    </row>
    <row r="971" spans="1:4">
      <c r="A971">
        <f>A$968+A$969*B971</f>
        <v>-32</v>
      </c>
      <c r="B971" s="50">
        <v>0</v>
      </c>
      <c r="C971">
        <f>C$968+C$969*D971</f>
        <v>-320</v>
      </c>
      <c r="D971" s="50">
        <f>B971</f>
        <v>0</v>
      </c>
    </row>
    <row r="972" spans="1:4">
      <c r="A972">
        <f t="shared" ref="A972:C974" si="86">A$968+A$969*B972</f>
        <v>0</v>
      </c>
      <c r="B972" s="50">
        <f>-A968/A969</f>
        <v>40</v>
      </c>
      <c r="C972">
        <f t="shared" si="86"/>
        <v>0</v>
      </c>
      <c r="D972" s="50">
        <f>-C968/C969</f>
        <v>40</v>
      </c>
    </row>
    <row r="973" spans="1:4">
      <c r="A973">
        <f t="shared" si="86"/>
        <v>32</v>
      </c>
      <c r="B973">
        <v>80</v>
      </c>
      <c r="C973">
        <f t="shared" si="86"/>
        <v>320</v>
      </c>
      <c r="D973" s="50">
        <f t="shared" ref="D973:D974" si="87">B973</f>
        <v>80</v>
      </c>
    </row>
    <row r="974" spans="1:4">
      <c r="A974">
        <f t="shared" si="86"/>
        <v>96</v>
      </c>
      <c r="B974">
        <v>160</v>
      </c>
      <c r="C974">
        <f t="shared" si="86"/>
        <v>960</v>
      </c>
      <c r="D974" s="50">
        <f t="shared" si="87"/>
        <v>160</v>
      </c>
    </row>
    <row r="983" spans="1:4">
      <c r="A983" s="55" t="s">
        <v>321</v>
      </c>
      <c r="B983" s="55"/>
    </row>
    <row r="984" spans="1:4">
      <c r="A984" t="s">
        <v>322</v>
      </c>
    </row>
    <row r="985" spans="1:4">
      <c r="A985" t="s">
        <v>323</v>
      </c>
      <c r="C985" t="s">
        <v>324</v>
      </c>
    </row>
    <row r="986" spans="1:4">
      <c r="A986">
        <v>-5</v>
      </c>
      <c r="C986">
        <f>A986*45</f>
        <v>-225</v>
      </c>
    </row>
    <row r="987" spans="1:4">
      <c r="A987">
        <v>1.5</v>
      </c>
      <c r="C987">
        <f>A987*45</f>
        <v>67.5</v>
      </c>
    </row>
    <row r="988" spans="1:4">
      <c r="A988" t="s">
        <v>269</v>
      </c>
      <c r="B988" t="s">
        <v>194</v>
      </c>
      <c r="C988" t="s">
        <v>269</v>
      </c>
      <c r="D988" t="s">
        <v>194</v>
      </c>
    </row>
    <row r="989" spans="1:4">
      <c r="A989">
        <f>A$986+A$987*B989</f>
        <v>-5</v>
      </c>
      <c r="B989" s="50">
        <v>0</v>
      </c>
      <c r="C989">
        <f>C$986+C$987*D989</f>
        <v>-225</v>
      </c>
      <c r="D989" s="50">
        <f>B989</f>
        <v>0</v>
      </c>
    </row>
    <row r="990" spans="1:4">
      <c r="A990">
        <f t="shared" ref="A990:C992" si="88">A$986+A$987*B990</f>
        <v>0</v>
      </c>
      <c r="B990" s="50">
        <f>-A986/A987</f>
        <v>3.3333333333333335</v>
      </c>
      <c r="C990">
        <f t="shared" si="88"/>
        <v>0</v>
      </c>
      <c r="D990" s="50">
        <f>-C986/C987</f>
        <v>3.3333333333333335</v>
      </c>
    </row>
    <row r="991" spans="1:4">
      <c r="A991">
        <f t="shared" si="88"/>
        <v>2.5</v>
      </c>
      <c r="B991">
        <v>5</v>
      </c>
      <c r="C991">
        <f t="shared" si="88"/>
        <v>112.5</v>
      </c>
      <c r="D991" s="50">
        <f t="shared" ref="D991:D992" si="89">B991</f>
        <v>5</v>
      </c>
    </row>
    <row r="992" spans="1:4">
      <c r="A992">
        <f t="shared" si="88"/>
        <v>10</v>
      </c>
      <c r="B992">
        <v>10</v>
      </c>
      <c r="C992">
        <f t="shared" si="88"/>
        <v>450</v>
      </c>
      <c r="D992" s="50">
        <f t="shared" si="89"/>
        <v>10</v>
      </c>
    </row>
    <row r="999" spans="1:3">
      <c r="A999" s="55" t="s">
        <v>325</v>
      </c>
      <c r="B999" s="55"/>
    </row>
    <row r="1000" spans="1:3">
      <c r="A1000" t="s">
        <v>328</v>
      </c>
      <c r="C1000" t="s">
        <v>329</v>
      </c>
    </row>
    <row r="1001" spans="1:3">
      <c r="A1001">
        <v>-1</v>
      </c>
      <c r="C1001">
        <v>6</v>
      </c>
    </row>
    <row r="1002" spans="1:3">
      <c r="A1002">
        <v>1</v>
      </c>
      <c r="C1002">
        <v>1</v>
      </c>
    </row>
    <row r="1003" spans="1:3">
      <c r="A1003" t="s">
        <v>327</v>
      </c>
      <c r="B1003" t="s">
        <v>194</v>
      </c>
      <c r="C1003" t="s">
        <v>326</v>
      </c>
    </row>
    <row r="1004" spans="1:3">
      <c r="A1004">
        <f>A$1001+A$1002*B1004</f>
        <v>-1</v>
      </c>
      <c r="B1004">
        <v>0</v>
      </c>
      <c r="C1004">
        <f>C$1001-C$1002*B1004</f>
        <v>6</v>
      </c>
    </row>
    <row r="1005" spans="1:3">
      <c r="A1005">
        <f t="shared" ref="A1005:A1006" si="90">A$1001+A$1002*B1005</f>
        <v>2.5</v>
      </c>
      <c r="B1005">
        <v>3.5</v>
      </c>
      <c r="C1005">
        <f t="shared" ref="C1005:C1006" si="91">C$1001-C$1002*B1005</f>
        <v>2.5</v>
      </c>
    </row>
    <row r="1006" spans="1:3">
      <c r="A1006">
        <f t="shared" si="90"/>
        <v>5</v>
      </c>
      <c r="B1006">
        <f>C1001/C1002</f>
        <v>6</v>
      </c>
      <c r="C1006">
        <f t="shared" si="91"/>
        <v>0</v>
      </c>
    </row>
    <row r="1017" spans="1:4">
      <c r="A1017" s="55" t="s">
        <v>330</v>
      </c>
      <c r="B1017" s="55"/>
    </row>
    <row r="1018" spans="1:4">
      <c r="A1018" t="s">
        <v>331</v>
      </c>
      <c r="C1018" t="s">
        <v>332</v>
      </c>
    </row>
    <row r="1019" spans="1:4">
      <c r="A1019">
        <v>-5</v>
      </c>
      <c r="C1019">
        <v>15</v>
      </c>
    </row>
    <row r="1020" spans="1:4">
      <c r="A1020">
        <v>5</v>
      </c>
      <c r="C1020">
        <v>4</v>
      </c>
    </row>
    <row r="1021" spans="1:4">
      <c r="A1021" t="s">
        <v>327</v>
      </c>
      <c r="B1021" t="s">
        <v>194</v>
      </c>
      <c r="C1021" t="s">
        <v>326</v>
      </c>
      <c r="D1021" t="s">
        <v>194</v>
      </c>
    </row>
    <row r="1022" spans="1:4">
      <c r="A1022">
        <f>A$1019+A$1020*B1022</f>
        <v>-5</v>
      </c>
      <c r="B1022">
        <v>0</v>
      </c>
      <c r="C1022">
        <f>C$1019-C$1020*D1022</f>
        <v>15</v>
      </c>
      <c r="D1022">
        <f>B1022</f>
        <v>0</v>
      </c>
    </row>
    <row r="1023" spans="1:4">
      <c r="A1023">
        <f t="shared" ref="A1023:C1024" si="92">A$1019+A$1020*B1023</f>
        <v>6.1111111111111107</v>
      </c>
      <c r="B1023" s="49">
        <f>(C1019-A1019)/(A1020+C1020)</f>
        <v>2.2222222222222223</v>
      </c>
      <c r="C1023">
        <f t="shared" ref="C1023:C1024" si="93">C$1019-C$1020*D1023</f>
        <v>6.1111111111111107</v>
      </c>
      <c r="D1023" s="49">
        <f t="shared" ref="D1023:D1024" si="94">B1023</f>
        <v>2.2222222222222223</v>
      </c>
    </row>
    <row r="1024" spans="1:4">
      <c r="A1024">
        <f t="shared" si="92"/>
        <v>13.75</v>
      </c>
      <c r="B1024">
        <f>C1019/C1020</f>
        <v>3.75</v>
      </c>
      <c r="C1024">
        <f t="shared" si="93"/>
        <v>0</v>
      </c>
      <c r="D1024">
        <f t="shared" si="94"/>
        <v>3.75</v>
      </c>
    </row>
    <row r="1034" spans="1:4">
      <c r="A1034" s="55" t="s">
        <v>333</v>
      </c>
      <c r="B1034" s="55"/>
    </row>
    <row r="1035" spans="1:4">
      <c r="A1035" t="s">
        <v>334</v>
      </c>
      <c r="C1035" t="s">
        <v>335</v>
      </c>
    </row>
    <row r="1036" spans="1:4">
      <c r="A1036">
        <v>-5</v>
      </c>
      <c r="C1036">
        <v>20</v>
      </c>
    </row>
    <row r="1037" spans="1:4">
      <c r="A1037">
        <v>0.3</v>
      </c>
      <c r="C1037">
        <f>1/2</f>
        <v>0.5</v>
      </c>
    </row>
    <row r="1038" spans="1:4">
      <c r="A1038" t="s">
        <v>327</v>
      </c>
      <c r="B1038" t="s">
        <v>194</v>
      </c>
      <c r="C1038" t="s">
        <v>326</v>
      </c>
      <c r="D1038" t="s">
        <v>194</v>
      </c>
    </row>
    <row r="1039" spans="1:4">
      <c r="A1039">
        <f>A$1036+A$1037*B1039</f>
        <v>-5</v>
      </c>
      <c r="B1039">
        <v>0</v>
      </c>
      <c r="C1039">
        <f>C$1036-C$1037*D1039</f>
        <v>20</v>
      </c>
      <c r="D1039">
        <f>B1039</f>
        <v>0</v>
      </c>
    </row>
    <row r="1040" spans="1:4">
      <c r="A1040">
        <f t="shared" ref="A1040:A1041" si="95">A$1036+A$1037*B1040</f>
        <v>4.375</v>
      </c>
      <c r="B1040" s="49">
        <f>(C1036-A1036)/(A1037+C1037)</f>
        <v>31.25</v>
      </c>
      <c r="C1040">
        <f t="shared" ref="A1040:C1041" si="96">C$1036-C$1037*D1040</f>
        <v>4.375</v>
      </c>
      <c r="D1040" s="49">
        <f t="shared" ref="D1040:D1041" si="97">B1040</f>
        <v>31.25</v>
      </c>
    </row>
    <row r="1041" spans="1:4">
      <c r="A1041">
        <f t="shared" si="95"/>
        <v>7</v>
      </c>
      <c r="B1041">
        <f>C1036/C1037</f>
        <v>40</v>
      </c>
      <c r="C1041">
        <f t="shared" si="96"/>
        <v>0</v>
      </c>
      <c r="D1041">
        <f t="shared" si="97"/>
        <v>40</v>
      </c>
    </row>
    <row r="1051" spans="1:4">
      <c r="A1051" s="55" t="s">
        <v>336</v>
      </c>
      <c r="B1051" s="55"/>
    </row>
    <row r="1052" spans="1:4">
      <c r="A1052" t="s">
        <v>337</v>
      </c>
      <c r="C1052" t="s">
        <v>338</v>
      </c>
    </row>
    <row r="1053" spans="1:4">
      <c r="A1053">
        <v>-15</v>
      </c>
      <c r="C1053">
        <v>135</v>
      </c>
    </row>
    <row r="1054" spans="1:4">
      <c r="A1054">
        <v>1</v>
      </c>
      <c r="C1054">
        <v>1.5</v>
      </c>
    </row>
    <row r="1055" spans="1:4">
      <c r="A1055" t="s">
        <v>327</v>
      </c>
      <c r="B1055" t="s">
        <v>194</v>
      </c>
      <c r="C1055" t="s">
        <v>326</v>
      </c>
      <c r="D1055" t="s">
        <v>194</v>
      </c>
    </row>
    <row r="1056" spans="1:4">
      <c r="A1056">
        <f>A$1053+A$1054*B1056</f>
        <v>-15</v>
      </c>
      <c r="B1056">
        <v>0</v>
      </c>
      <c r="C1056">
        <f>C$1053-C$1054*D1056</f>
        <v>135</v>
      </c>
      <c r="D1056">
        <f>B1056</f>
        <v>0</v>
      </c>
    </row>
    <row r="1057" spans="1:4">
      <c r="A1057">
        <f t="shared" ref="A1057:A1058" si="98">A$1053+A$1054*B1057</f>
        <v>45</v>
      </c>
      <c r="B1057" s="49">
        <f>(C1053-A1053)/(A1054+C1054)</f>
        <v>60</v>
      </c>
      <c r="C1057">
        <f t="shared" ref="C1057:C1058" si="99">C$1053-C$1054*D1057</f>
        <v>45</v>
      </c>
      <c r="D1057" s="49">
        <f t="shared" ref="D1057:D1058" si="100">B1057</f>
        <v>60</v>
      </c>
    </row>
    <row r="1058" spans="1:4">
      <c r="A1058">
        <f t="shared" si="98"/>
        <v>75</v>
      </c>
      <c r="B1058">
        <f>C1053/C1054</f>
        <v>90</v>
      </c>
      <c r="C1058">
        <f t="shared" si="99"/>
        <v>0</v>
      </c>
      <c r="D1058">
        <f t="shared" si="100"/>
        <v>90</v>
      </c>
    </row>
    <row r="1069" spans="1:4">
      <c r="A1069" s="55" t="s">
        <v>339</v>
      </c>
      <c r="B1069" s="55"/>
    </row>
    <row r="1070" spans="1:4">
      <c r="A1070" t="s">
        <v>340</v>
      </c>
      <c r="C1070" t="s">
        <v>341</v>
      </c>
    </row>
    <row r="1071" spans="1:4">
      <c r="A1071">
        <v>-10</v>
      </c>
      <c r="C1071">
        <v>100</v>
      </c>
    </row>
    <row r="1072" spans="1:4">
      <c r="A1072">
        <v>5</v>
      </c>
      <c r="C1072">
        <v>8</v>
      </c>
    </row>
    <row r="1073" spans="1:4">
      <c r="A1073" t="s">
        <v>327</v>
      </c>
      <c r="B1073" t="s">
        <v>194</v>
      </c>
      <c r="C1073" t="s">
        <v>326</v>
      </c>
      <c r="D1073" t="s">
        <v>194</v>
      </c>
    </row>
    <row r="1074" spans="1:4">
      <c r="A1074">
        <f>A$1071+A$1072*B1074</f>
        <v>-10</v>
      </c>
      <c r="B1074">
        <v>0</v>
      </c>
      <c r="C1074">
        <f>C$1071-C$1072*D1074</f>
        <v>100</v>
      </c>
      <c r="D1074">
        <f>B1074</f>
        <v>0</v>
      </c>
    </row>
    <row r="1075" spans="1:4">
      <c r="A1075">
        <f t="shared" ref="A1075:A1076" si="101">A$1071+A$1072*B1075</f>
        <v>32.307692307692307</v>
      </c>
      <c r="B1075" s="49">
        <f>(C1071-A1071)/(A1072+C1072)</f>
        <v>8.4615384615384617</v>
      </c>
      <c r="C1075">
        <f t="shared" ref="C1075:C1076" si="102">C$1071-C$1072*D1075</f>
        <v>32.307692307692307</v>
      </c>
      <c r="D1075" s="49">
        <f t="shared" ref="D1075:D1076" si="103">B1075</f>
        <v>8.4615384615384617</v>
      </c>
    </row>
    <row r="1076" spans="1:4">
      <c r="A1076">
        <f t="shared" si="101"/>
        <v>52.5</v>
      </c>
      <c r="B1076">
        <f>C1071/C1072</f>
        <v>12.5</v>
      </c>
      <c r="C1076">
        <f t="shared" si="102"/>
        <v>0</v>
      </c>
      <c r="D1076">
        <f t="shared" si="103"/>
        <v>12.5</v>
      </c>
    </row>
    <row r="1086" spans="1:4">
      <c r="A1086" s="55" t="s">
        <v>342</v>
      </c>
      <c r="B1086" s="55"/>
    </row>
    <row r="1087" spans="1:4">
      <c r="A1087" t="s">
        <v>343</v>
      </c>
      <c r="C1087" t="s">
        <v>344</v>
      </c>
    </row>
    <row r="1088" spans="1:4">
      <c r="A1088">
        <v>-8</v>
      </c>
      <c r="C1088">
        <v>68</v>
      </c>
    </row>
    <row r="1089" spans="1:4">
      <c r="A1089">
        <v>14</v>
      </c>
      <c r="C1089">
        <v>15</v>
      </c>
    </row>
    <row r="1090" spans="1:4">
      <c r="A1090" t="s">
        <v>327</v>
      </c>
      <c r="B1090" t="s">
        <v>194</v>
      </c>
      <c r="C1090" t="s">
        <v>326</v>
      </c>
      <c r="D1090" t="s">
        <v>194</v>
      </c>
    </row>
    <row r="1091" spans="1:4">
      <c r="A1091">
        <f>A$1088+A$1089*B1091</f>
        <v>-8</v>
      </c>
      <c r="B1091">
        <v>0</v>
      </c>
      <c r="C1091">
        <f>C$1088-C$1089*D1091</f>
        <v>68</v>
      </c>
      <c r="D1091">
        <f>B1091</f>
        <v>0</v>
      </c>
    </row>
    <row r="1092" spans="1:4">
      <c r="A1092">
        <f t="shared" ref="A1092:A1093" si="104">A$1088+A$1089*B1092</f>
        <v>28.689655172413794</v>
      </c>
      <c r="B1092" s="49">
        <f>(C1088-A1088)/(A1089+C1089)</f>
        <v>2.6206896551724137</v>
      </c>
      <c r="C1092">
        <f t="shared" ref="C1092:C1093" si="105">C$1088-C$1089*D1092</f>
        <v>28.689655172413794</v>
      </c>
      <c r="D1092" s="49">
        <f t="shared" ref="D1092:D1093" si="106">B1092</f>
        <v>2.6206896551724137</v>
      </c>
    </row>
    <row r="1093" spans="1:4">
      <c r="A1093">
        <f t="shared" si="104"/>
        <v>55.466666666666669</v>
      </c>
      <c r="B1093">
        <f>C1088/C1089</f>
        <v>4.5333333333333332</v>
      </c>
      <c r="C1093">
        <f t="shared" si="105"/>
        <v>0</v>
      </c>
      <c r="D1093">
        <f t="shared" si="106"/>
        <v>4.5333333333333332</v>
      </c>
    </row>
    <row r="1102" spans="1:4">
      <c r="A1102" s="55" t="s">
        <v>345</v>
      </c>
      <c r="B1102" s="55"/>
    </row>
    <row r="1103" spans="1:4">
      <c r="A1103" t="s">
        <v>346</v>
      </c>
      <c r="C1103" t="s">
        <v>347</v>
      </c>
    </row>
    <row r="1104" spans="1:4">
      <c r="A1104">
        <v>-15</v>
      </c>
      <c r="C1104">
        <v>200</v>
      </c>
    </row>
    <row r="1105" spans="1:4">
      <c r="A1105">
        <v>30</v>
      </c>
      <c r="C1105">
        <v>12.5</v>
      </c>
    </row>
    <row r="1106" spans="1:4">
      <c r="A1106" t="s">
        <v>327</v>
      </c>
      <c r="B1106" t="s">
        <v>194</v>
      </c>
      <c r="C1106" t="s">
        <v>326</v>
      </c>
      <c r="D1106" t="s">
        <v>194</v>
      </c>
    </row>
    <row r="1107" spans="1:4">
      <c r="A1107">
        <f>A$1104+A$1105*B1107</f>
        <v>-15</v>
      </c>
      <c r="B1107">
        <v>0</v>
      </c>
      <c r="C1107">
        <f>C$1104-C$1105*D1107</f>
        <v>200</v>
      </c>
      <c r="D1107">
        <f>B1107</f>
        <v>0</v>
      </c>
    </row>
    <row r="1108" spans="1:4">
      <c r="A1108">
        <f t="shared" ref="A1108:A1109" si="107">A$1104+A$1105*B1108</f>
        <v>136.76470588235293</v>
      </c>
      <c r="B1108" s="49">
        <f>(C1104-A1104)/(A1105+C1105)</f>
        <v>5.0588235294117645</v>
      </c>
      <c r="C1108">
        <f t="shared" ref="C1108:C1109" si="108">C$1104-C$1105*D1108</f>
        <v>136.76470588235293</v>
      </c>
      <c r="D1108" s="49">
        <f t="shared" ref="D1108:D1109" si="109">B1108</f>
        <v>5.0588235294117645</v>
      </c>
    </row>
    <row r="1109" spans="1:4">
      <c r="A1109">
        <f t="shared" si="107"/>
        <v>465</v>
      </c>
      <c r="B1109">
        <f>C1104/C1105</f>
        <v>16</v>
      </c>
      <c r="C1109">
        <f t="shared" si="108"/>
        <v>0</v>
      </c>
      <c r="D1109">
        <f t="shared" si="109"/>
        <v>16</v>
      </c>
    </row>
    <row r="1120" spans="1:4">
      <c r="A1120" s="55" t="s">
        <v>348</v>
      </c>
      <c r="B1120" s="55"/>
    </row>
    <row r="1121" spans="1:4">
      <c r="A1121" t="s">
        <v>349</v>
      </c>
      <c r="C1121" t="s">
        <v>350</v>
      </c>
    </row>
    <row r="1122" spans="1:4">
      <c r="A1122">
        <v>-80</v>
      </c>
      <c r="C1122">
        <v>340</v>
      </c>
    </row>
    <row r="1123" spans="1:4">
      <c r="A1123">
        <v>20</v>
      </c>
      <c r="C1123">
        <v>25</v>
      </c>
    </row>
    <row r="1124" spans="1:4">
      <c r="A1124" t="s">
        <v>327</v>
      </c>
      <c r="B1124" t="s">
        <v>194</v>
      </c>
      <c r="C1124" t="s">
        <v>326</v>
      </c>
      <c r="D1124" t="s">
        <v>194</v>
      </c>
    </row>
    <row r="1125" spans="1:4">
      <c r="A1125">
        <f>A$1122+A$1123*B1125</f>
        <v>-80</v>
      </c>
      <c r="B1125">
        <v>0</v>
      </c>
      <c r="C1125">
        <f>C$1122-C$1123*D1125</f>
        <v>340</v>
      </c>
      <c r="D1125">
        <f>B1125</f>
        <v>0</v>
      </c>
    </row>
    <row r="1126" spans="1:4">
      <c r="A1126">
        <f t="shared" ref="A1126:A1127" si="110">A$1122+A$1123*B1126</f>
        <v>106.66666666666669</v>
      </c>
      <c r="B1126" s="49">
        <f>(C1122-A1122)/(A1123+C1123)</f>
        <v>9.3333333333333339</v>
      </c>
      <c r="C1126">
        <f t="shared" ref="C1126:C1127" si="111">C$1122-C$1123*D1126</f>
        <v>106.66666666666666</v>
      </c>
      <c r="D1126" s="49">
        <f t="shared" ref="D1126:D1127" si="112">B1126</f>
        <v>9.3333333333333339</v>
      </c>
    </row>
    <row r="1127" spans="1:4">
      <c r="A1127">
        <f t="shared" si="110"/>
        <v>192</v>
      </c>
      <c r="B1127">
        <f>C1122/C1123</f>
        <v>13.6</v>
      </c>
      <c r="C1127">
        <f t="shared" si="111"/>
        <v>0</v>
      </c>
      <c r="D1127">
        <f t="shared" si="112"/>
        <v>13.6</v>
      </c>
    </row>
    <row r="1136" spans="1:4">
      <c r="A1136" s="55" t="s">
        <v>351</v>
      </c>
      <c r="B1136" s="55"/>
    </row>
    <row r="1137" spans="1:4">
      <c r="A1137" t="s">
        <v>353</v>
      </c>
      <c r="C1137" t="s">
        <v>352</v>
      </c>
    </row>
    <row r="1138" spans="1:4">
      <c r="A1138">
        <v>-40</v>
      </c>
      <c r="C1138">
        <v>215</v>
      </c>
    </row>
    <row r="1139" spans="1:4">
      <c r="A1139">
        <v>4</v>
      </c>
      <c r="C1139">
        <v>12</v>
      </c>
    </row>
    <row r="1140" spans="1:4">
      <c r="A1140" t="s">
        <v>327</v>
      </c>
      <c r="B1140" t="s">
        <v>194</v>
      </c>
      <c r="C1140" t="s">
        <v>326</v>
      </c>
      <c r="D1140" t="s">
        <v>194</v>
      </c>
    </row>
    <row r="1141" spans="1:4">
      <c r="A1141">
        <f>A$1138+A$1139*B1141</f>
        <v>-40</v>
      </c>
      <c r="B1141">
        <v>0</v>
      </c>
      <c r="C1141">
        <f>C$1138-C$1139*D1141</f>
        <v>215</v>
      </c>
      <c r="D1141">
        <f>B1141</f>
        <v>0</v>
      </c>
    </row>
    <row r="1142" spans="1:4">
      <c r="A1142">
        <f t="shared" ref="A1142:A1143" si="113">A$1138+A$1139*B1142</f>
        <v>23.75</v>
      </c>
      <c r="B1142" s="49">
        <f>(C1138-A1138)/(A1139+C1139)</f>
        <v>15.9375</v>
      </c>
      <c r="C1142">
        <f t="shared" ref="C1142:C1143" si="114">C$1138-C$1139*D1142</f>
        <v>23.75</v>
      </c>
      <c r="D1142" s="49">
        <f t="shared" ref="D1142:D1143" si="115">B1142</f>
        <v>15.9375</v>
      </c>
    </row>
    <row r="1143" spans="1:4">
      <c r="A1143">
        <f t="shared" si="113"/>
        <v>31.666666666666671</v>
      </c>
      <c r="B1143">
        <f>C1138/C1139</f>
        <v>17.916666666666668</v>
      </c>
      <c r="C1143">
        <f t="shared" si="114"/>
        <v>0</v>
      </c>
      <c r="D1143">
        <f t="shared" si="115"/>
        <v>17.916666666666668</v>
      </c>
    </row>
    <row r="1153" spans="1:4">
      <c r="A1153" s="55" t="s">
        <v>354</v>
      </c>
      <c r="B1153" s="55"/>
    </row>
    <row r="1154" spans="1:4">
      <c r="A1154" t="s">
        <v>356</v>
      </c>
      <c r="C1154" t="s">
        <v>355</v>
      </c>
    </row>
    <row r="1155" spans="1:4">
      <c r="A1155">
        <v>-16</v>
      </c>
      <c r="C1155">
        <v>85</v>
      </c>
    </row>
    <row r="1156" spans="1:4">
      <c r="A1156">
        <v>8</v>
      </c>
      <c r="C1156">
        <f>15/4</f>
        <v>3.75</v>
      </c>
    </row>
    <row r="1157" spans="1:4">
      <c r="A1157" t="s">
        <v>327</v>
      </c>
      <c r="B1157" t="s">
        <v>194</v>
      </c>
      <c r="C1157" t="s">
        <v>326</v>
      </c>
      <c r="D1157" t="s">
        <v>194</v>
      </c>
    </row>
    <row r="1158" spans="1:4">
      <c r="A1158">
        <f>A$1155+A$1156*B1158</f>
        <v>-16</v>
      </c>
      <c r="B1158">
        <v>0</v>
      </c>
      <c r="C1158">
        <f>C$1155-C$1156*D1158</f>
        <v>85</v>
      </c>
      <c r="D1158">
        <f>B1158</f>
        <v>0</v>
      </c>
    </row>
    <row r="1159" spans="1:4">
      <c r="A1159">
        <f t="shared" ref="A1159:A1160" si="116">A$1155+A$1156*B1159</f>
        <v>52.765957446808514</v>
      </c>
      <c r="B1159" s="49">
        <f>(C1155-A1155)/(A1156+C1156)</f>
        <v>8.5957446808510642</v>
      </c>
      <c r="C1159">
        <f t="shared" ref="C1159:C1160" si="117">C$1155-C$1156*D1159</f>
        <v>52.765957446808507</v>
      </c>
      <c r="D1159" s="49">
        <f t="shared" ref="D1159:D1160" si="118">B1159</f>
        <v>8.5957446808510642</v>
      </c>
    </row>
    <row r="1160" spans="1:4">
      <c r="A1160">
        <f t="shared" si="116"/>
        <v>165.33333333333334</v>
      </c>
      <c r="B1160">
        <f>C1155/C1156</f>
        <v>22.666666666666668</v>
      </c>
      <c r="C1160">
        <f t="shared" si="117"/>
        <v>0</v>
      </c>
      <c r="D1160">
        <f t="shared" si="118"/>
        <v>22.666666666666668</v>
      </c>
    </row>
    <row r="1169" spans="1:4">
      <c r="A1169" s="55" t="s">
        <v>357</v>
      </c>
      <c r="B1169" s="55"/>
    </row>
    <row r="1170" spans="1:4">
      <c r="A1170" t="s">
        <v>359</v>
      </c>
      <c r="C1170" t="s">
        <v>358</v>
      </c>
    </row>
    <row r="1171" spans="1:4">
      <c r="A1171">
        <v>-8</v>
      </c>
      <c r="C1171">
        <v>12</v>
      </c>
    </row>
    <row r="1172" spans="1:4">
      <c r="A1172">
        <v>0.25</v>
      </c>
      <c r="C1172">
        <v>0.1</v>
      </c>
    </row>
    <row r="1173" spans="1:4">
      <c r="A1173" t="s">
        <v>327</v>
      </c>
      <c r="B1173" t="s">
        <v>194</v>
      </c>
      <c r="C1173" t="s">
        <v>326</v>
      </c>
      <c r="D1173" t="s">
        <v>194</v>
      </c>
    </row>
    <row r="1174" spans="1:4">
      <c r="A1174">
        <f>A$1171+A$1172*B1174</f>
        <v>-8</v>
      </c>
      <c r="B1174">
        <v>0</v>
      </c>
      <c r="C1174">
        <f>C$1171-C$1172*D1174</f>
        <v>12</v>
      </c>
      <c r="D1174">
        <f>B1174</f>
        <v>0</v>
      </c>
    </row>
    <row r="1175" spans="1:4">
      <c r="A1175">
        <f t="shared" ref="A1175:A1176" si="119">A$1171+A$1172*B1175</f>
        <v>6.2857142857142865</v>
      </c>
      <c r="B1175" s="49">
        <f>(C1171-A1171)/(A1172+C1172)</f>
        <v>57.142857142857146</v>
      </c>
      <c r="C1175">
        <f t="shared" ref="C1175:C1176" si="120">C$1171-C$1172*D1175</f>
        <v>6.2857142857142847</v>
      </c>
      <c r="D1175" s="49">
        <f t="shared" ref="D1175:D1176" si="121">B1175</f>
        <v>57.142857142857146</v>
      </c>
    </row>
    <row r="1176" spans="1:4">
      <c r="A1176">
        <f t="shared" si="119"/>
        <v>22</v>
      </c>
      <c r="B1176">
        <f>C1171/C1172</f>
        <v>120</v>
      </c>
      <c r="C1176">
        <f t="shared" si="120"/>
        <v>0</v>
      </c>
      <c r="D1176">
        <f t="shared" si="121"/>
        <v>120</v>
      </c>
    </row>
    <row r="1187" spans="1:4">
      <c r="A1187" s="55" t="s">
        <v>360</v>
      </c>
      <c r="B1187" s="55"/>
    </row>
    <row r="1188" spans="1:4">
      <c r="A1188" t="s">
        <v>362</v>
      </c>
      <c r="C1188" t="s">
        <v>361</v>
      </c>
    </row>
    <row r="1189" spans="1:4">
      <c r="A1189">
        <v>-10</v>
      </c>
      <c r="C1189">
        <v>35</v>
      </c>
    </row>
    <row r="1190" spans="1:4">
      <c r="A1190">
        <v>0.5</v>
      </c>
      <c r="C1190">
        <v>2</v>
      </c>
    </row>
    <row r="1191" spans="1:4">
      <c r="A1191" t="s">
        <v>327</v>
      </c>
      <c r="B1191" t="s">
        <v>194</v>
      </c>
      <c r="C1191" t="s">
        <v>326</v>
      </c>
      <c r="D1191" t="s">
        <v>194</v>
      </c>
    </row>
    <row r="1192" spans="1:4">
      <c r="A1192">
        <f>A$1189+A$1190*B1192</f>
        <v>-10</v>
      </c>
      <c r="B1192">
        <v>0</v>
      </c>
      <c r="C1192">
        <f>C$1189-C$1190*D1192</f>
        <v>35</v>
      </c>
      <c r="D1192">
        <f>B1192</f>
        <v>0</v>
      </c>
    </row>
    <row r="1193" spans="1:4">
      <c r="A1193">
        <f t="shared" ref="A1193:A1194" si="122">A$1189+A$1190*B1193</f>
        <v>-1</v>
      </c>
      <c r="B1193" s="49">
        <f>(C1189-A1189)/(A1190+C1190)</f>
        <v>18</v>
      </c>
      <c r="C1193">
        <f t="shared" ref="C1193:C1194" si="123">C$1189-C$1190*D1193</f>
        <v>-1</v>
      </c>
      <c r="D1193" s="49">
        <f t="shared" ref="D1193:D1194" si="124">B1193</f>
        <v>18</v>
      </c>
    </row>
    <row r="1194" spans="1:4">
      <c r="A1194">
        <f t="shared" si="122"/>
        <v>-1.25</v>
      </c>
      <c r="B1194">
        <f>C1189/C1190</f>
        <v>17.5</v>
      </c>
      <c r="C1194">
        <f t="shared" si="123"/>
        <v>0</v>
      </c>
      <c r="D1194">
        <f t="shared" si="124"/>
        <v>17.5</v>
      </c>
    </row>
    <row r="1205" spans="1:4">
      <c r="A1205" s="55" t="s">
        <v>363</v>
      </c>
      <c r="B1205" s="55"/>
    </row>
    <row r="1211" spans="1:4">
      <c r="B1211" s="49"/>
      <c r="D1211" s="49"/>
    </row>
  </sheetData>
  <mergeCells count="75">
    <mergeCell ref="A1205:B1205"/>
    <mergeCell ref="A1120:B1120"/>
    <mergeCell ref="A1136:B1136"/>
    <mergeCell ref="A1153:B1153"/>
    <mergeCell ref="A1169:B1169"/>
    <mergeCell ref="A1187:B1187"/>
    <mergeCell ref="A1034:B1034"/>
    <mergeCell ref="A1051:B1051"/>
    <mergeCell ref="A1069:B1069"/>
    <mergeCell ref="A1086:B1086"/>
    <mergeCell ref="A1102:B1102"/>
    <mergeCell ref="A278:B278"/>
    <mergeCell ref="A200:B200"/>
    <mergeCell ref="A215:B215"/>
    <mergeCell ref="A231:B231"/>
    <mergeCell ref="A1017:B1017"/>
    <mergeCell ref="A155:B155"/>
    <mergeCell ref="A170:B170"/>
    <mergeCell ref="A185:B185"/>
    <mergeCell ref="A247:B247"/>
    <mergeCell ref="A262:B262"/>
    <mergeCell ref="A77:B77"/>
    <mergeCell ref="A92:B92"/>
    <mergeCell ref="A108:B108"/>
    <mergeCell ref="A124:B124"/>
    <mergeCell ref="A140:B140"/>
    <mergeCell ref="A1:B1"/>
    <mergeCell ref="A16:B16"/>
    <mergeCell ref="A31:B31"/>
    <mergeCell ref="A46:B46"/>
    <mergeCell ref="A61:B61"/>
    <mergeCell ref="A353:B353"/>
    <mergeCell ref="A369:B369"/>
    <mergeCell ref="A383:B383"/>
    <mergeCell ref="A398:B398"/>
    <mergeCell ref="A293:B293"/>
    <mergeCell ref="A308:B308"/>
    <mergeCell ref="A323:B323"/>
    <mergeCell ref="A338:B338"/>
    <mergeCell ref="A414:B414"/>
    <mergeCell ref="A429:B429"/>
    <mergeCell ref="A445:B445"/>
    <mergeCell ref="A460:B460"/>
    <mergeCell ref="A475:B475"/>
    <mergeCell ref="A553:B553"/>
    <mergeCell ref="A569:B569"/>
    <mergeCell ref="A588:B588"/>
    <mergeCell ref="A605:B605"/>
    <mergeCell ref="A490:B490"/>
    <mergeCell ref="A505:B505"/>
    <mergeCell ref="A521:B521"/>
    <mergeCell ref="A537:B537"/>
    <mergeCell ref="A690:B690"/>
    <mergeCell ref="A707:B707"/>
    <mergeCell ref="A724:B724"/>
    <mergeCell ref="A743:B743"/>
    <mergeCell ref="A621:B621"/>
    <mergeCell ref="A637:B637"/>
    <mergeCell ref="A655:B655"/>
    <mergeCell ref="A673:B673"/>
    <mergeCell ref="A828:B828"/>
    <mergeCell ref="A845:B845"/>
    <mergeCell ref="A862:B862"/>
    <mergeCell ref="A879:B879"/>
    <mergeCell ref="A760:B760"/>
    <mergeCell ref="A777:B777"/>
    <mergeCell ref="A795:B795"/>
    <mergeCell ref="A811:B811"/>
    <mergeCell ref="A965:B965"/>
    <mergeCell ref="A983:B983"/>
    <mergeCell ref="A999:B999"/>
    <mergeCell ref="A897:B897"/>
    <mergeCell ref="A913:B913"/>
    <mergeCell ref="A931:B931"/>
    <mergeCell ref="A947:B947"/>
  </mergeCells>
  <pageMargins left="0.7" right="0.7" top="0.75" bottom="0.75" header="0.3" footer="0.3"/>
  <pageSetup orientation="portrait" r:id="rId1"/>
  <ignoredErrors>
    <ignoredError sqref="B482:B483 B48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2019-11-21T01:30:02Z</dcterms:modified>
</cp:coreProperties>
</file>