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Cesibel\Desktop\Contabilidad\Cot. Diana\QSC-A\"/>
    </mc:Choice>
  </mc:AlternateContent>
  <xr:revisionPtr revIDLastSave="0" documentId="13_ncr:1_{1FABCE04-DA46-4A26-985F-C3885045E7CB}" xr6:coauthVersionLast="43" xr6:coauthVersionMax="43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PLANTILLA" sheetId="3" state="hidden" r:id="rId1"/>
    <sheet name="ESCEL DE TRANSF" sheetId="2" state="hidden" r:id="rId2"/>
    <sheet name="PLANTILLA DIC" sheetId="8" r:id="rId3"/>
    <sheet name="EXCEL" sheetId="7" r:id="rId4"/>
    <sheet name="SECTORES SUBP QSC-A" sheetId="1" r:id="rId5"/>
    <sheet name="Hoja1" sheetId="6" state="hidden" r:id="rId6"/>
    <sheet name="Saldos fondo 15" sheetId="9" r:id="rId7"/>
  </sheets>
  <externalReferences>
    <externalReference r:id="rId8"/>
  </externalReferences>
  <definedNames>
    <definedName name="_xlnm._FilterDatabase" localSheetId="1" hidden="1">'ESCEL DE TRANSF'!$A$7:$N$300</definedName>
    <definedName name="_xlnm._FilterDatabase" localSheetId="3" hidden="1">EXCEL!$A$7:$N$164</definedName>
    <definedName name="_xlnm._FilterDatabase" localSheetId="2" hidden="1">'PLANTILLA DIC'!$A$1:$L$141</definedName>
    <definedName name="_xlnm._FilterDatabase" localSheetId="4" hidden="1">'SECTORES SUBP QSC-A'!$A$7:$AI$202</definedName>
    <definedName name="_xlnm.Print_Area" localSheetId="1">'ESCEL DE TRANSF'!$6:$7</definedName>
    <definedName name="_xlnm.Print_Area" localSheetId="3">EXCEL!$6:$7</definedName>
    <definedName name="_xlnm.Print_Titles" localSheetId="1">'ESCEL DE TRANSF'!$6:$7</definedName>
    <definedName name="_xlnm.Print_Titles" localSheetId="3">EXCEL!$6:$7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8" i="7" l="1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" i="8"/>
  <c r="N163" i="7"/>
  <c r="N162" i="7"/>
  <c r="N161" i="7"/>
  <c r="N160" i="7"/>
  <c r="N159" i="7"/>
  <c r="N158" i="7"/>
  <c r="N157" i="7"/>
  <c r="N156" i="7"/>
  <c r="N155" i="7"/>
  <c r="N154" i="7"/>
  <c r="N153" i="7"/>
  <c r="N152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J164" i="7"/>
  <c r="K164" i="7"/>
  <c r="L164" i="7"/>
  <c r="N165" i="7" l="1"/>
  <c r="N164" i="7"/>
  <c r="M164" i="7"/>
  <c r="O193" i="1" l="1"/>
  <c r="O194" i="1"/>
  <c r="O195" i="1"/>
  <c r="O196" i="1"/>
  <c r="N192" i="1" l="1"/>
  <c r="O192" i="1" s="1"/>
  <c r="O190" i="1"/>
  <c r="O184" i="1"/>
  <c r="O181" i="1"/>
  <c r="O179" i="1"/>
  <c r="O175" i="1"/>
  <c r="O170" i="1"/>
  <c r="O165" i="1"/>
  <c r="O162" i="1"/>
  <c r="O158" i="1"/>
  <c r="O157" i="1"/>
  <c r="O152" i="1"/>
  <c r="O146" i="1"/>
  <c r="O141" i="1"/>
  <c r="O139" i="1"/>
  <c r="O131" i="1"/>
  <c r="O125" i="1"/>
  <c r="O122" i="1"/>
  <c r="O109" i="1"/>
  <c r="O96" i="1"/>
  <c r="O95" i="1"/>
  <c r="O92" i="1"/>
  <c r="O91" i="1"/>
  <c r="O86" i="1"/>
  <c r="O67" i="1"/>
  <c r="O60" i="1"/>
  <c r="O58" i="1"/>
  <c r="O56" i="1"/>
  <c r="O54" i="1"/>
  <c r="O53" i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5" i="1"/>
  <c r="O55" i="1" s="1"/>
  <c r="N57" i="1"/>
  <c r="O57" i="1" s="1"/>
  <c r="N59" i="1"/>
  <c r="O59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7" i="1"/>
  <c r="O87" i="1" s="1"/>
  <c r="N88" i="1"/>
  <c r="O88" i="1" s="1"/>
  <c r="N89" i="1"/>
  <c r="O89" i="1" s="1"/>
  <c r="N90" i="1"/>
  <c r="O90" i="1" s="1"/>
  <c r="N93" i="1"/>
  <c r="O93" i="1" s="1"/>
  <c r="N94" i="1"/>
  <c r="O94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3" i="1"/>
  <c r="O123" i="1" s="1"/>
  <c r="N124" i="1"/>
  <c r="O124" i="1" s="1"/>
  <c r="N126" i="1"/>
  <c r="O126" i="1" s="1"/>
  <c r="N127" i="1"/>
  <c r="O127" i="1" s="1"/>
  <c r="N128" i="1"/>
  <c r="O128" i="1" s="1"/>
  <c r="N129" i="1"/>
  <c r="O129" i="1" s="1"/>
  <c r="N130" i="1"/>
  <c r="O130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40" i="1"/>
  <c r="O140" i="1" s="1"/>
  <c r="N142" i="1"/>
  <c r="O142" i="1" s="1"/>
  <c r="N143" i="1"/>
  <c r="O143" i="1" s="1"/>
  <c r="N144" i="1"/>
  <c r="O144" i="1" s="1"/>
  <c r="N145" i="1"/>
  <c r="O145" i="1" s="1"/>
  <c r="N147" i="1"/>
  <c r="O147" i="1" s="1"/>
  <c r="N148" i="1"/>
  <c r="O148" i="1" s="1"/>
  <c r="N149" i="1"/>
  <c r="O149" i="1" s="1"/>
  <c r="N150" i="1"/>
  <c r="O150" i="1" s="1"/>
  <c r="N151" i="1"/>
  <c r="O151" i="1" s="1"/>
  <c r="N153" i="1"/>
  <c r="O153" i="1" s="1"/>
  <c r="N154" i="1"/>
  <c r="O154" i="1" s="1"/>
  <c r="N155" i="1"/>
  <c r="O155" i="1" s="1"/>
  <c r="N156" i="1"/>
  <c r="O156" i="1" s="1"/>
  <c r="N159" i="1"/>
  <c r="O159" i="1" s="1"/>
  <c r="N160" i="1"/>
  <c r="O160" i="1" s="1"/>
  <c r="N161" i="1"/>
  <c r="O161" i="1" s="1"/>
  <c r="N163" i="1"/>
  <c r="O163" i="1" s="1"/>
  <c r="N164" i="1"/>
  <c r="O164" i="1" s="1"/>
  <c r="N166" i="1"/>
  <c r="O166" i="1" s="1"/>
  <c r="N167" i="1"/>
  <c r="O167" i="1" s="1"/>
  <c r="N168" i="1"/>
  <c r="O168" i="1" s="1"/>
  <c r="N169" i="1"/>
  <c r="O169" i="1" s="1"/>
  <c r="N171" i="1"/>
  <c r="O171" i="1" s="1"/>
  <c r="N172" i="1"/>
  <c r="O172" i="1" s="1"/>
  <c r="N173" i="1"/>
  <c r="O173" i="1" s="1"/>
  <c r="N174" i="1"/>
  <c r="O174" i="1" s="1"/>
  <c r="N176" i="1"/>
  <c r="O176" i="1" s="1"/>
  <c r="N177" i="1"/>
  <c r="O177" i="1" s="1"/>
  <c r="N178" i="1"/>
  <c r="O178" i="1" s="1"/>
  <c r="N180" i="1"/>
  <c r="O180" i="1" s="1"/>
  <c r="N182" i="1"/>
  <c r="O182" i="1" s="1"/>
  <c r="N183" i="1"/>
  <c r="O183" i="1" s="1"/>
  <c r="N185" i="1"/>
  <c r="O185" i="1" s="1"/>
  <c r="N186" i="1"/>
  <c r="O186" i="1" s="1"/>
  <c r="N187" i="1"/>
  <c r="O187" i="1" s="1"/>
  <c r="N188" i="1"/>
  <c r="O188" i="1" s="1"/>
  <c r="N189" i="1"/>
  <c r="O189" i="1" s="1"/>
  <c r="N191" i="1"/>
  <c r="O191" i="1" s="1"/>
  <c r="N8" i="1"/>
  <c r="O8" i="1" s="1"/>
  <c r="M197" i="1"/>
  <c r="J197" i="1"/>
  <c r="O197" i="1" l="1"/>
  <c r="AG197" i="1" l="1"/>
  <c r="Z197" i="1"/>
  <c r="W201" i="1" l="1"/>
  <c r="AF197" i="1"/>
  <c r="A8" i="6" l="1"/>
  <c r="K10" i="6"/>
  <c r="K9" i="6"/>
  <c r="G16" i="6" l="1"/>
  <c r="B10" i="6"/>
  <c r="B9" i="6"/>
  <c r="B11" i="6" l="1"/>
  <c r="F7" i="6"/>
  <c r="F8" i="6" s="1"/>
  <c r="F6" i="6"/>
  <c r="AI197" i="1" l="1"/>
  <c r="AA197" i="1"/>
  <c r="AA199" i="1" s="1"/>
  <c r="AB197" i="1"/>
  <c r="AC197" i="1"/>
  <c r="AD197" i="1"/>
  <c r="V197" i="1"/>
  <c r="X197" i="1"/>
  <c r="AI203" i="1" l="1"/>
  <c r="Y201" i="1" l="1"/>
  <c r="W190" i="1"/>
  <c r="Y190" i="1" s="1"/>
  <c r="AH190" i="1" s="1"/>
  <c r="W191" i="1"/>
  <c r="Y191" i="1" s="1"/>
  <c r="AH191" i="1" s="1"/>
  <c r="W192" i="1"/>
  <c r="Y192" i="1" s="1"/>
  <c r="AE192" i="1" l="1"/>
  <c r="AH192" i="1" s="1"/>
  <c r="U197" i="1"/>
  <c r="T197" i="1" l="1"/>
  <c r="S197" i="1" l="1"/>
  <c r="R188" i="1" l="1"/>
  <c r="W188" i="1" s="1"/>
  <c r="Y188" i="1" s="1"/>
  <c r="AH188" i="1" s="1"/>
  <c r="R189" i="1"/>
  <c r="W189" i="1" s="1"/>
  <c r="Y189" i="1" s="1"/>
  <c r="AH189" i="1" s="1"/>
  <c r="P197" i="1" l="1"/>
  <c r="Q197" i="1"/>
  <c r="Q200" i="1" s="1"/>
  <c r="R39" i="1" l="1"/>
  <c r="R51" i="1"/>
  <c r="W51" i="1" s="1"/>
  <c r="Y51" i="1" s="1"/>
  <c r="AH51" i="1" s="1"/>
  <c r="R52" i="1"/>
  <c r="W52" i="1" s="1"/>
  <c r="Y52" i="1" s="1"/>
  <c r="AH52" i="1" s="1"/>
  <c r="R53" i="1"/>
  <c r="W53" i="1" s="1"/>
  <c r="Y53" i="1" s="1"/>
  <c r="AH53" i="1" s="1"/>
  <c r="R54" i="1"/>
  <c r="W54" i="1" s="1"/>
  <c r="Y54" i="1" s="1"/>
  <c r="AH54" i="1" s="1"/>
  <c r="R55" i="1"/>
  <c r="W55" i="1" s="1"/>
  <c r="Y55" i="1" s="1"/>
  <c r="AH55" i="1" s="1"/>
  <c r="R56" i="1"/>
  <c r="W56" i="1" s="1"/>
  <c r="Y56" i="1" s="1"/>
  <c r="AH56" i="1" s="1"/>
  <c r="R57" i="1"/>
  <c r="R58" i="1"/>
  <c r="W58" i="1" s="1"/>
  <c r="Y58" i="1" s="1"/>
  <c r="AH58" i="1" s="1"/>
  <c r="R59" i="1"/>
  <c r="W59" i="1" s="1"/>
  <c r="Y59" i="1" s="1"/>
  <c r="AH59" i="1" s="1"/>
  <c r="R60" i="1"/>
  <c r="W60" i="1" s="1"/>
  <c r="Y60" i="1" s="1"/>
  <c r="AH60" i="1" s="1"/>
  <c r="R61" i="1"/>
  <c r="W61" i="1" s="1"/>
  <c r="Y61" i="1" s="1"/>
  <c r="AH61" i="1" s="1"/>
  <c r="R62" i="1"/>
  <c r="W62" i="1" s="1"/>
  <c r="Y62" i="1" s="1"/>
  <c r="AH62" i="1" s="1"/>
  <c r="R63" i="1"/>
  <c r="W63" i="1" s="1"/>
  <c r="Y63" i="1" s="1"/>
  <c r="R64" i="1"/>
  <c r="W64" i="1" s="1"/>
  <c r="Y64" i="1" s="1"/>
  <c r="AH64" i="1" s="1"/>
  <c r="R65" i="1"/>
  <c r="W65" i="1" s="1"/>
  <c r="Y65" i="1" s="1"/>
  <c r="AH65" i="1" s="1"/>
  <c r="R66" i="1"/>
  <c r="W66" i="1" s="1"/>
  <c r="Y66" i="1" s="1"/>
  <c r="AH66" i="1" s="1"/>
  <c r="R67" i="1"/>
  <c r="W67" i="1" s="1"/>
  <c r="Y67" i="1" s="1"/>
  <c r="AH67" i="1" s="1"/>
  <c r="R68" i="1"/>
  <c r="W68" i="1" s="1"/>
  <c r="Y68" i="1" s="1"/>
  <c r="AH68" i="1" s="1"/>
  <c r="R69" i="1"/>
  <c r="W69" i="1" s="1"/>
  <c r="Y69" i="1" s="1"/>
  <c r="R70" i="1"/>
  <c r="R71" i="1"/>
  <c r="W71" i="1" s="1"/>
  <c r="Y71" i="1" s="1"/>
  <c r="R72" i="1"/>
  <c r="W72" i="1" s="1"/>
  <c r="Y72" i="1" s="1"/>
  <c r="AH72" i="1" s="1"/>
  <c r="R73" i="1"/>
  <c r="W73" i="1" s="1"/>
  <c r="Y73" i="1" s="1"/>
  <c r="AH73" i="1" s="1"/>
  <c r="R74" i="1"/>
  <c r="W74" i="1" s="1"/>
  <c r="Y74" i="1" s="1"/>
  <c r="AH74" i="1" s="1"/>
  <c r="R75" i="1"/>
  <c r="W75" i="1" s="1"/>
  <c r="Y75" i="1" s="1"/>
  <c r="AH75" i="1" s="1"/>
  <c r="R76" i="1"/>
  <c r="W76" i="1" s="1"/>
  <c r="Y76" i="1" s="1"/>
  <c r="AH76" i="1" s="1"/>
  <c r="R77" i="1"/>
  <c r="W77" i="1" s="1"/>
  <c r="Y77" i="1" s="1"/>
  <c r="AH77" i="1" s="1"/>
  <c r="R78" i="1"/>
  <c r="W78" i="1" s="1"/>
  <c r="Y78" i="1" s="1"/>
  <c r="AH78" i="1" s="1"/>
  <c r="R79" i="1"/>
  <c r="W79" i="1" s="1"/>
  <c r="Y79" i="1" s="1"/>
  <c r="AH79" i="1" s="1"/>
  <c r="R80" i="1"/>
  <c r="W80" i="1" s="1"/>
  <c r="Y80" i="1" s="1"/>
  <c r="AH80" i="1" s="1"/>
  <c r="R81" i="1"/>
  <c r="W81" i="1" s="1"/>
  <c r="Y81" i="1" s="1"/>
  <c r="AH81" i="1" s="1"/>
  <c r="R82" i="1"/>
  <c r="W82" i="1" s="1"/>
  <c r="Y82" i="1" s="1"/>
  <c r="AH82" i="1" s="1"/>
  <c r="R83" i="1"/>
  <c r="W83" i="1" s="1"/>
  <c r="Y83" i="1" s="1"/>
  <c r="AH83" i="1" s="1"/>
  <c r="R84" i="1"/>
  <c r="W84" i="1" s="1"/>
  <c r="Y84" i="1" s="1"/>
  <c r="AH84" i="1" s="1"/>
  <c r="R85" i="1"/>
  <c r="W85" i="1" s="1"/>
  <c r="Y85" i="1" s="1"/>
  <c r="AH85" i="1" s="1"/>
  <c r="R86" i="1"/>
  <c r="W86" i="1" s="1"/>
  <c r="Y86" i="1" s="1"/>
  <c r="AH86" i="1" s="1"/>
  <c r="R87" i="1"/>
  <c r="W87" i="1" s="1"/>
  <c r="Y87" i="1" s="1"/>
  <c r="AH87" i="1" s="1"/>
  <c r="R88" i="1"/>
  <c r="W88" i="1" s="1"/>
  <c r="Y88" i="1" s="1"/>
  <c r="AH88" i="1" s="1"/>
  <c r="R89" i="1"/>
  <c r="W89" i="1" s="1"/>
  <c r="Y89" i="1" s="1"/>
  <c r="AH89" i="1" s="1"/>
  <c r="R90" i="1"/>
  <c r="W90" i="1" s="1"/>
  <c r="Y90" i="1" s="1"/>
  <c r="AH90" i="1" s="1"/>
  <c r="R91" i="1"/>
  <c r="W91" i="1" s="1"/>
  <c r="Y91" i="1" s="1"/>
  <c r="AH91" i="1" s="1"/>
  <c r="R92" i="1"/>
  <c r="W92" i="1" s="1"/>
  <c r="Y92" i="1" s="1"/>
  <c r="AH92" i="1" s="1"/>
  <c r="R93" i="1"/>
  <c r="W93" i="1" s="1"/>
  <c r="Y93" i="1" s="1"/>
  <c r="AH93" i="1" s="1"/>
  <c r="R94" i="1"/>
  <c r="R95" i="1"/>
  <c r="W95" i="1" s="1"/>
  <c r="Y95" i="1" s="1"/>
  <c r="AH95" i="1" s="1"/>
  <c r="R96" i="1"/>
  <c r="W96" i="1" s="1"/>
  <c r="Y96" i="1" s="1"/>
  <c r="AH96" i="1" s="1"/>
  <c r="R97" i="1"/>
  <c r="W97" i="1" s="1"/>
  <c r="Y97" i="1" s="1"/>
  <c r="AH97" i="1" s="1"/>
  <c r="R98" i="1"/>
  <c r="W98" i="1" s="1"/>
  <c r="Y98" i="1" s="1"/>
  <c r="R99" i="1"/>
  <c r="W99" i="1" s="1"/>
  <c r="Y99" i="1" s="1"/>
  <c r="AH99" i="1" s="1"/>
  <c r="R100" i="1"/>
  <c r="W100" i="1" s="1"/>
  <c r="Y100" i="1" s="1"/>
  <c r="AH100" i="1" s="1"/>
  <c r="R101" i="1"/>
  <c r="W101" i="1" s="1"/>
  <c r="Y101" i="1" s="1"/>
  <c r="AH101" i="1" s="1"/>
  <c r="R102" i="1"/>
  <c r="W102" i="1" s="1"/>
  <c r="Y102" i="1" s="1"/>
  <c r="AH102" i="1" s="1"/>
  <c r="R103" i="1"/>
  <c r="W103" i="1" s="1"/>
  <c r="Y103" i="1" s="1"/>
  <c r="AH103" i="1" s="1"/>
  <c r="R104" i="1"/>
  <c r="W104" i="1" s="1"/>
  <c r="Y104" i="1" s="1"/>
  <c r="AH104" i="1" s="1"/>
  <c r="R105" i="1"/>
  <c r="W105" i="1" s="1"/>
  <c r="Y105" i="1" s="1"/>
  <c r="AH105" i="1" s="1"/>
  <c r="R106" i="1"/>
  <c r="W106" i="1" s="1"/>
  <c r="Y106" i="1" s="1"/>
  <c r="AH106" i="1" s="1"/>
  <c r="R107" i="1"/>
  <c r="W107" i="1" s="1"/>
  <c r="Y107" i="1" s="1"/>
  <c r="AH107" i="1" s="1"/>
  <c r="R108" i="1"/>
  <c r="W108" i="1" s="1"/>
  <c r="Y108" i="1" s="1"/>
  <c r="AH108" i="1" s="1"/>
  <c r="R109" i="1"/>
  <c r="W109" i="1" s="1"/>
  <c r="Y109" i="1" s="1"/>
  <c r="AH109" i="1" s="1"/>
  <c r="R110" i="1"/>
  <c r="W110" i="1" s="1"/>
  <c r="Y110" i="1" s="1"/>
  <c r="AH110" i="1" s="1"/>
  <c r="R111" i="1"/>
  <c r="W111" i="1" s="1"/>
  <c r="Y111" i="1" s="1"/>
  <c r="AH111" i="1" s="1"/>
  <c r="R112" i="1"/>
  <c r="W112" i="1" s="1"/>
  <c r="Y112" i="1" s="1"/>
  <c r="AH112" i="1" s="1"/>
  <c r="R113" i="1"/>
  <c r="R114" i="1"/>
  <c r="W114" i="1" s="1"/>
  <c r="Y114" i="1" s="1"/>
  <c r="AH114" i="1" s="1"/>
  <c r="R115" i="1"/>
  <c r="W115" i="1" s="1"/>
  <c r="Y115" i="1" s="1"/>
  <c r="AH115" i="1" s="1"/>
  <c r="R116" i="1"/>
  <c r="W116" i="1" s="1"/>
  <c r="Y116" i="1" s="1"/>
  <c r="AH116" i="1" s="1"/>
  <c r="R117" i="1"/>
  <c r="W117" i="1" s="1"/>
  <c r="Y117" i="1" s="1"/>
  <c r="AH117" i="1" s="1"/>
  <c r="R118" i="1"/>
  <c r="W118" i="1" s="1"/>
  <c r="Y118" i="1" s="1"/>
  <c r="AH118" i="1" s="1"/>
  <c r="R119" i="1"/>
  <c r="W119" i="1" s="1"/>
  <c r="Y119" i="1" s="1"/>
  <c r="AH119" i="1" s="1"/>
  <c r="R120" i="1"/>
  <c r="W120" i="1" s="1"/>
  <c r="Y120" i="1" s="1"/>
  <c r="AH120" i="1" s="1"/>
  <c r="R121" i="1"/>
  <c r="W121" i="1" s="1"/>
  <c r="Y121" i="1" s="1"/>
  <c r="AH121" i="1" s="1"/>
  <c r="R122" i="1"/>
  <c r="W122" i="1" s="1"/>
  <c r="Y122" i="1" s="1"/>
  <c r="AH122" i="1" s="1"/>
  <c r="R123" i="1"/>
  <c r="W123" i="1" s="1"/>
  <c r="Y123" i="1" s="1"/>
  <c r="AH123" i="1" s="1"/>
  <c r="R124" i="1"/>
  <c r="W124" i="1" s="1"/>
  <c r="Y124" i="1" s="1"/>
  <c r="AH124" i="1" s="1"/>
  <c r="R125" i="1"/>
  <c r="W125" i="1" s="1"/>
  <c r="Y125" i="1" s="1"/>
  <c r="AH125" i="1" s="1"/>
  <c r="R126" i="1"/>
  <c r="W126" i="1" s="1"/>
  <c r="Y126" i="1" s="1"/>
  <c r="AH126" i="1" s="1"/>
  <c r="R127" i="1"/>
  <c r="W127" i="1" s="1"/>
  <c r="Y127" i="1" s="1"/>
  <c r="AH127" i="1" s="1"/>
  <c r="R128" i="1"/>
  <c r="W128" i="1" s="1"/>
  <c r="Y128" i="1" s="1"/>
  <c r="AH128" i="1" s="1"/>
  <c r="R129" i="1"/>
  <c r="W129" i="1" s="1"/>
  <c r="Y129" i="1" s="1"/>
  <c r="AH129" i="1" s="1"/>
  <c r="R130" i="1"/>
  <c r="W130" i="1" s="1"/>
  <c r="Y130" i="1" s="1"/>
  <c r="AH130" i="1" s="1"/>
  <c r="R131" i="1"/>
  <c r="W131" i="1" s="1"/>
  <c r="Y131" i="1" s="1"/>
  <c r="AH131" i="1" s="1"/>
  <c r="R132" i="1"/>
  <c r="W132" i="1" s="1"/>
  <c r="Y132" i="1" s="1"/>
  <c r="AH132" i="1" s="1"/>
  <c r="R133" i="1"/>
  <c r="W133" i="1" s="1"/>
  <c r="Y133" i="1" s="1"/>
  <c r="AH133" i="1" s="1"/>
  <c r="R134" i="1"/>
  <c r="W134" i="1" s="1"/>
  <c r="Y134" i="1" s="1"/>
  <c r="AH134" i="1" s="1"/>
  <c r="R135" i="1"/>
  <c r="W135" i="1" s="1"/>
  <c r="Y135" i="1" s="1"/>
  <c r="AH135" i="1" s="1"/>
  <c r="R136" i="1"/>
  <c r="W136" i="1" s="1"/>
  <c r="Y136" i="1" s="1"/>
  <c r="AH136" i="1" s="1"/>
  <c r="R137" i="1"/>
  <c r="W137" i="1" s="1"/>
  <c r="Y137" i="1" s="1"/>
  <c r="AH137" i="1" s="1"/>
  <c r="R138" i="1"/>
  <c r="W138" i="1" s="1"/>
  <c r="Y138" i="1" s="1"/>
  <c r="AH138" i="1" s="1"/>
  <c r="R139" i="1"/>
  <c r="W139" i="1" s="1"/>
  <c r="Y139" i="1" s="1"/>
  <c r="AH139" i="1" s="1"/>
  <c r="R140" i="1"/>
  <c r="W140" i="1" s="1"/>
  <c r="Y140" i="1" s="1"/>
  <c r="AH140" i="1" s="1"/>
  <c r="R141" i="1"/>
  <c r="W141" i="1" s="1"/>
  <c r="Y141" i="1" s="1"/>
  <c r="AH141" i="1" s="1"/>
  <c r="R142" i="1"/>
  <c r="W142" i="1" s="1"/>
  <c r="Y142" i="1" s="1"/>
  <c r="AH142" i="1" s="1"/>
  <c r="R143" i="1"/>
  <c r="W143" i="1" s="1"/>
  <c r="Y143" i="1" s="1"/>
  <c r="AH143" i="1" s="1"/>
  <c r="R144" i="1"/>
  <c r="W144" i="1" s="1"/>
  <c r="Y144" i="1" s="1"/>
  <c r="AH144" i="1" s="1"/>
  <c r="R145" i="1"/>
  <c r="W145" i="1" s="1"/>
  <c r="Y145" i="1" s="1"/>
  <c r="AH145" i="1" s="1"/>
  <c r="R146" i="1"/>
  <c r="W146" i="1" s="1"/>
  <c r="Y146" i="1" s="1"/>
  <c r="AH146" i="1" s="1"/>
  <c r="R147" i="1"/>
  <c r="W147" i="1" s="1"/>
  <c r="Y147" i="1" s="1"/>
  <c r="AH147" i="1" s="1"/>
  <c r="R148" i="1"/>
  <c r="W148" i="1" s="1"/>
  <c r="Y148" i="1" s="1"/>
  <c r="AH148" i="1" s="1"/>
  <c r="R149" i="1"/>
  <c r="R150" i="1"/>
  <c r="W150" i="1" s="1"/>
  <c r="Y150" i="1" s="1"/>
  <c r="AH150" i="1" s="1"/>
  <c r="R151" i="1"/>
  <c r="W151" i="1" s="1"/>
  <c r="Y151" i="1" s="1"/>
  <c r="AH151" i="1" s="1"/>
  <c r="R152" i="1"/>
  <c r="W152" i="1" s="1"/>
  <c r="Y152" i="1" s="1"/>
  <c r="AH152" i="1" s="1"/>
  <c r="R153" i="1"/>
  <c r="W153" i="1" s="1"/>
  <c r="Y153" i="1" s="1"/>
  <c r="AH153" i="1" s="1"/>
  <c r="R154" i="1"/>
  <c r="W154" i="1" s="1"/>
  <c r="Y154" i="1" s="1"/>
  <c r="AH154" i="1" s="1"/>
  <c r="R155" i="1"/>
  <c r="W155" i="1" s="1"/>
  <c r="Y155" i="1" s="1"/>
  <c r="AH155" i="1" s="1"/>
  <c r="R156" i="1"/>
  <c r="W156" i="1" s="1"/>
  <c r="Y156" i="1" s="1"/>
  <c r="AH156" i="1" s="1"/>
  <c r="R157" i="1"/>
  <c r="W157" i="1" s="1"/>
  <c r="Y157" i="1" s="1"/>
  <c r="AH157" i="1" s="1"/>
  <c r="R158" i="1"/>
  <c r="W158" i="1" s="1"/>
  <c r="Y158" i="1" s="1"/>
  <c r="AH158" i="1" s="1"/>
  <c r="R159" i="1"/>
  <c r="W159" i="1" s="1"/>
  <c r="Y159" i="1" s="1"/>
  <c r="AH159" i="1" s="1"/>
  <c r="R160" i="1"/>
  <c r="W160" i="1" s="1"/>
  <c r="Y160" i="1" s="1"/>
  <c r="AH160" i="1" s="1"/>
  <c r="R161" i="1"/>
  <c r="W161" i="1" s="1"/>
  <c r="Y161" i="1" s="1"/>
  <c r="AH161" i="1" s="1"/>
  <c r="R162" i="1"/>
  <c r="W162" i="1" s="1"/>
  <c r="Y162" i="1" s="1"/>
  <c r="AH162" i="1" s="1"/>
  <c r="R163" i="1"/>
  <c r="W163" i="1" s="1"/>
  <c r="Y163" i="1" s="1"/>
  <c r="AH163" i="1" s="1"/>
  <c r="R164" i="1"/>
  <c r="W164" i="1" s="1"/>
  <c r="Y164" i="1" s="1"/>
  <c r="AH164" i="1" s="1"/>
  <c r="R165" i="1"/>
  <c r="W165" i="1" s="1"/>
  <c r="Y165" i="1" s="1"/>
  <c r="AH165" i="1" s="1"/>
  <c r="R166" i="1"/>
  <c r="W166" i="1" s="1"/>
  <c r="Y166" i="1" s="1"/>
  <c r="AH166" i="1" s="1"/>
  <c r="R167" i="1"/>
  <c r="W167" i="1" s="1"/>
  <c r="Y167" i="1" s="1"/>
  <c r="AH167" i="1" s="1"/>
  <c r="R168" i="1"/>
  <c r="W168" i="1" s="1"/>
  <c r="Y168" i="1" s="1"/>
  <c r="AH168" i="1" s="1"/>
  <c r="R169" i="1"/>
  <c r="W169" i="1" s="1"/>
  <c r="Y169" i="1" s="1"/>
  <c r="AH169" i="1" s="1"/>
  <c r="R170" i="1"/>
  <c r="W170" i="1" s="1"/>
  <c r="Y170" i="1" s="1"/>
  <c r="AH170" i="1" s="1"/>
  <c r="R171" i="1"/>
  <c r="W171" i="1" s="1"/>
  <c r="Y171" i="1" s="1"/>
  <c r="AH171" i="1" s="1"/>
  <c r="R172" i="1"/>
  <c r="W172" i="1" s="1"/>
  <c r="Y172" i="1" s="1"/>
  <c r="AH172" i="1" s="1"/>
  <c r="R173" i="1"/>
  <c r="W173" i="1" s="1"/>
  <c r="Y173" i="1" s="1"/>
  <c r="AH173" i="1" s="1"/>
  <c r="R174" i="1"/>
  <c r="W174" i="1" s="1"/>
  <c r="Y174" i="1" s="1"/>
  <c r="AH174" i="1" s="1"/>
  <c r="R175" i="1"/>
  <c r="W175" i="1" s="1"/>
  <c r="Y175" i="1" s="1"/>
  <c r="AH175" i="1" s="1"/>
  <c r="R176" i="1"/>
  <c r="W176" i="1" s="1"/>
  <c r="Y176" i="1" s="1"/>
  <c r="AH176" i="1" s="1"/>
  <c r="R177" i="1"/>
  <c r="W177" i="1" s="1"/>
  <c r="Y177" i="1" s="1"/>
  <c r="AH177" i="1" s="1"/>
  <c r="R178" i="1"/>
  <c r="W178" i="1" s="1"/>
  <c r="Y178" i="1" s="1"/>
  <c r="AH178" i="1" s="1"/>
  <c r="R179" i="1"/>
  <c r="W179" i="1" s="1"/>
  <c r="Y179" i="1" s="1"/>
  <c r="AH179" i="1" s="1"/>
  <c r="R180" i="1"/>
  <c r="W180" i="1" s="1"/>
  <c r="Y180" i="1" s="1"/>
  <c r="AH180" i="1" s="1"/>
  <c r="R181" i="1"/>
  <c r="W181" i="1" s="1"/>
  <c r="Y181" i="1" s="1"/>
  <c r="AH181" i="1" s="1"/>
  <c r="R182" i="1"/>
  <c r="W182" i="1" s="1"/>
  <c r="Y182" i="1" s="1"/>
  <c r="AH182" i="1" s="1"/>
  <c r="R183" i="1"/>
  <c r="W183" i="1" s="1"/>
  <c r="Y183" i="1" s="1"/>
  <c r="AH183" i="1" s="1"/>
  <c r="R184" i="1"/>
  <c r="W184" i="1" s="1"/>
  <c r="Y184" i="1" s="1"/>
  <c r="AH184" i="1" s="1"/>
  <c r="R185" i="1"/>
  <c r="W185" i="1" s="1"/>
  <c r="Y185" i="1" s="1"/>
  <c r="AH185" i="1" s="1"/>
  <c r="R186" i="1"/>
  <c r="W186" i="1" s="1"/>
  <c r="Y186" i="1" s="1"/>
  <c r="AH186" i="1" s="1"/>
  <c r="R187" i="1"/>
  <c r="AE98" i="1" l="1"/>
  <c r="AH98" i="1" s="1"/>
  <c r="AE71" i="1"/>
  <c r="AH71" i="1" s="1"/>
  <c r="AE63" i="1"/>
  <c r="AH63" i="1" s="1"/>
  <c r="AE69" i="1"/>
  <c r="AH69" i="1" s="1"/>
  <c r="W57" i="1"/>
  <c r="Y57" i="1" s="1"/>
  <c r="W187" i="1"/>
  <c r="Y187" i="1" s="1"/>
  <c r="W94" i="1"/>
  <c r="Y94" i="1" s="1"/>
  <c r="W149" i="1"/>
  <c r="Y149" i="1" s="1"/>
  <c r="W113" i="1"/>
  <c r="Y113" i="1" s="1"/>
  <c r="W70" i="1"/>
  <c r="Y70" i="1" s="1"/>
  <c r="W39" i="1"/>
  <c r="Y39" i="1" s="1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AE39" i="1" l="1"/>
  <c r="AH39" i="1" s="1"/>
  <c r="AE94" i="1"/>
  <c r="AH94" i="1" s="1"/>
  <c r="AE70" i="1"/>
  <c r="AH70" i="1" s="1"/>
  <c r="AE187" i="1"/>
  <c r="AH187" i="1" s="1"/>
  <c r="AE113" i="1"/>
  <c r="AH113" i="1" s="1"/>
  <c r="AE57" i="1"/>
  <c r="AH57" i="1" s="1"/>
  <c r="AE149" i="1"/>
  <c r="AH149" i="1" s="1"/>
  <c r="L52" i="2"/>
  <c r="K52" i="2"/>
  <c r="J52" i="2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M52" i="2" s="1"/>
  <c r="N8" i="2" l="1"/>
  <c r="N52" i="2" s="1"/>
  <c r="K197" i="1"/>
  <c r="K199" i="1" s="1"/>
  <c r="L197" i="1"/>
  <c r="L199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8" i="1"/>
  <c r="W8" i="1" s="1"/>
  <c r="W48" i="1" l="1"/>
  <c r="Y48" i="1" s="1"/>
  <c r="W28" i="1"/>
  <c r="Y28" i="1" s="1"/>
  <c r="W24" i="1"/>
  <c r="Y24" i="1" s="1"/>
  <c r="W20" i="1"/>
  <c r="Y20" i="1" s="1"/>
  <c r="W16" i="1"/>
  <c r="Y16" i="1" s="1"/>
  <c r="W12" i="1"/>
  <c r="Y12" i="1" s="1"/>
  <c r="W40" i="1"/>
  <c r="Y40" i="1" s="1"/>
  <c r="W50" i="1"/>
  <c r="Y50" i="1" s="1"/>
  <c r="W47" i="1"/>
  <c r="Y47" i="1" s="1"/>
  <c r="W43" i="1"/>
  <c r="Y43" i="1" s="1"/>
  <c r="W38" i="1"/>
  <c r="Y38" i="1" s="1"/>
  <c r="W34" i="1"/>
  <c r="Y34" i="1" s="1"/>
  <c r="W31" i="1"/>
  <c r="Y31" i="1" s="1"/>
  <c r="W27" i="1"/>
  <c r="Y27" i="1" s="1"/>
  <c r="W23" i="1"/>
  <c r="Y23" i="1" s="1"/>
  <c r="W19" i="1"/>
  <c r="Y19" i="1" s="1"/>
  <c r="W15" i="1"/>
  <c r="Y15" i="1" s="1"/>
  <c r="W11" i="1"/>
  <c r="Y11" i="1" s="1"/>
  <c r="W44" i="1"/>
  <c r="Y44" i="1" s="1"/>
  <c r="W46" i="1"/>
  <c r="Y46" i="1" s="1"/>
  <c r="W42" i="1"/>
  <c r="Y42" i="1" s="1"/>
  <c r="W37" i="1"/>
  <c r="Y37" i="1" s="1"/>
  <c r="W33" i="1"/>
  <c r="Y33" i="1" s="1"/>
  <c r="W30" i="1"/>
  <c r="Y30" i="1" s="1"/>
  <c r="W26" i="1"/>
  <c r="Y26" i="1" s="1"/>
  <c r="W22" i="1"/>
  <c r="Y22" i="1" s="1"/>
  <c r="W18" i="1"/>
  <c r="Y18" i="1" s="1"/>
  <c r="W14" i="1"/>
  <c r="Y14" i="1" s="1"/>
  <c r="W10" i="1"/>
  <c r="Y10" i="1" s="1"/>
  <c r="W35" i="1"/>
  <c r="Y35" i="1" s="1"/>
  <c r="W49" i="1"/>
  <c r="Y49" i="1" s="1"/>
  <c r="W45" i="1"/>
  <c r="Y45" i="1" s="1"/>
  <c r="W41" i="1"/>
  <c r="Y41" i="1" s="1"/>
  <c r="W36" i="1"/>
  <c r="Y36" i="1" s="1"/>
  <c r="W32" i="1"/>
  <c r="Y32" i="1" s="1"/>
  <c r="W29" i="1"/>
  <c r="Y29" i="1" s="1"/>
  <c r="W25" i="1"/>
  <c r="Y25" i="1" s="1"/>
  <c r="W21" i="1"/>
  <c r="Y21" i="1" s="1"/>
  <c r="W17" i="1"/>
  <c r="Y17" i="1" s="1"/>
  <c r="W13" i="1"/>
  <c r="Y13" i="1" s="1"/>
  <c r="W9" i="1"/>
  <c r="Y9" i="1" s="1"/>
  <c r="W4" i="1"/>
  <c r="Y8" i="1"/>
  <c r="R197" i="1"/>
  <c r="N197" i="1"/>
  <c r="Y197" i="1" l="1"/>
  <c r="Y202" i="1" s="1"/>
  <c r="W197" i="1"/>
  <c r="AE36" i="1"/>
  <c r="AH36" i="1" s="1"/>
  <c r="AE22" i="1"/>
  <c r="AH22" i="1" s="1"/>
  <c r="AE23" i="1"/>
  <c r="AH23" i="1" s="1"/>
  <c r="AE9" i="1"/>
  <c r="AH9" i="1" s="1"/>
  <c r="AE25" i="1"/>
  <c r="AH25" i="1" s="1"/>
  <c r="AE41" i="1"/>
  <c r="AH41" i="1" s="1"/>
  <c r="AE10" i="1"/>
  <c r="AH10" i="1" s="1"/>
  <c r="AE26" i="1"/>
  <c r="AH26" i="1" s="1"/>
  <c r="AE42" i="1"/>
  <c r="AH42" i="1" s="1"/>
  <c r="AE11" i="1"/>
  <c r="AH11" i="1" s="1"/>
  <c r="AE27" i="1"/>
  <c r="AH27" i="1" s="1"/>
  <c r="AE43" i="1"/>
  <c r="AH43" i="1" s="1"/>
  <c r="AE12" i="1"/>
  <c r="AH12" i="1" s="1"/>
  <c r="AE28" i="1"/>
  <c r="AH28" i="1" s="1"/>
  <c r="AE29" i="1"/>
  <c r="AH29" i="1" s="1"/>
  <c r="AE14" i="1"/>
  <c r="AH14" i="1" s="1"/>
  <c r="AE30" i="1"/>
  <c r="AH30" i="1" s="1"/>
  <c r="AE46" i="1"/>
  <c r="AH46" i="1" s="1"/>
  <c r="AE15" i="1"/>
  <c r="AH15" i="1" s="1"/>
  <c r="AE31" i="1"/>
  <c r="AH31" i="1" s="1"/>
  <c r="AE47" i="1"/>
  <c r="AH47" i="1" s="1"/>
  <c r="AE16" i="1"/>
  <c r="AH16" i="1" s="1"/>
  <c r="AE21" i="1"/>
  <c r="AH21" i="1" s="1"/>
  <c r="AE35" i="1"/>
  <c r="AH35" i="1" s="1"/>
  <c r="AE37" i="1"/>
  <c r="AH37" i="1" s="1"/>
  <c r="AE44" i="1"/>
  <c r="AH44" i="1" s="1"/>
  <c r="AE38" i="1"/>
  <c r="AH38" i="1" s="1"/>
  <c r="AE40" i="1"/>
  <c r="AH40" i="1" s="1"/>
  <c r="AE24" i="1"/>
  <c r="AH24" i="1" s="1"/>
  <c r="AE13" i="1"/>
  <c r="AH13" i="1" s="1"/>
  <c r="AE45" i="1"/>
  <c r="AH45" i="1" s="1"/>
  <c r="AE8" i="1"/>
  <c r="AE17" i="1"/>
  <c r="AH17" i="1" s="1"/>
  <c r="AE32" i="1"/>
  <c r="AH32" i="1" s="1"/>
  <c r="AE49" i="1"/>
  <c r="AH49" i="1" s="1"/>
  <c r="AE18" i="1"/>
  <c r="AH18" i="1" s="1"/>
  <c r="AE33" i="1"/>
  <c r="AH33" i="1" s="1"/>
  <c r="AE19" i="1"/>
  <c r="AH19" i="1" s="1"/>
  <c r="AE34" i="1"/>
  <c r="AH34" i="1" s="1"/>
  <c r="AE50" i="1"/>
  <c r="AH50" i="1" s="1"/>
  <c r="AE20" i="1"/>
  <c r="AH20" i="1" s="1"/>
  <c r="AE48" i="1"/>
  <c r="AH48" i="1" s="1"/>
  <c r="X198" i="1" l="1"/>
  <c r="W200" i="1"/>
  <c r="W202" i="1" s="1"/>
  <c r="AH8" i="1"/>
  <c r="AH197" i="1" s="1"/>
  <c r="AH202" i="1" s="1"/>
  <c r="AE197" i="1"/>
  <c r="AE2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FCNA-Ecuador</author>
    <author>UNBOUND</author>
  </authors>
  <commentList>
    <comment ref="G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  <comment ref="D296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JUNIO
</t>
        </r>
      </text>
    </comment>
    <comment ref="D29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MAYO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FCNA-Ecuador</author>
    <author>UNBOUND</author>
  </authors>
  <commentList>
    <comment ref="G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  <comment ref="D268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JUNIO
</t>
        </r>
      </text>
    </comment>
    <comment ref="D269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MAYO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FCNA-Ecuador</author>
    <author>UNBOUND</author>
  </authors>
  <commentList>
    <comment ref="G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  <comment ref="D30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JUNIO
</t>
        </r>
      </text>
    </comment>
    <comment ref="D305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UNBOUND:</t>
        </r>
        <r>
          <rPr>
            <sz val="9"/>
            <color indexed="81"/>
            <rFont val="Tahoma"/>
            <family val="2"/>
          </rPr>
          <t xml:space="preserve">
RETIRO MAYO
</t>
        </r>
      </text>
    </comment>
  </commentList>
</comments>
</file>

<file path=xl/sharedStrings.xml><?xml version="1.0" encoding="utf-8"?>
<sst xmlns="http://schemas.openxmlformats.org/spreadsheetml/2006/main" count="3662" uniqueCount="599">
  <si>
    <t>PROYECTO ECUADOR</t>
  </si>
  <si>
    <t>LISTADO DE APADRINADOS PARA TRANSFERENCIAS  2018</t>
  </si>
  <si>
    <t>MES: SALDOS DE JULIO Y AGOSTO</t>
  </si>
  <si>
    <t>DATOS DEL APADRINADO</t>
  </si>
  <si>
    <t xml:space="preserve">DATOS DEL TITULAR DE LA CUENTA </t>
  </si>
  <si>
    <t xml:space="preserve">SALDOS </t>
  </si>
  <si>
    <t>N°</t>
  </si>
  <si>
    <t>SECTOR</t>
  </si>
  <si>
    <t>CH ID</t>
  </si>
  <si>
    <t>Nombre</t>
  </si>
  <si>
    <t>NOMBRE DEL BANCO O COOPERATIVA</t>
  </si>
  <si>
    <t>NÚMERO DE LA CUENTA BANCARIA</t>
  </si>
  <si>
    <t xml:space="preserve">TITULAR DE CTA BANCARIA </t>
  </si>
  <si>
    <t>NÚMERO DE CEDULA</t>
  </si>
  <si>
    <t xml:space="preserve">CODIGO BANCO </t>
  </si>
  <si>
    <t xml:space="preserve">SALDO A JUNIO 2018 </t>
  </si>
  <si>
    <t>TRANSF JULIO</t>
  </si>
  <si>
    <t>TRANSF AGOSTO</t>
  </si>
  <si>
    <t>VALOR A DEPOSITAR</t>
  </si>
  <si>
    <t>PRODUBANCO</t>
  </si>
  <si>
    <t>BANCO PICHINCHA</t>
  </si>
  <si>
    <t>Maria Martina Achig Llumiguinga</t>
  </si>
  <si>
    <t>2202109551</t>
  </si>
  <si>
    <t>WASHINGTON GERMAN YUGSI PUMISACHO</t>
  </si>
  <si>
    <t>1709628109</t>
  </si>
  <si>
    <t>Gabriela  Cachipuendo Cuascota</t>
  </si>
  <si>
    <t>12173032929</t>
  </si>
  <si>
    <t>BYRON XAVIER MAILA CACHIPUENDO</t>
  </si>
  <si>
    <t>1722057674</t>
  </si>
  <si>
    <t>Luz Maria Caillagua Chasiluisa</t>
  </si>
  <si>
    <t>4067629000</t>
  </si>
  <si>
    <t>JENNY PATRICIA TIGSE CAILLAGUA</t>
  </si>
  <si>
    <t>1710983931</t>
  </si>
  <si>
    <t>Rosario  Chacasaguay Evas</t>
  </si>
  <si>
    <t>2203895210</t>
  </si>
  <si>
    <t>MELANIE TATIANA QUINATOA ROLDAN</t>
  </si>
  <si>
    <t>1752969574</t>
  </si>
  <si>
    <t>Rosa Amelia Chace Castillo</t>
  </si>
  <si>
    <t>2203813785</t>
  </si>
  <si>
    <t>MAXIMINA DEL CARMEN RODRIGUEZ CHACE</t>
  </si>
  <si>
    <t>1719795229</t>
  </si>
  <si>
    <t>Aida Margarita Brito</t>
  </si>
  <si>
    <t>MUTUALISTA PICHINCHA</t>
  </si>
  <si>
    <t>210140661</t>
  </si>
  <si>
    <t>Rosa Elena Ramirez Herrera</t>
  </si>
  <si>
    <t>1101127056</t>
  </si>
  <si>
    <t>VALLEJO</t>
  </si>
  <si>
    <t>Rafael  Chugchila Chusin</t>
  </si>
  <si>
    <t>2203909459</t>
  </si>
  <si>
    <t>NATASHA NOEMI GUERRA CHUGCHILAN</t>
  </si>
  <si>
    <t>1753222742</t>
  </si>
  <si>
    <t>Delia Maria Cruz Flores</t>
  </si>
  <si>
    <t>COOP. 29 DE OCTUBRE</t>
  </si>
  <si>
    <t>401070010354</t>
  </si>
  <si>
    <t>DELIA MARIA CRUZ FLORES</t>
  </si>
  <si>
    <t>1703345098</t>
  </si>
  <si>
    <t>Maria Beatriz Curicho Quishpe</t>
  </si>
  <si>
    <t>2203890171</t>
  </si>
  <si>
    <t>WILLIAM DANIEL CABASCANGO GUAMAN</t>
  </si>
  <si>
    <t>1716008592</t>
  </si>
  <si>
    <t>Jose  Cuzco Chaluisa</t>
  </si>
  <si>
    <t>2203922442</t>
  </si>
  <si>
    <t>CRISTHIAN JEFERSON CUZCO CUZCO</t>
  </si>
  <si>
    <t>1753696481</t>
  </si>
  <si>
    <t>Etelvina  Fogacho</t>
  </si>
  <si>
    <t>2203424493</t>
  </si>
  <si>
    <t>YAJAIRA ELIZABETH PACHACAMA YUCAILLA</t>
  </si>
  <si>
    <t>1725900649</t>
  </si>
  <si>
    <t>Maria Rosa Guala Taipe</t>
  </si>
  <si>
    <t>PACIFICO</t>
  </si>
  <si>
    <t>1041102037</t>
  </si>
  <si>
    <t>JOSE MARCELO GUALA GUALA</t>
  </si>
  <si>
    <t>1719295675</t>
  </si>
  <si>
    <t>VELASCO</t>
  </si>
  <si>
    <t>CHICAIZA</t>
  </si>
  <si>
    <t>Francisca  Guaman Pansa</t>
  </si>
  <si>
    <t>Jose Emilio Guaman Yepez</t>
  </si>
  <si>
    <t>Elvia Teresa Haro Correa</t>
  </si>
  <si>
    <t>Manuela  Morales Tipan</t>
  </si>
  <si>
    <t>Barbaro Sigifredo Moyano Valverde</t>
  </si>
  <si>
    <t>Luvina Aida Moscuy Chacon</t>
  </si>
  <si>
    <t>120276396</t>
  </si>
  <si>
    <t>2203878403</t>
  </si>
  <si>
    <t>406079788801</t>
  </si>
  <si>
    <t>1047006439</t>
  </si>
  <si>
    <t>2200839755</t>
  </si>
  <si>
    <t>JENNY FERNANDA TENEMAZA GUAMAN</t>
  </si>
  <si>
    <t>JOSE EMILIO GUAMAN YEPEZ</t>
  </si>
  <si>
    <t>EVER RICARDO SEVILLANO GUZMAN</t>
  </si>
  <si>
    <t>MANUELA MORALES TIPAN</t>
  </si>
  <si>
    <t>MARIA FERNANDA MOYANO MORALES</t>
  </si>
  <si>
    <t>1717731267</t>
  </si>
  <si>
    <t>1752781821</t>
  </si>
  <si>
    <t>1700372095</t>
  </si>
  <si>
    <t>0201813441</t>
  </si>
  <si>
    <t>1704782620</t>
  </si>
  <si>
    <t>Maria Luciana Olovacha Tubon</t>
  </si>
  <si>
    <t>2202849251</t>
  </si>
  <si>
    <t>MICHELLE PAULINA CHICAIZA OLOBACHA</t>
  </si>
  <si>
    <t>1726320995</t>
  </si>
  <si>
    <t>Rosa  Oyana Morales</t>
  </si>
  <si>
    <t>BANCO INTERNACIONAL</t>
  </si>
  <si>
    <t>360739551</t>
  </si>
  <si>
    <t>JANNETH OLIVIA UMATAMBO MORALES</t>
  </si>
  <si>
    <t>1713399671</t>
  </si>
  <si>
    <t>Maria Filomena Puin</t>
  </si>
  <si>
    <t>403010185458</t>
  </si>
  <si>
    <t>DEISY ELIZABETH TIBILLIN PUIN</t>
  </si>
  <si>
    <t>1715722037</t>
  </si>
  <si>
    <t>Piedad Eumelia Quilumbango Ruiz</t>
  </si>
  <si>
    <t>401060003561</t>
  </si>
  <si>
    <t>MARSHURY ESTEFANY CHUMA TORRES</t>
  </si>
  <si>
    <t>1750636977</t>
  </si>
  <si>
    <t>Lucrecia  Quishpe Morales</t>
  </si>
  <si>
    <t>2202145504</t>
  </si>
  <si>
    <t>MARCO KLEVER BASANTES QUISHPE</t>
  </si>
  <si>
    <t>1713896221</t>
  </si>
  <si>
    <t>Aida Bertila Ramirez Bombosa</t>
  </si>
  <si>
    <t>12173035545</t>
  </si>
  <si>
    <t>HOLGER STALIN CHUCUYAN RAMIREZ</t>
  </si>
  <si>
    <t>2100377288</t>
  </si>
  <si>
    <t>Maria Teresa Ramirez Tenezaca</t>
  </si>
  <si>
    <t>Guerrero Ramirez Ana Maria</t>
  </si>
  <si>
    <t>Juan Jose Paucar Iza</t>
  </si>
  <si>
    <t>Kerly Naomi Yantibug Tucumbi</t>
  </si>
  <si>
    <t>QUINDIGALLE</t>
  </si>
  <si>
    <t>Carlos Mario Renteria</t>
  </si>
  <si>
    <t>5958715900</t>
  </si>
  <si>
    <t>MARIA AMALIA RENTERIA ROBLES</t>
  </si>
  <si>
    <t>1102684931</t>
  </si>
  <si>
    <t>Maria Esther Sillo Sillo</t>
  </si>
  <si>
    <t>2202573984</t>
  </si>
  <si>
    <t>OLGA MARINA CATOTA SILLO</t>
  </si>
  <si>
    <t>0502364029</t>
  </si>
  <si>
    <t>Maria Magdalena Tamayo Mejia</t>
  </si>
  <si>
    <t>406085392405</t>
  </si>
  <si>
    <t>MARIA MAGDALENA TAMAYO MEJIA</t>
  </si>
  <si>
    <t>1000556660</t>
  </si>
  <si>
    <t>Luz Maria Tocachi Paca</t>
  </si>
  <si>
    <t>052208036</t>
  </si>
  <si>
    <t>LUZ MARIA TOCACHI PACA</t>
  </si>
  <si>
    <t>1705889879</t>
  </si>
  <si>
    <t>Maria Clemencia Tonato Achote</t>
  </si>
  <si>
    <t>JHONATAN ALEXANDER TOAPANTA CRIOLLO</t>
  </si>
  <si>
    <t>Manuel Enrique Torres</t>
  </si>
  <si>
    <t>5837442000</t>
  </si>
  <si>
    <t>JANETH DEL ROCIO PAGUAY QUIHUIRE</t>
  </si>
  <si>
    <t>0603297557</t>
  </si>
  <si>
    <t>Maria Rosa Tipan Quisamalin</t>
  </si>
  <si>
    <t>95012236</t>
  </si>
  <si>
    <t>Olga Maria Tipan Quisamalin</t>
  </si>
  <si>
    <t>1713990743</t>
  </si>
  <si>
    <t>Carmen Tipantasig Tipanguano</t>
  </si>
  <si>
    <t>12661041501</t>
  </si>
  <si>
    <t>Raquel Elizabeth Tivan Bautista</t>
  </si>
  <si>
    <t>1723461602</t>
  </si>
  <si>
    <t>TACURI</t>
  </si>
  <si>
    <t>Guillermo Alfredo Borja Sanchez</t>
  </si>
  <si>
    <t>1129072</t>
  </si>
  <si>
    <t>GUILLERMO ALFREDO BORJA SANCHEZ</t>
  </si>
  <si>
    <t>Maria Lucrecia Umatambo Chicaiza</t>
  </si>
  <si>
    <t>410100012119</t>
  </si>
  <si>
    <t>MYRIAM MONICA UMATAMBO DIAZ</t>
  </si>
  <si>
    <t>MOLINA</t>
  </si>
  <si>
    <t>Maria Brijida Roldan Guaman</t>
  </si>
  <si>
    <t>2203917458</t>
  </si>
  <si>
    <t>WENDY MICAELA QUINATOA VELASCO</t>
  </si>
  <si>
    <t>1753634524</t>
  </si>
  <si>
    <t>Maria Manuela Roldan Guaman</t>
  </si>
  <si>
    <t>401060003611</t>
  </si>
  <si>
    <t>KEVIN ANDRES CUYAGO VELASCO</t>
  </si>
  <si>
    <t>1753863719</t>
  </si>
  <si>
    <t>Zoila Victoria Safla Ramirez</t>
  </si>
  <si>
    <t>COOP. ALIANZA DEL VALLE</t>
  </si>
  <si>
    <t>410010031972</t>
  </si>
  <si>
    <t>TIPANLUISA SAFLA OLGA LUZMILA</t>
  </si>
  <si>
    <t>1709788895</t>
  </si>
  <si>
    <t>Blanca Nelly Tipanluisa Safla</t>
  </si>
  <si>
    <t>Servulo Neptali Unda Cayo</t>
  </si>
  <si>
    <t>2203228804</t>
  </si>
  <si>
    <t>WILLIAMS PABLO UNDA GAMBOY</t>
  </si>
  <si>
    <t>0502705171</t>
  </si>
  <si>
    <t>Digna Fabiola Unda Gamboy</t>
  </si>
  <si>
    <t>M F VERA</t>
  </si>
  <si>
    <t>José Enrique De La Cruz</t>
  </si>
  <si>
    <t>2203231304</t>
  </si>
  <si>
    <t>MARIA BELEN CEVALLOS DE LA CRUZ</t>
  </si>
  <si>
    <t>1750597070</t>
  </si>
  <si>
    <t>María Rosario Flores Martinez</t>
  </si>
  <si>
    <t>María Malca Chimbo</t>
  </si>
  <si>
    <t>2203988511</t>
  </si>
  <si>
    <t>SARA MARIA NARANJO YUQUILEMA</t>
  </si>
  <si>
    <t>1704616257</t>
  </si>
  <si>
    <t>M J VERA</t>
  </si>
  <si>
    <t>0206</t>
  </si>
  <si>
    <t>0227</t>
  </si>
  <si>
    <t>0032</t>
  </si>
  <si>
    <t xml:space="preserve">COOP. 29 DE OCTUBRE </t>
  </si>
  <si>
    <t>COOP DE AHORRO Y CRÉDITO PROGRESO</t>
  </si>
  <si>
    <t>0218</t>
  </si>
  <si>
    <t>COOP. JUVENTUD ECUATORIANA PROGRESISTA LTDA.</t>
  </si>
  <si>
    <t>0213</t>
  </si>
  <si>
    <t>0238</t>
  </si>
  <si>
    <t>0272</t>
  </si>
  <si>
    <t>COOP. AHORRO Y CRÉDITO NUEVA JERUSALEN</t>
  </si>
  <si>
    <t>0036</t>
  </si>
  <si>
    <t>0030</t>
  </si>
  <si>
    <t xml:space="preserve">SUBPROYECTO: QSC-A </t>
  </si>
  <si>
    <t>Maria Alejandrina Aguirre Sarango</t>
  </si>
  <si>
    <t>Maria Paula Almachi Masapanta</t>
  </si>
  <si>
    <t>Maria Nicolasa Almagro Almagro</t>
  </si>
  <si>
    <t>Maria Cristina Alvarez Luzuriaga</t>
  </si>
  <si>
    <t>Maria Ana Analuisa</t>
  </si>
  <si>
    <t>Maria Corino Astudillo</t>
  </si>
  <si>
    <t>Mario Segundo Banda Quishpe</t>
  </si>
  <si>
    <t>Luz Maria Barahona Moyano</t>
  </si>
  <si>
    <t>Cesar Marcelo Benitez Guevara</t>
  </si>
  <si>
    <t>Ofelia Teresa de Jesus Bermeo Ocampo</t>
  </si>
  <si>
    <t>Justo Nelson Cabrera Jimenez</t>
  </si>
  <si>
    <t>Julio  Caguana</t>
  </si>
  <si>
    <t>Maria Carmen Caguana</t>
  </si>
  <si>
    <t>Maria Trinidad Caisatoa Socasi</t>
  </si>
  <si>
    <t>Jose Rafael Calderon Morales</t>
  </si>
  <si>
    <t>Maria Delfina Caiza Chasipanta</t>
  </si>
  <si>
    <t>Maria Luz Marina Campos Vasquez</t>
  </si>
  <si>
    <t>Ramona  Cando</t>
  </si>
  <si>
    <t>Rosa Gricelda Cando Pilatasig</t>
  </si>
  <si>
    <t>Cefelina  Carrillo Chamba</t>
  </si>
  <si>
    <t>Luis Alberto Carrillo Torres</t>
  </si>
  <si>
    <t>Maria Victoria Casa Casa</t>
  </si>
  <si>
    <t>Maria Magdalena Cevallos Ayala</t>
  </si>
  <si>
    <t>Rosa Maria Chaisi Simbana</t>
  </si>
  <si>
    <t>Marcia Yolanda Chamarro Pilliza</t>
  </si>
  <si>
    <t>Jose Niolas Chango  Sangucho</t>
  </si>
  <si>
    <t>Maria Manuela Chango Sangucho</t>
  </si>
  <si>
    <t>Luis Aurelio Chicaiza Cocho</t>
  </si>
  <si>
    <t>Rosa  Chicaiza Guanolema</t>
  </si>
  <si>
    <t>Rosa Maria Chicaiza Guanotasig</t>
  </si>
  <si>
    <t>Maria Juana Chiliguinga Curicho</t>
  </si>
  <si>
    <t>Carmen Amelia Chilla Almagro</t>
  </si>
  <si>
    <t>Jose Ignacio Chillagua Perugachi</t>
  </si>
  <si>
    <t>Ortencia  Chiluisa</t>
  </si>
  <si>
    <t>Angel Mario Chiluisa Quimbito</t>
  </si>
  <si>
    <t>Blanca Sarbella Chimbo Vasquez</t>
  </si>
  <si>
    <t>Maria Hilaria Cordova Oviero</t>
  </si>
  <si>
    <t>Maximina Adriana Cordova Sanchez</t>
  </si>
  <si>
    <t>Maria Angelica Correa</t>
  </si>
  <si>
    <t>Rosa Maria Cortez Aguna</t>
  </si>
  <si>
    <t>Emiliano  Crespo Roura</t>
  </si>
  <si>
    <t>María Teresa Cruz Flores</t>
  </si>
  <si>
    <t>Domingo  Cuyas Cuji</t>
  </si>
  <si>
    <t>America Piedad Diaz Alvaya</t>
  </si>
  <si>
    <t>Maria  Diaz Hidalgo</t>
  </si>
  <si>
    <t>Angel Virgilio Echeverria</t>
  </si>
  <si>
    <t>Celida Benedicta Enriquez Martinez</t>
  </si>
  <si>
    <t>Maria Eloisa Flores</t>
  </si>
  <si>
    <t>Delia Judith Fuentes Arcos</t>
  </si>
  <si>
    <t>Maria Targelia Gancino Caguano</t>
  </si>
  <si>
    <t>Carmen Dolores Gonzalez Tituana</t>
  </si>
  <si>
    <t>Cesar Ricardo Guala Liduma</t>
  </si>
  <si>
    <t>Maria Luz Guallpa Guallpa</t>
  </si>
  <si>
    <t>Maria Rosa Guallpa Salguero</t>
  </si>
  <si>
    <t>Maria Bertha Guevara Rodriguez</t>
  </si>
  <si>
    <t>Delfina Elvia Guncay Encalada</t>
  </si>
  <si>
    <t>Mary Ercilia Herrera Jaramillo</t>
  </si>
  <si>
    <t>Maria Teresa Hidalgo Mendez</t>
  </si>
  <si>
    <t>Carmen Amelia Hinojosa Tapia</t>
  </si>
  <si>
    <t>Klever Gerson Huera Mejia</t>
  </si>
  <si>
    <t>Luisa Victoria Huera Mejia</t>
  </si>
  <si>
    <t>Rosa Maria Imbaquinga</t>
  </si>
  <si>
    <t>Manuel  Inaquiza Lopez</t>
  </si>
  <si>
    <t>Jose Francisco Jacome</t>
  </si>
  <si>
    <t>Maria Sila Lisintuña Cocha</t>
  </si>
  <si>
    <t>Maria Dolores Lituma</t>
  </si>
  <si>
    <t>Maria Manuela Lucera Guazha</t>
  </si>
  <si>
    <t>Jorge Adrian Manosalvas Freire</t>
  </si>
  <si>
    <t>Moserrat Pastora Masias Avila</t>
  </si>
  <si>
    <t>Olga Marina Mata Eerez</t>
  </si>
  <si>
    <t>Victor Manuel Mata Enriquez</t>
  </si>
  <si>
    <t>Grilda Alicia Mata Mata</t>
  </si>
  <si>
    <t>Maria Umbelina Mayorga</t>
  </si>
  <si>
    <t>Olga Elisa Mayorga Mayorga</t>
  </si>
  <si>
    <t>Justina Ludgarda Maza Sanchez</t>
  </si>
  <si>
    <t>Laura Josefa Maza Sanchez</t>
  </si>
  <si>
    <t>Marianita Margoth Mejia Almeida</t>
  </si>
  <si>
    <t>Rosa Ercilia Mejia Caguano</t>
  </si>
  <si>
    <t>Segundo Elias Mejia Caguano</t>
  </si>
  <si>
    <t>Lida Esperanza Morales Medina</t>
  </si>
  <si>
    <t>Sara Maria Graciela Moreno Carvajal</t>
  </si>
  <si>
    <t>Maria Lucinda Morocho Yuasi</t>
  </si>
  <si>
    <t>Rosa Elvira Mullo Tarco</t>
  </si>
  <si>
    <t>Carmen Amelia Munoz</t>
  </si>
  <si>
    <t>Mercedes  Noboa</t>
  </si>
  <si>
    <t>Aida Ernestina Ocampo Carvajal</t>
  </si>
  <si>
    <t>Gilberto  Ocaña Cuello</t>
  </si>
  <si>
    <t>Maria Diocelina Ochoa Pilatasig</t>
  </si>
  <si>
    <t>Maria Concepcion Ordonez Tigre</t>
  </si>
  <si>
    <t>Moises Mesias Orosco Caisaquano</t>
  </si>
  <si>
    <t>Maria Zoila Panel Visa</t>
  </si>
  <si>
    <t>Francisca  Pastuña Toaquiza</t>
  </si>
  <si>
    <t>Jose Vicente Paute Maza</t>
  </si>
  <si>
    <t>Laura Teresa De Jesus Pazmino Morales</t>
  </si>
  <si>
    <t>María Delia Perdomo Chiliquinga</t>
  </si>
  <si>
    <t>Maria Luisa Pilatuña Mora</t>
  </si>
  <si>
    <t>Jose Benjamin Pindea Taday</t>
  </si>
  <si>
    <t>Rosa Virginia Pulluguari Calva</t>
  </si>
  <si>
    <t>Luz America Quezada Morocho</t>
  </si>
  <si>
    <t>Jose Manuel Quijije Choez</t>
  </si>
  <si>
    <t>Maria Ramona Quimbuelen Ulcuango</t>
  </si>
  <si>
    <t>Maria Elvira Quinaluisa Mocha</t>
  </si>
  <si>
    <t>Rosa Ines Quinaluisa Mocha</t>
  </si>
  <si>
    <t>Raul Roberto Quinde Guachichullca</t>
  </si>
  <si>
    <t>Alejandro  Quishpe Criollo</t>
  </si>
  <si>
    <t>Maria Ursulina Quisilema Farinango</t>
  </si>
  <si>
    <t>Juan Carlos Ramirez Diaz</t>
  </si>
  <si>
    <t>Rosa Aurora Rojas Chicaiza</t>
  </si>
  <si>
    <t>Cesar Alberto Rubio Grandez</t>
  </si>
  <si>
    <t>Esther Benilde Salazar Gualli</t>
  </si>
  <si>
    <t>Maria Ursulina Sanchez Crezpo</t>
  </si>
  <si>
    <t>Segundo Manuel Sani Pillopaxi</t>
  </si>
  <si>
    <t>Maria Enriqueta Silva Naula</t>
  </si>
  <si>
    <t>Luz Graciela Sinmaleza</t>
  </si>
  <si>
    <t>Sebastian  Sisalema Surita</t>
  </si>
  <si>
    <t>Maria Rosario Socasi</t>
  </si>
  <si>
    <t>Maria Lucinda Solano Oviedo</t>
  </si>
  <si>
    <t>Carmen Piedad Solorzano</t>
  </si>
  <si>
    <t>Flor Maria Sosoranga Rivera</t>
  </si>
  <si>
    <t>Patrocinio Oswaldo Tapia Holguin</t>
  </si>
  <si>
    <t>Segundo Jacinto Tenelema Rocha</t>
  </si>
  <si>
    <t>Luis Rigoberto Tenezaca Quito</t>
  </si>
  <si>
    <t>Carmen Amelia Timbila Yanqui</t>
  </si>
  <si>
    <t>Josefina  Toaguiza Tipan</t>
  </si>
  <si>
    <t>Aurora  Toapanta Guanotasig</t>
  </si>
  <si>
    <t>Fanny Olga Toapanta Toapanta</t>
  </si>
  <si>
    <t>Emma Beatriz Torres Gonzales</t>
  </si>
  <si>
    <t>Angel Ruperto Trujillo Carrillo</t>
  </si>
  <si>
    <t>Maria Magdalena Ugsha Chicaiza</t>
  </si>
  <si>
    <t>Luis Alcides Uribe Quevedo</t>
  </si>
  <si>
    <t>Leticia Edelina Vaca</t>
  </si>
  <si>
    <t>Maria Judith Vaca Cabezas</t>
  </si>
  <si>
    <t>Maria  Valente Inquillay</t>
  </si>
  <si>
    <t>Francisco  Vega Lisintuña</t>
  </si>
  <si>
    <t>Maria Beatriz Villaba Gordillo</t>
  </si>
  <si>
    <t>Zoila Georgina Villarreal Becerra</t>
  </si>
  <si>
    <t>Enrique Guillermo Vinueza Perez</t>
  </si>
  <si>
    <t>Jose  Yactibug Inquillay</t>
  </si>
  <si>
    <t>Maria Juana Yambay</t>
  </si>
  <si>
    <t>Jose Felix Yanangomes Minga</t>
  </si>
  <si>
    <t>Lida Maria Yanez Carvajal</t>
  </si>
  <si>
    <t>Juana Elena Zaruma Caguana</t>
  </si>
  <si>
    <t>Amelia Angelica Dolores Toaza Ramos</t>
  </si>
  <si>
    <t>Sara Maria Naranjo Cutipala</t>
  </si>
  <si>
    <t>BONO</t>
  </si>
  <si>
    <t>RETIRADO</t>
  </si>
  <si>
    <t xml:space="preserve">ORDEN DE PAGO </t>
  </si>
  <si>
    <t>TOTAL TRANSFERENCIA QSC-A</t>
  </si>
  <si>
    <t>N/A</t>
  </si>
  <si>
    <t>SALDO</t>
  </si>
  <si>
    <t>PA</t>
  </si>
  <si>
    <t>USD</t>
  </si>
  <si>
    <t>CTA</t>
  </si>
  <si>
    <t>AHO</t>
  </si>
  <si>
    <t>C</t>
  </si>
  <si>
    <t xml:space="preserve">TRANSF CTA IND SALDOS JUNIO, JULIO Y AGOSTO </t>
  </si>
  <si>
    <t>ELABORADO POR:</t>
  </si>
  <si>
    <t>REVISADO POR:</t>
  </si>
  <si>
    <t>CATHERINE LOPEZ MALDONADO</t>
  </si>
  <si>
    <t>HOLGER MACIO VELESACA</t>
  </si>
  <si>
    <t>Contadora de Subproyectos</t>
  </si>
  <si>
    <t>Tesorero</t>
  </si>
  <si>
    <t>VIVERES</t>
  </si>
  <si>
    <t>TRANSF  SEPTIEMBRE</t>
  </si>
  <si>
    <t>Julio Celso Maza Sanchez</t>
  </si>
  <si>
    <t>Ana Maria Paca Tenenuela</t>
  </si>
  <si>
    <t>CORRECTO</t>
  </si>
  <si>
    <t>CAMISETAS AT</t>
  </si>
  <si>
    <t>SALDOS A SEPTIEMBRE</t>
  </si>
  <si>
    <t>TRANSFERENCIA DE OCTUBRE</t>
  </si>
  <si>
    <t>NAVIDAD</t>
  </si>
  <si>
    <t xml:space="preserve">DEPOSITO </t>
  </si>
  <si>
    <t>Maria Rosa Quishepe</t>
  </si>
  <si>
    <t>Francisco  Toasa Toapanta</t>
  </si>
  <si>
    <t>SALDOS A OCTUBRE</t>
  </si>
  <si>
    <t>CUMPLEAÑOS</t>
  </si>
  <si>
    <t>403010148260</t>
  </si>
  <si>
    <t>JORGE VLADIMIR MANOSALVAS VERGARA</t>
  </si>
  <si>
    <t>2203066972</t>
  </si>
  <si>
    <t>ADA BRIGITE BANDA HUERA</t>
  </si>
  <si>
    <t>BANCO PACIFICO</t>
  </si>
  <si>
    <t>1042246970</t>
  </si>
  <si>
    <t>BYRON TOASA LAGUAÑA</t>
  </si>
  <si>
    <t>403060026219</t>
  </si>
  <si>
    <t>LESLI NARCIZA CHIMBO MANZANO</t>
  </si>
  <si>
    <t>NUEVA JERUSALEN</t>
  </si>
  <si>
    <t>10355013018</t>
  </si>
  <si>
    <t>MARIA VICTORIA CASA CASA</t>
  </si>
  <si>
    <t>0500826730</t>
  </si>
  <si>
    <t>1010297032</t>
  </si>
  <si>
    <t>MISHELL ANAHI TZETZA CUÑAS</t>
  </si>
  <si>
    <t>MAQUITA CUSHUNCHIC</t>
  </si>
  <si>
    <t>TRANSF DE NOVIEMBRE</t>
  </si>
  <si>
    <t>DESCUENTO NAVIDAD</t>
  </si>
  <si>
    <t>Segunda Margarita Manzano Ichiglema</t>
  </si>
  <si>
    <t>TRANSF DE DICIEMBRE</t>
  </si>
  <si>
    <t xml:space="preserve">DICIEMBRE EN CTA </t>
  </si>
  <si>
    <t>REFRIGERIO DE NAVIDAD (REF, DEC, COMID, TORTAR, ETC)</t>
  </si>
  <si>
    <t>MES: NOVIEMBRE Y DICIEMBRE 2018, FONDO CUMPLEAÑOS, INTENCIONES</t>
  </si>
  <si>
    <t>REGALO</t>
  </si>
  <si>
    <t xml:space="preserve">PASEO </t>
  </si>
  <si>
    <t>29 de octubre</t>
  </si>
  <si>
    <t>410020019632</t>
  </si>
  <si>
    <t>Segundo olmedo Pasfuel Chiles</t>
  </si>
  <si>
    <t>SALDO A DICIEMBRE</t>
  </si>
  <si>
    <t xml:space="preserve">SALDO A NOVIEMBRE </t>
  </si>
  <si>
    <t xml:space="preserve">INTENCION </t>
  </si>
  <si>
    <t>COOP 29 DE OCTUBRE</t>
  </si>
  <si>
    <t>4501806232</t>
  </si>
  <si>
    <t>ANCIANOS</t>
  </si>
  <si>
    <t>NIÑOS</t>
  </si>
  <si>
    <t>POLLOS</t>
  </si>
  <si>
    <t>CARAMELOS</t>
  </si>
  <si>
    <t>FUNDAS P POLLO</t>
  </si>
  <si>
    <t xml:space="preserve">REFRIGERIO </t>
  </si>
  <si>
    <t>TORTAS</t>
  </si>
  <si>
    <t xml:space="preserve">Contadora de Subproyectos </t>
  </si>
  <si>
    <t xml:space="preserve">VALOR A DEPOSITAR </t>
  </si>
  <si>
    <t>401070030592</t>
  </si>
  <si>
    <t xml:space="preserve">regalo </t>
  </si>
  <si>
    <t>SALDO REAL</t>
  </si>
  <si>
    <t>CUMPLE ANT</t>
  </si>
  <si>
    <t xml:space="preserve">SALDO A DIC 2018 </t>
  </si>
  <si>
    <t>TRANSF ENERO</t>
  </si>
  <si>
    <t>TRANSF FEBRERO</t>
  </si>
  <si>
    <t>TALLER VELAS</t>
  </si>
  <si>
    <t>SALDO A ABRIL</t>
  </si>
  <si>
    <t>Rosa Eva Bermello Garces</t>
  </si>
  <si>
    <t>Maria Marcelina Cali Pilamonta</t>
  </si>
  <si>
    <t>Segundo Antonio Martinez Castro</t>
  </si>
  <si>
    <t>Fausto  Rivadeneira Granda</t>
  </si>
  <si>
    <t>Juana  Coray Pillo (NO CONSTA EN PORTAL)</t>
  </si>
  <si>
    <t>NUEVO CTA</t>
  </si>
  <si>
    <t>Pichincha</t>
  </si>
  <si>
    <t>Sara Maria Naranjo Yuquilema</t>
  </si>
  <si>
    <t>Banco de Guayaquil</t>
  </si>
  <si>
    <t>0113763563</t>
  </si>
  <si>
    <t xml:space="preserve">Consuelo de los Angeles Pilataxi </t>
  </si>
  <si>
    <t>2200359834</t>
  </si>
  <si>
    <t xml:space="preserve">Angel Leonardo Romero Mayorga </t>
  </si>
  <si>
    <t>0201248739</t>
  </si>
  <si>
    <t>3229125300</t>
  </si>
  <si>
    <t xml:space="preserve">Hector Bolivar  Manzano  Yanez </t>
  </si>
  <si>
    <t>0200365096</t>
  </si>
  <si>
    <t>Cooperativa  JEP</t>
  </si>
  <si>
    <t>406066074109</t>
  </si>
  <si>
    <t xml:space="preserve">Veronica  Ximena Jerez Leon </t>
  </si>
  <si>
    <t xml:space="preserve">Cooperativa Maquita Cushunchic </t>
  </si>
  <si>
    <t>1030147147</t>
  </si>
  <si>
    <t>Maria Eulalia Llanga Guallpa</t>
  </si>
  <si>
    <t>1708295298</t>
  </si>
  <si>
    <t>2202033099</t>
  </si>
  <si>
    <t xml:space="preserve">Maria Patricia  Torres </t>
  </si>
  <si>
    <t>3146540100</t>
  </si>
  <si>
    <t xml:space="preserve">Angel Rodrigo Toapanta Taco </t>
  </si>
  <si>
    <t xml:space="preserve">Cooperativa Andalucia </t>
  </si>
  <si>
    <t>403010064980</t>
  </si>
  <si>
    <t xml:space="preserve">Gilberto Bravo Vega </t>
  </si>
  <si>
    <t xml:space="preserve">Nancy De Lourdes Perez Bastidas </t>
  </si>
  <si>
    <t xml:space="preserve">Justo Nelson Cabrera Jimenez </t>
  </si>
  <si>
    <t xml:space="preserve">Procredit </t>
  </si>
  <si>
    <t>Rosa Maria Chasi Simbaña</t>
  </si>
  <si>
    <t xml:space="preserve">Maria Juana Lema Paca </t>
  </si>
  <si>
    <t>0602113722</t>
  </si>
  <si>
    <t xml:space="preserve">Jazmin Aracely  Chachalo Quispe </t>
  </si>
  <si>
    <t>Banco Bolivariano</t>
  </si>
  <si>
    <t xml:space="preserve">Maria Beatriz Iza Toapanta </t>
  </si>
  <si>
    <t xml:space="preserve">FINCA </t>
  </si>
  <si>
    <t>Olga Maria Lisintuña</t>
  </si>
  <si>
    <t xml:space="preserve">Alianza Del Valle </t>
  </si>
  <si>
    <t xml:space="preserve">Luis  Ruben Chiluisa </t>
  </si>
  <si>
    <t xml:space="preserve">Luzmila Ricardina  Faz Sanchez </t>
  </si>
  <si>
    <t>Rosa Virginia Pullaguari Calva</t>
  </si>
  <si>
    <t xml:space="preserve">Juana Elena Zaruma  Caguana </t>
  </si>
  <si>
    <t xml:space="preserve">Jessica Elizabeth  Gonzalez Morocho </t>
  </si>
  <si>
    <t xml:space="preserve">Produbanco </t>
  </si>
  <si>
    <t xml:space="preserve">Cristian Rodolfo Toapanta  Naula </t>
  </si>
  <si>
    <t xml:space="preserve">Maria Solanda Arauz Moreira </t>
  </si>
  <si>
    <t>Marjorie Abigail Echeverria Andrade</t>
  </si>
  <si>
    <t xml:space="preserve">Segundo Julio Roberto Moscuy  Chacan </t>
  </si>
  <si>
    <t>Banco Internacional</t>
  </si>
  <si>
    <t xml:space="preserve"> Manuel Mario Toaquiza Toapanta</t>
  </si>
  <si>
    <t>Banco De Guayaquil</t>
  </si>
  <si>
    <t>Veronica Alexandra  Correa Correa</t>
  </si>
  <si>
    <t xml:space="preserve">Banco Del Pacifico </t>
  </si>
  <si>
    <t xml:space="preserve">Jorge Daniel Sanchez Toaquiza </t>
  </si>
  <si>
    <t xml:space="preserve">Milton Orlando Orosco Lasinquiza </t>
  </si>
  <si>
    <t>Mario Jose Buenaño</t>
  </si>
  <si>
    <t>410020001405</t>
  </si>
  <si>
    <t xml:space="preserve">Jesus Ricardina  Caiza Chicaiza </t>
  </si>
  <si>
    <t xml:space="preserve">Bertha Marina Mata Mata </t>
  </si>
  <si>
    <t>0501203293</t>
  </si>
  <si>
    <t xml:space="preserve">Miguel Angel Ocaña Barahona </t>
  </si>
  <si>
    <t>Graciela Marlene Mejia Gancino</t>
  </si>
  <si>
    <t xml:space="preserve">Alexandra Paulina  Guevara Baca </t>
  </si>
  <si>
    <t xml:space="preserve">Victor Alfonso Tonato Coque </t>
  </si>
  <si>
    <t xml:space="preserve">Banco De Loja </t>
  </si>
  <si>
    <t xml:space="preserve">Maria Luz Campos Vazquez </t>
  </si>
  <si>
    <t xml:space="preserve">Coop.Fernando Daquilema </t>
  </si>
  <si>
    <t>043000098384</t>
  </si>
  <si>
    <t>Maria Rosario  Yambi Cando</t>
  </si>
  <si>
    <t>0603080870</t>
  </si>
  <si>
    <t xml:space="preserve">Policia Nacional </t>
  </si>
  <si>
    <t>418010031535</t>
  </si>
  <si>
    <t xml:space="preserve">Flor Trinidad Palma Macias </t>
  </si>
  <si>
    <t xml:space="preserve">Ban Ecuador </t>
  </si>
  <si>
    <t>Edison Damian  Quelal Corte</t>
  </si>
  <si>
    <t>Luiz  Heriberto Diaz Chiguano</t>
  </si>
  <si>
    <t xml:space="preserve">Emiliano Crespo Raura </t>
  </si>
  <si>
    <t>Kevin  Guachamin Arequipa</t>
  </si>
  <si>
    <t>Banco General Rumiñahui</t>
  </si>
  <si>
    <t>08301898900</t>
  </si>
  <si>
    <t xml:space="preserve">Mary Liliana Chamba Herrera </t>
  </si>
  <si>
    <t xml:space="preserve">Claudia Nicole  Jacome Chango </t>
  </si>
  <si>
    <t xml:space="preserve">Nancy Janeth  Uribe Moreno </t>
  </si>
  <si>
    <t xml:space="preserve">Maria Dalila Solorzano Cabrera </t>
  </si>
  <si>
    <t xml:space="preserve">Cooperativa 29 De Octubre </t>
  </si>
  <si>
    <t xml:space="preserve">Ganchala Huera Klever Javier </t>
  </si>
  <si>
    <t>410010033432</t>
  </si>
  <si>
    <t xml:space="preserve">Edwin Patricio  Toaquiza  Llangarina </t>
  </si>
  <si>
    <t>40106003528</t>
  </si>
  <si>
    <t xml:space="preserve">Veronica Sofia  Sinchi Iza </t>
  </si>
  <si>
    <t>Banco Solidario</t>
  </si>
  <si>
    <t>5927000188942</t>
  </si>
  <si>
    <t xml:space="preserve">Saida Ines  Paillcho Cando </t>
  </si>
  <si>
    <t>Banco Del Austro</t>
  </si>
  <si>
    <t xml:space="preserve">Angel Malatasig Ochoa </t>
  </si>
  <si>
    <t>Cooperativa 14 De Marzo</t>
  </si>
  <si>
    <t xml:space="preserve">Angelina Sislema </t>
  </si>
  <si>
    <t>5927000290615</t>
  </si>
  <si>
    <t xml:space="preserve">Maria Dolores Lituma </t>
  </si>
  <si>
    <t>Nelly Del Rocio Alcocer Mullo</t>
  </si>
  <si>
    <t xml:space="preserve">Maria Del Cisne Oviedo Cordova </t>
  </si>
  <si>
    <t xml:space="preserve">Maria Jose Abad Carrilo </t>
  </si>
  <si>
    <t xml:space="preserve">Fabian Marcelo Mejia Cordones </t>
  </si>
  <si>
    <t xml:space="preserve">Tatiana Alexandra  Torres Damacela </t>
  </si>
  <si>
    <t>Nueva Jerusalen</t>
  </si>
  <si>
    <t>Maria Tereza Cruz Flores</t>
  </si>
  <si>
    <t>Lesly Johana Enriquez Etsamp</t>
  </si>
  <si>
    <t>La nueva Jeresalen</t>
  </si>
  <si>
    <t>11515320035</t>
  </si>
  <si>
    <t>0200777670</t>
  </si>
  <si>
    <t>JEANNETH ALEXANDRA  PERUGACHI PAZMIÑO</t>
  </si>
  <si>
    <t>2203046118</t>
  </si>
  <si>
    <t>SANDRA ALEXANDRA TADAY PILATUÑA</t>
  </si>
  <si>
    <t>1719167080</t>
  </si>
  <si>
    <t>Produbanco</t>
  </si>
  <si>
    <t>12008061454</t>
  </si>
  <si>
    <t>RAFAEL QUISHPE TONATO</t>
  </si>
  <si>
    <t>1712117843</t>
  </si>
  <si>
    <t>108430230273</t>
  </si>
  <si>
    <t>FRANCISCO ORLANDO RUBIO ACURIO</t>
  </si>
  <si>
    <t>0501849640</t>
  </si>
  <si>
    <t>5927000406293</t>
  </si>
  <si>
    <t xml:space="preserve">Carlos Romeo Gavilanez Navas </t>
  </si>
  <si>
    <t>Coop. Manantial de Oro</t>
  </si>
  <si>
    <t>Blanca Alegria Chimbo Quinde</t>
  </si>
  <si>
    <t>0103624755</t>
  </si>
  <si>
    <t>8061307600</t>
  </si>
  <si>
    <t xml:space="preserve"> Edison Fernando Andino Chonata</t>
  </si>
  <si>
    <t>1713166781</t>
  </si>
  <si>
    <t>700774826</t>
  </si>
  <si>
    <t>Edwin Gabriel Rojas Chicaiza</t>
  </si>
  <si>
    <t>1716900400</t>
  </si>
  <si>
    <t>Katty Paola Cordova Maza</t>
  </si>
  <si>
    <t>COOPCCP</t>
  </si>
  <si>
    <t xml:space="preserve">Mutualista Pichincha </t>
  </si>
  <si>
    <t xml:space="preserve">Rosa Matilde Guala Coray </t>
  </si>
  <si>
    <t>Banco Guayaquil</t>
  </si>
  <si>
    <t>Caillagua  Hinojosa Mayra Alexandra</t>
  </si>
  <si>
    <t>Luis Alfredo Chulisa Paneluisa</t>
  </si>
  <si>
    <t>Coop. JEP</t>
  </si>
  <si>
    <t>Nancy Rocio Marca Guncay</t>
  </si>
  <si>
    <t>0102035029</t>
  </si>
  <si>
    <t>Edison Gonzalo Gavilanes Lisintuña</t>
  </si>
  <si>
    <t>Pacifico</t>
  </si>
  <si>
    <t>Quimbita Sisalema Ailyn Magaly</t>
  </si>
  <si>
    <t>Hilda Judit Naranjo Lopez</t>
  </si>
  <si>
    <t>Coop. 29 de octubre</t>
  </si>
  <si>
    <t>Katherine Paola Burgos Tixe</t>
  </si>
  <si>
    <t xml:space="preserve"> Julia Dolores  Tenezaca Guallpa</t>
  </si>
  <si>
    <t>0300401403</t>
  </si>
  <si>
    <t>Mery Elizabeth Huera Mejia</t>
  </si>
  <si>
    <t>29 DE OCTUBRE</t>
  </si>
  <si>
    <t>LISTADO DE APADRINADOS PARA TRANSFERENCIAS  2019</t>
  </si>
  <si>
    <t xml:space="preserve">MES: ENERO Y FEBRERO </t>
  </si>
  <si>
    <t>ERIKA CALERO</t>
  </si>
  <si>
    <t>PAULINA VIVAR</t>
  </si>
  <si>
    <t>Contadora General</t>
  </si>
  <si>
    <t>TRANSF CTA IND FDO 15 DE ENERO Y FEBRERO QSC-A</t>
  </si>
  <si>
    <t>Carlos Eliecer CachipuendoCuascota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</si>
</sst>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\ * #,##0.00_);_(&quot;$&quot;\ * \(#,##0.00\);_(&quot;$&quot;\ * &quot;-&quot;??_);_(@_)"/>
    <numFmt numFmtId="166" formatCode="&quot;$&quot;\ #,##0.00"/>
    <numFmt numFmtId="167" formatCode="0000000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70C0"/>
      <name val="Berlin Sans FB Demi"/>
      <family val="2"/>
    </font>
    <font>
      <sz val="16"/>
      <color rgb="FF0070C0"/>
      <name val="Berlin Sans FB Dem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sz val="16"/>
      <color rgb="FF0070C0"/>
      <name val="Calibri"/>
      <family val="2"/>
      <scheme val="minor"/>
    </font>
    <font>
      <sz val="12"/>
      <color rgb="FF000000"/>
      <name val="Calibri"/>
      <family val="2"/>
    </font>
    <font>
      <sz val="16"/>
      <name val="Calibri"/>
      <family val="2"/>
      <scheme val="minor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70C0"/>
      <name val="Berlin Sans FB Demi"/>
      <family val="2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8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Arial"/>
      <family val="2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28" fillId="0" borderId="0"/>
  </cellStyleXfs>
  <cellXfs count="412">
    <xf numFmtId="0" fontId="0" fillId="0" borderId="0" xfId="0"/>
    <xf numFmtId="0" fontId="7" fillId="2" borderId="3" xfId="0" applyFont="1" applyFill="1" applyBorder="1" applyAlignment="1" applyProtection="1">
      <alignment horizontal="center" vertical="center" wrapText="1"/>
    </xf>
    <xf numFmtId="165" fontId="7" fillId="2" borderId="3" xfId="1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20" fillId="0" borderId="0" xfId="2" applyNumberFormat="1" applyFont="1" applyAlignment="1">
      <alignment horizontal="center" vertical="center"/>
    </xf>
    <xf numFmtId="165" fontId="1" fillId="0" borderId="0" xfId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66" fontId="16" fillId="0" borderId="3" xfId="0" applyNumberFormat="1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 wrapText="1"/>
    </xf>
    <xf numFmtId="49" fontId="16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166" fontId="21" fillId="0" borderId="3" xfId="0" applyNumberFormat="1" applyFont="1" applyFill="1" applyBorder="1" applyAlignment="1" applyProtection="1">
      <alignment horizontal="center" vertical="center" wrapText="1"/>
    </xf>
    <xf numFmtId="49" fontId="0" fillId="0" borderId="3" xfId="0" applyNumberFormat="1" applyFont="1" applyFill="1" applyBorder="1" applyAlignment="1" applyProtection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</xf>
    <xf numFmtId="0" fontId="16" fillId="5" borderId="3" xfId="0" applyFont="1" applyFill="1" applyBorder="1" applyAlignment="1" applyProtection="1">
      <alignment horizontal="center" vertical="center" wrapText="1"/>
    </xf>
    <xf numFmtId="49" fontId="16" fillId="4" borderId="3" xfId="0" applyNumberFormat="1" applyFont="1" applyFill="1" applyBorder="1" applyAlignment="1" applyProtection="1">
      <alignment horizontal="center" vertical="center" wrapText="1"/>
    </xf>
    <xf numFmtId="166" fontId="16" fillId="4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166" fontId="0" fillId="0" borderId="3" xfId="0" applyNumberFormat="1" applyFont="1" applyFill="1" applyBorder="1" applyAlignment="1" applyProtection="1">
      <alignment horizontal="center" vertical="center" wrapText="1"/>
    </xf>
    <xf numFmtId="0" fontId="18" fillId="0" borderId="3" xfId="0" applyFont="1" applyFill="1" applyBorder="1" applyAlignment="1" applyProtection="1">
      <alignment horizontal="center" vertical="center" wrapText="1"/>
    </xf>
    <xf numFmtId="49" fontId="18" fillId="0" borderId="3" xfId="0" applyNumberFormat="1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165" fontId="22" fillId="0" borderId="0" xfId="1" applyFont="1" applyAlignment="1">
      <alignment horizontal="center" vertical="center"/>
    </xf>
    <xf numFmtId="165" fontId="23" fillId="2" borderId="3" xfId="1" applyFont="1" applyFill="1" applyBorder="1" applyAlignment="1" applyProtection="1">
      <alignment horizontal="center" vertical="center" wrapText="1"/>
    </xf>
    <xf numFmtId="165" fontId="11" fillId="0" borderId="3" xfId="1" applyFont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165" fontId="11" fillId="0" borderId="0" xfId="1" applyFont="1" applyAlignment="1">
      <alignment horizontal="center" vertical="center"/>
    </xf>
    <xf numFmtId="165" fontId="24" fillId="0" borderId="0" xfId="1" applyFont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3" xfId="3" applyFont="1" applyFill="1" applyBorder="1" applyAlignment="1" applyProtection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0" fillId="4" borderId="0" xfId="0" applyFill="1"/>
    <xf numFmtId="165" fontId="12" fillId="0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5" fillId="0" borderId="3" xfId="3" applyFont="1" applyFill="1" applyBorder="1" applyAlignment="1" applyProtection="1">
      <alignment horizontal="center" vertical="center"/>
    </xf>
    <xf numFmtId="165" fontId="15" fillId="0" borderId="3" xfId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 applyProtection="1">
      <alignment horizontal="center" vertical="center"/>
    </xf>
    <xf numFmtId="165" fontId="11" fillId="7" borderId="3" xfId="1" applyFont="1" applyFill="1" applyBorder="1" applyAlignment="1">
      <alignment horizontal="center" vertical="center"/>
    </xf>
    <xf numFmtId="165" fontId="26" fillId="7" borderId="3" xfId="1" applyFont="1" applyFill="1" applyBorder="1" applyAlignment="1">
      <alignment horizontal="center" vertical="center"/>
    </xf>
    <xf numFmtId="0" fontId="14" fillId="0" borderId="3" xfId="0" applyFont="1" applyFill="1" applyBorder="1" applyAlignment="1" applyProtection="1">
      <alignment horizontal="center" vertical="center" wrapText="1"/>
    </xf>
    <xf numFmtId="166" fontId="14" fillId="0" borderId="3" xfId="0" applyNumberFormat="1" applyFont="1" applyFill="1" applyBorder="1" applyAlignment="1" applyProtection="1">
      <alignment horizontal="center" vertical="center" wrapText="1"/>
    </xf>
    <xf numFmtId="49" fontId="14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 wrapText="1"/>
    </xf>
    <xf numFmtId="0" fontId="14" fillId="5" borderId="3" xfId="0" applyFont="1" applyFill="1" applyBorder="1" applyAlignment="1" applyProtection="1">
      <alignment horizontal="center" vertical="center" wrapText="1"/>
    </xf>
    <xf numFmtId="49" fontId="14" fillId="4" borderId="3" xfId="0" applyNumberFormat="1" applyFont="1" applyFill="1" applyBorder="1" applyAlignment="1" applyProtection="1">
      <alignment horizontal="center" vertical="center" wrapText="1"/>
    </xf>
    <xf numFmtId="166" fontId="14" fillId="4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166" fontId="12" fillId="0" borderId="3" xfId="0" applyNumberFormat="1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0" xfId="3" applyAlignment="1">
      <alignment horizontal="left"/>
    </xf>
    <xf numFmtId="0" fontId="12" fillId="0" borderId="7" xfId="0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165" fontId="11" fillId="0" borderId="7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165" fontId="26" fillId="0" borderId="0" xfId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165" fontId="25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12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 applyProtection="1">
      <alignment horizontal="center" vertical="center" wrapText="1"/>
    </xf>
    <xf numFmtId="165" fontId="7" fillId="2" borderId="1" xfId="1" applyFont="1" applyFill="1" applyBorder="1" applyAlignment="1" applyProtection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165" fontId="12" fillId="8" borderId="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65" fontId="11" fillId="8" borderId="3" xfId="1" applyFont="1" applyFill="1" applyBorder="1" applyAlignment="1">
      <alignment horizontal="center" vertical="center"/>
    </xf>
    <xf numFmtId="165" fontId="7" fillId="2" borderId="4" xfId="1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1" fillId="0" borderId="8" xfId="0" applyFont="1" applyFill="1" applyBorder="1" applyAlignment="1">
      <alignment vertical="center" wrapText="1"/>
    </xf>
    <xf numFmtId="165" fontId="12" fillId="9" borderId="3" xfId="0" applyNumberFormat="1" applyFont="1" applyFill="1" applyBorder="1" applyAlignment="1">
      <alignment horizontal="center" vertical="center"/>
    </xf>
    <xf numFmtId="165" fontId="12" fillId="0" borderId="3" xfId="0" applyNumberFormat="1" applyFont="1" applyFill="1" applyBorder="1" applyAlignment="1">
      <alignment horizontal="center" vertical="center"/>
    </xf>
    <xf numFmtId="165" fontId="12" fillId="10" borderId="3" xfId="0" applyNumberFormat="1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4" fillId="0" borderId="0" xfId="0" applyNumberFormat="1" applyFont="1" applyAlignment="1">
      <alignment horizontal="center" vertical="center"/>
    </xf>
    <xf numFmtId="0" fontId="7" fillId="2" borderId="3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3" applyNumberFormat="1" applyFont="1" applyFill="1" applyBorder="1" applyAlignment="1" applyProtection="1">
      <alignment horizontal="center" vertical="center"/>
    </xf>
    <xf numFmtId="0" fontId="11" fillId="0" borderId="0" xfId="3" applyAlignment="1">
      <alignment horizontal="left" vertical="top"/>
    </xf>
    <xf numFmtId="0" fontId="11" fillId="0" borderId="0" xfId="3" applyFont="1" applyAlignment="1">
      <alignment horizontal="left" vertical="top"/>
    </xf>
    <xf numFmtId="167" fontId="11" fillId="0" borderId="0" xfId="3" applyNumberFormat="1" applyAlignment="1">
      <alignment horizontal="left" vertical="top"/>
    </xf>
    <xf numFmtId="0" fontId="11" fillId="0" borderId="0" xfId="3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166" fontId="16" fillId="0" borderId="4" xfId="0" applyNumberFormat="1" applyFont="1" applyFill="1" applyBorder="1" applyAlignment="1" applyProtection="1">
      <alignment horizontal="center" vertical="center" wrapText="1"/>
    </xf>
    <xf numFmtId="166" fontId="16" fillId="0" borderId="3" xfId="0" applyNumberFormat="1" applyFont="1" applyFill="1" applyBorder="1" applyAlignment="1" applyProtection="1">
      <alignment horizontal="center" vertical="center" wrapText="1"/>
    </xf>
    <xf numFmtId="49" fontId="16" fillId="0" borderId="3" xfId="0" applyNumberFormat="1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/>
    </xf>
    <xf numFmtId="166" fontId="16" fillId="0" borderId="4" xfId="0" applyNumberFormat="1" applyFont="1" applyFill="1" applyBorder="1" applyAlignment="1" applyProtection="1">
      <alignment horizontal="center" vertical="center" wrapText="1"/>
    </xf>
    <xf numFmtId="166" fontId="16" fillId="0" borderId="3" xfId="0" applyNumberFormat="1" applyFont="1" applyFill="1" applyBorder="1" applyAlignment="1" applyProtection="1">
      <alignment horizontal="center" vertical="center" wrapText="1"/>
    </xf>
    <xf numFmtId="49" fontId="16" fillId="0" borderId="3" xfId="0" applyNumberFormat="1" applyFont="1" applyFill="1" applyBorder="1" applyAlignment="1" applyProtection="1">
      <alignment horizontal="center" vertical="center" wrapText="1"/>
    </xf>
    <xf numFmtId="165" fontId="1" fillId="12" borderId="0" xfId="1" applyFont="1" applyFill="1" applyAlignment="1">
      <alignment horizontal="center" vertical="center"/>
    </xf>
    <xf numFmtId="165" fontId="7" fillId="12" borderId="3" xfId="1" applyFont="1" applyFill="1" applyBorder="1" applyAlignment="1" applyProtection="1">
      <alignment horizontal="center" vertical="center" wrapText="1"/>
    </xf>
    <xf numFmtId="165" fontId="12" fillId="12" borderId="3" xfId="0" applyNumberFormat="1" applyFont="1" applyFill="1" applyBorder="1" applyAlignment="1">
      <alignment horizontal="center" vertical="center"/>
    </xf>
    <xf numFmtId="165" fontId="11" fillId="12" borderId="3" xfId="1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3" xfId="0" applyFill="1" applyBorder="1"/>
    <xf numFmtId="0" fontId="32" fillId="12" borderId="3" xfId="0" applyFont="1" applyFill="1" applyBorder="1" applyAlignment="1">
      <alignment vertical="center"/>
    </xf>
    <xf numFmtId="0" fontId="12" fillId="13" borderId="3" xfId="0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65" fontId="11" fillId="6" borderId="3" xfId="1" applyFont="1" applyFill="1" applyBorder="1" applyAlignment="1">
      <alignment horizontal="center" vertical="center"/>
    </xf>
    <xf numFmtId="165" fontId="12" fillId="6" borderId="3" xfId="0" applyNumberFormat="1" applyFont="1" applyFill="1" applyBorder="1" applyAlignment="1">
      <alignment horizontal="center" vertical="center"/>
    </xf>
    <xf numFmtId="49" fontId="33" fillId="0" borderId="3" xfId="0" applyNumberFormat="1" applyFont="1" applyFill="1" applyBorder="1" applyAlignment="1" applyProtection="1">
      <alignment horizontal="center" vertical="center"/>
    </xf>
    <xf numFmtId="49" fontId="33" fillId="4" borderId="3" xfId="0" applyNumberFormat="1" applyFont="1" applyFill="1" applyBorder="1" applyAlignment="1" applyProtection="1">
      <alignment horizontal="center" vertical="center"/>
    </xf>
    <xf numFmtId="49" fontId="33" fillId="0" borderId="3" xfId="0" applyNumberFormat="1" applyFont="1" applyFill="1" applyBorder="1" applyAlignment="1" applyProtection="1">
      <alignment horizontal="left" vertical="center"/>
    </xf>
    <xf numFmtId="0" fontId="33" fillId="4" borderId="3" xfId="0" applyNumberFormat="1" applyFont="1" applyFill="1" applyBorder="1" applyAlignment="1" applyProtection="1">
      <alignment horizontal="center"/>
    </xf>
    <xf numFmtId="0" fontId="33" fillId="0" borderId="3" xfId="0" applyNumberFormat="1" applyFont="1" applyFill="1" applyBorder="1" applyAlignment="1" applyProtection="1">
      <alignment horizontal="left" vertical="center"/>
    </xf>
    <xf numFmtId="0" fontId="33" fillId="4" borderId="3" xfId="0" applyNumberFormat="1" applyFont="1" applyFill="1" applyBorder="1" applyAlignment="1">
      <alignment horizontal="center"/>
    </xf>
    <xf numFmtId="49" fontId="33" fillId="4" borderId="3" xfId="0" applyNumberFormat="1" applyFont="1" applyFill="1" applyBorder="1" applyAlignment="1">
      <alignment horizontal="center"/>
    </xf>
    <xf numFmtId="49" fontId="33" fillId="4" borderId="3" xfId="0" applyNumberFormat="1" applyFont="1" applyFill="1" applyBorder="1" applyAlignment="1" applyProtection="1">
      <alignment horizontal="center" vertical="center" wrapText="1"/>
    </xf>
    <xf numFmtId="49" fontId="33" fillId="4" borderId="3" xfId="0" applyNumberFormat="1" applyFont="1" applyFill="1" applyBorder="1" applyAlignment="1" applyProtection="1">
      <alignment horizontal="center"/>
    </xf>
    <xf numFmtId="49" fontId="33" fillId="0" borderId="3" xfId="0" applyNumberFormat="1" applyFont="1" applyFill="1" applyBorder="1" applyAlignment="1" applyProtection="1">
      <alignment horizontal="center" vertical="center" wrapText="1"/>
    </xf>
    <xf numFmtId="12" fontId="34" fillId="4" borderId="3" xfId="0" applyNumberFormat="1" applyFont="1" applyFill="1" applyBorder="1" applyAlignment="1">
      <alignment horizontal="center" vertical="center"/>
    </xf>
    <xf numFmtId="49" fontId="34" fillId="0" borderId="3" xfId="0" applyNumberFormat="1" applyFont="1" applyBorder="1" applyAlignment="1">
      <alignment horizontal="left" vertical="center"/>
    </xf>
    <xf numFmtId="0" fontId="34" fillId="4" borderId="3" xfId="0" applyNumberFormat="1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3" fillId="4" borderId="3" xfId="0" applyFont="1" applyFill="1" applyBorder="1" applyAlignment="1" applyProtection="1">
      <alignment horizontal="left" vertical="center"/>
    </xf>
    <xf numFmtId="49" fontId="34" fillId="4" borderId="3" xfId="0" applyNumberFormat="1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3" fillId="4" borderId="3" xfId="0" applyFont="1" applyFill="1" applyBorder="1" applyAlignment="1" applyProtection="1">
      <alignment horizontal="left" vertical="center" wrapText="1"/>
    </xf>
    <xf numFmtId="0" fontId="34" fillId="0" borderId="3" xfId="0" applyFont="1" applyBorder="1"/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wrapText="1"/>
    </xf>
    <xf numFmtId="49" fontId="34" fillId="0" borderId="3" xfId="0" applyNumberFormat="1" applyFont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34" fillId="4" borderId="3" xfId="0" applyFont="1" applyFill="1" applyBorder="1" applyAlignment="1"/>
    <xf numFmtId="0" fontId="34" fillId="4" borderId="3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5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/>
    <xf numFmtId="0" fontId="34" fillId="4" borderId="3" xfId="0" applyFont="1" applyFill="1" applyBorder="1" applyAlignment="1">
      <alignment wrapText="1"/>
    </xf>
    <xf numFmtId="49" fontId="34" fillId="4" borderId="3" xfId="0" applyNumberFormat="1" applyFont="1" applyFill="1" applyBorder="1" applyAlignment="1">
      <alignment horizontal="center" vertical="center"/>
    </xf>
    <xf numFmtId="0" fontId="34" fillId="4" borderId="3" xfId="0" applyFont="1" applyFill="1" applyBorder="1"/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4" borderId="4" xfId="0" applyFont="1" applyFill="1" applyBorder="1" applyAlignment="1">
      <alignment vertical="center" wrapText="1"/>
    </xf>
    <xf numFmtId="12" fontId="34" fillId="4" borderId="4" xfId="0" applyNumberFormat="1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 wrapText="1"/>
    </xf>
    <xf numFmtId="166" fontId="34" fillId="4" borderId="3" xfId="0" applyNumberFormat="1" applyFont="1" applyFill="1" applyBorder="1" applyProtection="1"/>
    <xf numFmtId="49" fontId="34" fillId="4" borderId="3" xfId="0" applyNumberFormat="1" applyFont="1" applyFill="1" applyBorder="1" applyAlignment="1" applyProtection="1">
      <alignment horizontal="center" vertical="center"/>
    </xf>
    <xf numFmtId="49" fontId="34" fillId="4" borderId="3" xfId="0" applyNumberFormat="1" applyFont="1" applyFill="1" applyBorder="1" applyAlignment="1" applyProtection="1">
      <alignment horizontal="center"/>
    </xf>
    <xf numFmtId="49" fontId="34" fillId="0" borderId="3" xfId="0" applyNumberFormat="1" applyFont="1" applyFill="1" applyBorder="1" applyAlignment="1" applyProtection="1">
      <alignment horizontal="center" vertical="center"/>
    </xf>
    <xf numFmtId="166" fontId="34" fillId="0" borderId="3" xfId="0" applyNumberFormat="1" applyFont="1" applyFill="1" applyBorder="1" applyProtection="1"/>
    <xf numFmtId="49" fontId="34" fillId="0" borderId="3" xfId="0" applyNumberFormat="1" applyFont="1" applyFill="1" applyBorder="1" applyAlignment="1" applyProtection="1">
      <alignment horizontal="center"/>
    </xf>
    <xf numFmtId="0" fontId="35" fillId="0" borderId="3" xfId="0" applyFont="1" applyBorder="1"/>
    <xf numFmtId="0" fontId="34" fillId="4" borderId="4" xfId="0" applyFont="1" applyFill="1" applyBorder="1" applyAlignment="1" applyProtection="1">
      <alignment wrapText="1"/>
    </xf>
    <xf numFmtId="49" fontId="34" fillId="4" borderId="4" xfId="0" applyNumberFormat="1" applyFont="1" applyFill="1" applyBorder="1" applyAlignment="1" applyProtection="1">
      <alignment vertical="center"/>
    </xf>
    <xf numFmtId="0" fontId="34" fillId="4" borderId="4" xfId="0" applyFont="1" applyFill="1" applyBorder="1" applyAlignment="1" applyProtection="1">
      <alignment vertical="center"/>
    </xf>
    <xf numFmtId="166" fontId="34" fillId="0" borderId="3" xfId="0" applyNumberFormat="1" applyFont="1" applyFill="1" applyBorder="1" applyAlignment="1" applyProtection="1">
      <alignment wrapText="1"/>
    </xf>
    <xf numFmtId="49" fontId="34" fillId="0" borderId="3" xfId="0" applyNumberFormat="1" applyFont="1" applyFill="1" applyBorder="1" applyAlignment="1" applyProtection="1">
      <alignment vertical="center"/>
    </xf>
    <xf numFmtId="166" fontId="34" fillId="0" borderId="4" xfId="0" applyNumberFormat="1" applyFont="1" applyFill="1" applyBorder="1" applyAlignment="1" applyProtection="1">
      <alignment vertical="center"/>
    </xf>
    <xf numFmtId="49" fontId="34" fillId="0" borderId="4" xfId="0" applyNumberFormat="1" applyFont="1" applyFill="1" applyBorder="1" applyAlignment="1" applyProtection="1">
      <alignment vertical="center"/>
    </xf>
    <xf numFmtId="0" fontId="34" fillId="6" borderId="3" xfId="0" applyFont="1" applyFill="1" applyBorder="1" applyAlignment="1"/>
    <xf numFmtId="12" fontId="34" fillId="0" borderId="3" xfId="0" applyNumberFormat="1" applyFont="1" applyBorder="1" applyAlignment="1">
      <alignment horizontal="center" vertical="center"/>
    </xf>
    <xf numFmtId="165" fontId="34" fillId="0" borderId="3" xfId="1" applyFont="1" applyBorder="1" applyAlignment="1">
      <alignment horizontal="center" vertical="center"/>
    </xf>
    <xf numFmtId="49" fontId="34" fillId="0" borderId="4" xfId="0" applyNumberFormat="1" applyFont="1" applyBorder="1" applyAlignment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/>
    <xf numFmtId="0" fontId="16" fillId="6" borderId="3" xfId="0" applyFont="1" applyFill="1" applyBorder="1" applyAlignment="1" applyProtection="1">
      <alignment horizontal="center" vertical="center" wrapText="1"/>
    </xf>
    <xf numFmtId="49" fontId="37" fillId="0" borderId="3" xfId="0" applyNumberFormat="1" applyFont="1" applyFill="1" applyBorder="1" applyAlignment="1" applyProtection="1">
      <alignment horizontal="center" vertical="center"/>
    </xf>
    <xf numFmtId="0" fontId="37" fillId="0" borderId="3" xfId="0" applyNumberFormat="1" applyFont="1" applyFill="1" applyBorder="1" applyAlignment="1">
      <alignment horizontal="center" vertical="center"/>
    </xf>
    <xf numFmtId="12" fontId="39" fillId="0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6" fillId="0" borderId="3" xfId="0" applyFont="1" applyBorder="1" applyAlignment="1">
      <alignment horizontal="center" vertical="center"/>
    </xf>
    <xf numFmtId="49" fontId="33" fillId="0" borderId="3" xfId="0" applyNumberFormat="1" applyFont="1" applyFill="1" applyBorder="1" applyAlignment="1" applyProtection="1">
      <alignment horizontal="left" vertical="center"/>
    </xf>
    <xf numFmtId="49" fontId="33" fillId="0" borderId="3" xfId="0" applyNumberFormat="1" applyFont="1" applyFill="1" applyBorder="1" applyAlignment="1" applyProtection="1">
      <alignment horizontal="center" vertical="center"/>
    </xf>
    <xf numFmtId="49" fontId="33" fillId="4" borderId="3" xfId="0" applyNumberFormat="1" applyFont="1" applyFill="1" applyBorder="1" applyAlignment="1" applyProtection="1">
      <alignment horizontal="center" vertical="center"/>
    </xf>
    <xf numFmtId="0" fontId="33" fillId="4" borderId="3" xfId="0" applyNumberFormat="1" applyFont="1" applyFill="1" applyBorder="1" applyAlignment="1" applyProtection="1">
      <alignment horizontal="center"/>
    </xf>
    <xf numFmtId="0" fontId="34" fillId="0" borderId="3" xfId="0" applyFont="1" applyBorder="1" applyAlignment="1">
      <alignment horizontal="center"/>
    </xf>
    <xf numFmtId="0" fontId="33" fillId="0" borderId="3" xfId="0" applyNumberFormat="1" applyFont="1" applyFill="1" applyBorder="1" applyAlignment="1" applyProtection="1">
      <alignment horizontal="left" vertical="center"/>
    </xf>
    <xf numFmtId="0" fontId="33" fillId="4" borderId="3" xfId="0" applyNumberFormat="1" applyFont="1" applyFill="1" applyBorder="1" applyAlignment="1">
      <alignment horizontal="center"/>
    </xf>
    <xf numFmtId="49" fontId="33" fillId="4" borderId="3" xfId="0" applyNumberFormat="1" applyFont="1" applyFill="1" applyBorder="1" applyAlignment="1">
      <alignment horizontal="center"/>
    </xf>
    <xf numFmtId="49" fontId="33" fillId="4" borderId="3" xfId="0" applyNumberFormat="1" applyFont="1" applyFill="1" applyBorder="1" applyAlignment="1" applyProtection="1">
      <alignment horizontal="center" vertical="center" wrapText="1"/>
    </xf>
    <xf numFmtId="49" fontId="33" fillId="4" borderId="3" xfId="0" applyNumberFormat="1" applyFont="1" applyFill="1" applyBorder="1" applyAlignment="1" applyProtection="1">
      <alignment horizontal="center"/>
    </xf>
    <xf numFmtId="49" fontId="33" fillId="0" borderId="3" xfId="0" applyNumberFormat="1" applyFont="1" applyFill="1" applyBorder="1" applyAlignment="1" applyProtection="1">
      <alignment horizontal="center" vertical="center" wrapText="1"/>
    </xf>
    <xf numFmtId="12" fontId="34" fillId="4" borderId="3" xfId="0" applyNumberFormat="1" applyFont="1" applyFill="1" applyBorder="1" applyAlignment="1">
      <alignment horizontal="center" vertical="center"/>
    </xf>
    <xf numFmtId="49" fontId="34" fillId="0" borderId="3" xfId="0" applyNumberFormat="1" applyFont="1" applyBorder="1" applyAlignment="1">
      <alignment horizontal="left" vertical="center"/>
    </xf>
    <xf numFmtId="0" fontId="34" fillId="4" borderId="3" xfId="0" applyNumberFormat="1" applyFont="1" applyFill="1" applyBorder="1" applyAlignment="1">
      <alignment horizontal="center"/>
    </xf>
    <xf numFmtId="0" fontId="33" fillId="4" borderId="3" xfId="0" applyFont="1" applyFill="1" applyBorder="1" applyAlignment="1" applyProtection="1">
      <alignment horizontal="left" vertical="center"/>
    </xf>
    <xf numFmtId="0" fontId="34" fillId="0" borderId="3" xfId="0" applyFont="1" applyBorder="1" applyAlignment="1">
      <alignment horizontal="center" vertical="center"/>
    </xf>
    <xf numFmtId="49" fontId="34" fillId="4" borderId="3" xfId="0" applyNumberFormat="1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3" fillId="4" borderId="3" xfId="0" applyFont="1" applyFill="1" applyBorder="1" applyAlignment="1" applyProtection="1">
      <alignment horizontal="left" vertical="center" wrapText="1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49" fontId="34" fillId="0" borderId="3" xfId="0" applyNumberFormat="1" applyFont="1" applyBorder="1" applyAlignment="1">
      <alignment horizontal="center" vertical="center"/>
    </xf>
    <xf numFmtId="0" fontId="34" fillId="4" borderId="3" xfId="0" applyFont="1" applyFill="1" applyBorder="1"/>
    <xf numFmtId="0" fontId="34" fillId="4" borderId="3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wrapText="1"/>
    </xf>
    <xf numFmtId="49" fontId="34" fillId="4" borderId="3" xfId="0" applyNumberFormat="1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/>
    </xf>
    <xf numFmtId="0" fontId="34" fillId="4" borderId="3" xfId="0" applyFont="1" applyFill="1" applyBorder="1" applyAlignment="1">
      <alignment horizontal="center" vertical="center" wrapText="1"/>
    </xf>
    <xf numFmtId="166" fontId="34" fillId="4" borderId="3" xfId="0" applyNumberFormat="1" applyFont="1" applyFill="1" applyBorder="1" applyProtection="1"/>
    <xf numFmtId="49" fontId="34" fillId="4" borderId="3" xfId="0" applyNumberFormat="1" applyFont="1" applyFill="1" applyBorder="1" applyAlignment="1" applyProtection="1">
      <alignment horizontal="center" vertical="center"/>
    </xf>
    <xf numFmtId="49" fontId="34" fillId="4" borderId="3" xfId="0" applyNumberFormat="1" applyFont="1" applyFill="1" applyBorder="1" applyAlignment="1" applyProtection="1">
      <alignment horizontal="center"/>
    </xf>
    <xf numFmtId="49" fontId="34" fillId="0" borderId="3" xfId="0" applyNumberFormat="1" applyFont="1" applyFill="1" applyBorder="1" applyAlignment="1" applyProtection="1">
      <alignment horizontal="center" vertical="center"/>
    </xf>
    <xf numFmtId="166" fontId="34" fillId="0" borderId="3" xfId="0" applyNumberFormat="1" applyFont="1" applyFill="1" applyBorder="1" applyProtection="1"/>
    <xf numFmtId="49" fontId="34" fillId="0" borderId="3" xfId="0" applyNumberFormat="1" applyFont="1" applyFill="1" applyBorder="1" applyAlignment="1" applyProtection="1">
      <alignment horizontal="center"/>
    </xf>
    <xf numFmtId="0" fontId="35" fillId="0" borderId="3" xfId="0" applyFont="1" applyBorder="1"/>
    <xf numFmtId="12" fontId="34" fillId="0" borderId="3" xfId="0" applyNumberFormat="1" applyFont="1" applyBorder="1" applyAlignment="1">
      <alignment horizontal="center" vertical="center"/>
    </xf>
    <xf numFmtId="165" fontId="34" fillId="0" borderId="3" xfId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 applyProtection="1">
      <alignment horizontal="center" vertical="center"/>
    </xf>
    <xf numFmtId="49" fontId="37" fillId="0" borderId="3" xfId="0" applyNumberFormat="1" applyFont="1" applyFill="1" applyBorder="1" applyAlignment="1" applyProtection="1">
      <alignment horizontal="center" vertical="center"/>
    </xf>
    <xf numFmtId="49" fontId="38" fillId="0" borderId="3" xfId="0" applyNumberFormat="1" applyFont="1" applyFill="1" applyBorder="1" applyAlignment="1" applyProtection="1">
      <alignment horizontal="center" vertical="center"/>
    </xf>
    <xf numFmtId="0" fontId="37" fillId="0" borderId="3" xfId="0" applyNumberFormat="1" applyFont="1" applyFill="1" applyBorder="1" applyAlignment="1">
      <alignment horizontal="center" vertical="center"/>
    </xf>
    <xf numFmtId="12" fontId="3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49" fontId="34" fillId="6" borderId="3" xfId="0" applyNumberFormat="1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/>
    </xf>
    <xf numFmtId="0" fontId="34" fillId="6" borderId="3" xfId="0" applyFont="1" applyFill="1" applyBorder="1" applyAlignment="1">
      <alignment vertical="center"/>
    </xf>
    <xf numFmtId="0" fontId="34" fillId="6" borderId="4" xfId="0" applyFont="1" applyFill="1" applyBorder="1" applyAlignment="1">
      <alignment vertical="center"/>
    </xf>
    <xf numFmtId="0" fontId="34" fillId="6" borderId="5" xfId="0" applyFont="1" applyFill="1" applyBorder="1" applyAlignment="1"/>
    <xf numFmtId="0" fontId="34" fillId="6" borderId="5" xfId="0" applyFont="1" applyFill="1" applyBorder="1" applyAlignment="1">
      <alignment vertical="center"/>
    </xf>
    <xf numFmtId="0" fontId="11" fillId="6" borderId="0" xfId="3" applyFill="1" applyBorder="1" applyAlignment="1">
      <alignment horizontal="left" vertical="top"/>
    </xf>
    <xf numFmtId="49" fontId="16" fillId="6" borderId="3" xfId="0" applyNumberFormat="1" applyFont="1" applyFill="1" applyBorder="1" applyAlignment="1" applyProtection="1">
      <alignment horizontal="center" vertical="center" wrapText="1"/>
    </xf>
    <xf numFmtId="0" fontId="11" fillId="6" borderId="0" xfId="3" applyFill="1" applyAlignment="1">
      <alignment horizontal="left" vertical="top"/>
    </xf>
    <xf numFmtId="0" fontId="11" fillId="6" borderId="0" xfId="3" applyFont="1" applyFill="1" applyAlignment="1">
      <alignment horizontal="left" vertical="top"/>
    </xf>
    <xf numFmtId="166" fontId="16" fillId="6" borderId="3" xfId="0" applyNumberFormat="1" applyFont="1" applyFill="1" applyBorder="1" applyAlignment="1" applyProtection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16" fillId="11" borderId="3" xfId="0" applyFont="1" applyFill="1" applyBorder="1" applyAlignment="1" applyProtection="1">
      <alignment horizontal="center" vertical="center" wrapText="1"/>
    </xf>
    <xf numFmtId="166" fontId="16" fillId="11" borderId="3" xfId="0" applyNumberFormat="1" applyFont="1" applyFill="1" applyBorder="1" applyAlignment="1" applyProtection="1">
      <alignment horizontal="center" vertical="center" wrapText="1"/>
    </xf>
    <xf numFmtId="165" fontId="11" fillId="11" borderId="3" xfId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9" fillId="11" borderId="3" xfId="0" applyFont="1" applyFill="1" applyBorder="1" applyAlignment="1" applyProtection="1">
      <alignment horizontal="center" vertical="center" wrapText="1"/>
    </xf>
    <xf numFmtId="0" fontId="12" fillId="11" borderId="0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0" xfId="3" applyFill="1" applyBorder="1" applyAlignment="1">
      <alignment horizontal="left" vertical="top"/>
    </xf>
    <xf numFmtId="49" fontId="16" fillId="11" borderId="3" xfId="0" applyNumberFormat="1" applyFont="1" applyFill="1" applyBorder="1" applyAlignment="1" applyProtection="1">
      <alignment vertical="center" wrapText="1"/>
    </xf>
    <xf numFmtId="0" fontId="11" fillId="11" borderId="0" xfId="3" applyFill="1" applyAlignment="1">
      <alignment horizontal="left" vertical="top"/>
    </xf>
    <xf numFmtId="49" fontId="16" fillId="11" borderId="3" xfId="0" applyNumberFormat="1" applyFont="1" applyFill="1" applyBorder="1" applyAlignment="1" applyProtection="1">
      <alignment horizontal="center" vertical="center" wrapText="1"/>
    </xf>
    <xf numFmtId="0" fontId="11" fillId="11" borderId="0" xfId="3" applyFont="1" applyFill="1" applyAlignment="1">
      <alignment horizontal="left" vertical="top"/>
    </xf>
    <xf numFmtId="49" fontId="12" fillId="11" borderId="4" xfId="0" applyNumberFormat="1" applyFont="1" applyFill="1" applyBorder="1" applyAlignment="1">
      <alignment horizontal="center" vertical="center" wrapText="1"/>
    </xf>
    <xf numFmtId="166" fontId="16" fillId="11" borderId="3" xfId="0" applyNumberFormat="1" applyFont="1" applyFill="1" applyBorder="1" applyAlignment="1" applyProtection="1">
      <alignment vertical="center" wrapText="1"/>
    </xf>
    <xf numFmtId="0" fontId="12" fillId="11" borderId="4" xfId="0" applyFont="1" applyFill="1" applyBorder="1" applyAlignment="1">
      <alignment horizontal="center" vertical="center" wrapText="1"/>
    </xf>
    <xf numFmtId="49" fontId="34" fillId="11" borderId="4" xfId="0" applyNumberFormat="1" applyFont="1" applyFill="1" applyBorder="1" applyAlignment="1">
      <alignment vertical="center"/>
    </xf>
    <xf numFmtId="0" fontId="34" fillId="11" borderId="3" xfId="0" applyFont="1" applyFill="1" applyBorder="1" applyAlignment="1">
      <alignment vertical="center"/>
    </xf>
    <xf numFmtId="0" fontId="34" fillId="11" borderId="4" xfId="0" applyFont="1" applyFill="1" applyBorder="1" applyAlignment="1">
      <alignment vertical="center"/>
    </xf>
    <xf numFmtId="0" fontId="12" fillId="11" borderId="4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34" fillId="16" borderId="3" xfId="0" applyFont="1" applyFill="1" applyBorder="1" applyAlignment="1">
      <alignment horizontal="center" vertical="center"/>
    </xf>
    <xf numFmtId="12" fontId="34" fillId="16" borderId="3" xfId="0" applyNumberFormat="1" applyFont="1" applyFill="1" applyBorder="1" applyAlignment="1">
      <alignment horizontal="center" vertical="center"/>
    </xf>
    <xf numFmtId="0" fontId="33" fillId="16" borderId="3" xfId="0" applyFont="1" applyFill="1" applyBorder="1" applyAlignment="1" applyProtection="1">
      <alignment horizontal="left" vertical="center"/>
    </xf>
    <xf numFmtId="0" fontId="34" fillId="16" borderId="3" xfId="0" applyNumberFormat="1" applyFont="1" applyFill="1" applyBorder="1" applyAlignment="1">
      <alignment horizontal="center"/>
    </xf>
    <xf numFmtId="165" fontId="11" fillId="16" borderId="3" xfId="1" applyFont="1" applyFill="1" applyBorder="1" applyAlignment="1">
      <alignment horizontal="center" vertical="center"/>
    </xf>
    <xf numFmtId="165" fontId="12" fillId="16" borderId="3" xfId="0" applyNumberFormat="1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34" fillId="16" borderId="3" xfId="0" applyFont="1" applyFill="1" applyBorder="1"/>
    <xf numFmtId="0" fontId="34" fillId="16" borderId="3" xfId="0" applyFont="1" applyFill="1" applyBorder="1" applyAlignment="1">
      <alignment horizontal="center"/>
    </xf>
    <xf numFmtId="0" fontId="14" fillId="16" borderId="3" xfId="3" applyFont="1" applyFill="1" applyBorder="1" applyAlignment="1" applyProtection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4" fillId="17" borderId="3" xfId="3" applyFont="1" applyFill="1" applyBorder="1" applyAlignment="1" applyProtection="1">
      <alignment horizontal="center" vertical="center"/>
    </xf>
    <xf numFmtId="0" fontId="34" fillId="17" borderId="3" xfId="0" applyFont="1" applyFill="1" applyBorder="1"/>
    <xf numFmtId="0" fontId="34" fillId="17" borderId="3" xfId="0" applyFont="1" applyFill="1" applyBorder="1" applyAlignment="1">
      <alignment horizontal="center" vertical="center"/>
    </xf>
    <xf numFmtId="0" fontId="34" fillId="17" borderId="3" xfId="0" applyFont="1" applyFill="1" applyBorder="1" applyAlignment="1">
      <alignment wrapText="1"/>
    </xf>
    <xf numFmtId="0" fontId="34" fillId="17" borderId="3" xfId="0" applyFont="1" applyFill="1" applyBorder="1" applyAlignment="1">
      <alignment horizontal="center"/>
    </xf>
    <xf numFmtId="165" fontId="11" fillId="17" borderId="3" xfId="1" applyFont="1" applyFill="1" applyBorder="1" applyAlignment="1">
      <alignment horizontal="center" vertical="center"/>
    </xf>
    <xf numFmtId="165" fontId="12" fillId="17" borderId="3" xfId="0" applyNumberFormat="1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/>
    </xf>
    <xf numFmtId="0" fontId="34" fillId="17" borderId="4" xfId="0" applyFont="1" applyFill="1" applyBorder="1" applyAlignment="1">
      <alignment vertical="center"/>
    </xf>
    <xf numFmtId="49" fontId="34" fillId="17" borderId="4" xfId="0" applyNumberFormat="1" applyFont="1" applyFill="1" applyBorder="1" applyAlignment="1">
      <alignment vertical="center"/>
    </xf>
    <xf numFmtId="49" fontId="12" fillId="17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/>
    </xf>
    <xf numFmtId="0" fontId="34" fillId="0" borderId="4" xfId="0" applyFont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49" fontId="34" fillId="0" borderId="3" xfId="0" applyNumberFormat="1" applyFont="1" applyFill="1" applyBorder="1" applyAlignment="1" applyProtection="1">
      <alignment horizontal="left"/>
    </xf>
    <xf numFmtId="49" fontId="34" fillId="0" borderId="4" xfId="0" applyNumberFormat="1" applyFont="1" applyFill="1" applyBorder="1" applyAlignment="1" applyProtection="1">
      <alignment horizontal="left" vertical="center"/>
    </xf>
    <xf numFmtId="0" fontId="34" fillId="0" borderId="3" xfId="0" applyFont="1" applyBorder="1" applyAlignment="1">
      <alignment horizontal="left" vertical="center"/>
    </xf>
    <xf numFmtId="12" fontId="34" fillId="4" borderId="4" xfId="0" applyNumberFormat="1" applyFont="1" applyFill="1" applyBorder="1" applyAlignment="1">
      <alignment horizontal="left" vertical="center"/>
    </xf>
    <xf numFmtId="49" fontId="34" fillId="0" borderId="3" xfId="0" applyNumberFormat="1" applyFont="1" applyFill="1" applyBorder="1" applyAlignment="1" applyProtection="1">
      <alignment horizontal="left" vertical="center"/>
    </xf>
    <xf numFmtId="0" fontId="34" fillId="6" borderId="3" xfId="0" applyFont="1" applyFill="1" applyBorder="1" applyAlignment="1">
      <alignment horizontal="left" vertical="center"/>
    </xf>
    <xf numFmtId="0" fontId="34" fillId="6" borderId="3" xfId="0" applyFont="1" applyFill="1" applyBorder="1" applyAlignment="1">
      <alignment horizontal="left"/>
    </xf>
    <xf numFmtId="0" fontId="40" fillId="0" borderId="1" xfId="0" applyFont="1" applyFill="1" applyBorder="1" applyAlignment="1">
      <alignment horizontal="center" vertical="center"/>
    </xf>
    <xf numFmtId="0" fontId="34" fillId="16" borderId="3" xfId="0" applyFont="1" applyFill="1" applyBorder="1" applyAlignment="1">
      <alignment horizontal="left" vertical="center"/>
    </xf>
    <xf numFmtId="0" fontId="34" fillId="16" borderId="3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5" fontId="5" fillId="3" borderId="3" xfId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49" fontId="14" fillId="0" borderId="5" xfId="0" applyNumberFormat="1" applyFont="1" applyFill="1" applyBorder="1" applyAlignment="1" applyProtection="1">
      <alignment horizontal="center" vertical="center" wrapText="1"/>
    </xf>
    <xf numFmtId="166" fontId="14" fillId="0" borderId="4" xfId="0" applyNumberFormat="1" applyFont="1" applyFill="1" applyBorder="1" applyAlignment="1" applyProtection="1">
      <alignment horizontal="center" vertical="center" wrapText="1"/>
    </xf>
    <xf numFmtId="166" fontId="14" fillId="0" borderId="5" xfId="0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2" fillId="11" borderId="4" xfId="0" applyNumberFormat="1" applyFont="1" applyFill="1" applyBorder="1" applyAlignment="1">
      <alignment horizontal="center" vertical="center" wrapText="1"/>
    </xf>
    <xf numFmtId="49" fontId="12" fillId="11" borderId="5" xfId="0" applyNumberFormat="1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49" fontId="16" fillId="11" borderId="3" xfId="0" applyNumberFormat="1" applyFont="1" applyFill="1" applyBorder="1" applyAlignment="1" applyProtection="1">
      <alignment horizontal="center" vertical="center" wrapText="1"/>
    </xf>
    <xf numFmtId="166" fontId="16" fillId="11" borderId="3" xfId="0" applyNumberFormat="1" applyFont="1" applyFill="1" applyBorder="1" applyAlignment="1" applyProtection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34" fillId="11" borderId="4" xfId="0" applyFont="1" applyFill="1" applyBorder="1" applyAlignment="1">
      <alignment horizontal="center" vertical="center"/>
    </xf>
    <xf numFmtId="0" fontId="34" fillId="11" borderId="9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center" vertical="center"/>
    </xf>
    <xf numFmtId="49" fontId="34" fillId="11" borderId="4" xfId="0" applyNumberFormat="1" applyFont="1" applyFill="1" applyBorder="1" applyAlignment="1">
      <alignment horizontal="center" vertical="center"/>
    </xf>
    <xf numFmtId="49" fontId="34" fillId="11" borderId="9" xfId="0" applyNumberFormat="1" applyFont="1" applyFill="1" applyBorder="1" applyAlignment="1">
      <alignment horizontal="center" vertical="center"/>
    </xf>
    <xf numFmtId="49" fontId="34" fillId="11" borderId="5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29" fillId="3" borderId="3" xfId="1" applyFont="1" applyFill="1" applyBorder="1" applyAlignment="1">
      <alignment horizontal="center" vertical="center"/>
    </xf>
    <xf numFmtId="166" fontId="16" fillId="0" borderId="3" xfId="0" applyNumberFormat="1" applyFont="1" applyFill="1" applyBorder="1" applyAlignment="1" applyProtection="1">
      <alignment horizontal="center" vertical="center" wrapText="1"/>
    </xf>
    <xf numFmtId="49" fontId="16" fillId="0" borderId="3" xfId="0" applyNumberFormat="1" applyFont="1" applyFill="1" applyBorder="1" applyAlignment="1" applyProtection="1">
      <alignment horizontal="center" vertical="center" wrapText="1"/>
    </xf>
    <xf numFmtId="0" fontId="12" fillId="12" borderId="4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9" xfId="0" applyNumberFormat="1" applyFont="1" applyBorder="1" applyAlignment="1">
      <alignment horizontal="center" vertical="center"/>
    </xf>
    <xf numFmtId="49" fontId="34" fillId="0" borderId="5" xfId="0" applyNumberFormat="1" applyFont="1" applyBorder="1" applyAlignment="1">
      <alignment horizontal="center" vertical="center"/>
    </xf>
  </cellXfs>
  <cellStyles count="5">
    <cellStyle name="Moneda" xfId="1" builtinId="4"/>
    <cellStyle name="Moneda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1311648</xdr:colOff>
      <xdr:row>0</xdr:row>
      <xdr:rowOff>251573</xdr:rowOff>
    </xdr:from>
    <xdr:to>
      <xdr:col>3</xdr:col>
      <xdr:colOff>1415302</xdr:colOff>
      <xdr:row>2</xdr:row>
      <xdr:rowOff>203948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71" b="61782" l="16113" r="7608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442" t="36312" r="33821" b="43479"/>
        <a:stretch/>
      </xdr:blipFill>
      <xdr:spPr bwMode="auto">
        <a:xfrm>
          <a:off x="1664073" y="251573"/>
          <a:ext cx="2179544" cy="828675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922366</xdr:colOff>
      <xdr:row>1</xdr:row>
      <xdr:rowOff>61074</xdr:rowOff>
    </xdr:from>
    <xdr:to>
      <xdr:col>3</xdr:col>
      <xdr:colOff>339588</xdr:colOff>
      <xdr:row>3</xdr:row>
      <xdr:rowOff>124239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71" b="61782" l="16113" r="7608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442" t="36312" r="33821" b="43479"/>
        <a:stretch/>
      </xdr:blipFill>
      <xdr:spPr bwMode="auto">
        <a:xfrm>
          <a:off x="1278518" y="491770"/>
          <a:ext cx="1728070" cy="7257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1311648</xdr:colOff>
      <xdr:row>0</xdr:row>
      <xdr:rowOff>251573</xdr:rowOff>
    </xdr:from>
    <xdr:to>
      <xdr:col>3</xdr:col>
      <xdr:colOff>1176617</xdr:colOff>
      <xdr:row>2</xdr:row>
      <xdr:rowOff>203948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71" b="61782" l="16113" r="7608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442" t="36312" r="33821" b="43479"/>
        <a:stretch/>
      </xdr:blipFill>
      <xdr:spPr bwMode="auto">
        <a:xfrm>
          <a:off x="1659030" y="251573"/>
          <a:ext cx="2184587" cy="82643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OFICINA%20GYE%20CONTABILIDAD%202/gye%202/INFORME%20CONTABLE/2018/DICIEMBRE/RESERVA%20DE%20EFECTIVO%20MES%20DE%20DICIEMBRE%20DEL%202018%20QU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EP. ACUMULADA"/>
      <sheetName val="BALANCE MRR"/>
      <sheetName val="BALANCE MRA"/>
      <sheetName val="BALANCE QCN"/>
      <sheetName val="RESERVA DE EFECTIVO ABILA."/>
      <sheetName val="RESERVA EXCEL"/>
      <sheetName val="BALANCE QP"/>
      <sheetName val="BENEFICIOS SOCIALES"/>
      <sheetName val="BALANCE QMA "/>
      <sheetName val="BALANCE QMO"/>
      <sheetName val="BALANCE QSC"/>
      <sheetName val="hoja 21"/>
      <sheetName val="SALDO 10 -15 NIÑOS"/>
      <sheetName val="Hoja3"/>
      <sheetName val="INT. PADRINOS"/>
      <sheetName val="AYUDA FAMLA "/>
      <sheetName val="FONDO CUMPLEAÑOS"/>
      <sheetName val="SRI"/>
      <sheetName val="Hoja2"/>
      <sheetName val="APADRINADOS RETIRADOS "/>
      <sheetName val="BECAS"/>
      <sheetName val="GASTO ADM R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AH16">
            <v>1826.9299999999994</v>
          </cell>
        </row>
        <row r="19">
          <cell r="AH19">
            <v>1443.4800000000032</v>
          </cell>
        </row>
      </sheetData>
      <sheetData sheetId="14"/>
      <sheetData sheetId="15"/>
      <sheetData sheetId="16"/>
      <sheetData sheetId="17">
        <row r="28">
          <cell r="S28">
            <v>0</v>
          </cell>
          <cell r="V28">
            <v>0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4" workbookViewId="0">
      <selection activeCell="F32" sqref="F32"/>
    </sheetView>
  </sheetViews>
  <sheetFormatPr baseColWidth="10" defaultRowHeight="12.75" x14ac:dyDescent="0.2"/>
  <cols>
    <col min="1" max="1" width="3.5703125" style="85" bestFit="1" customWidth="1"/>
    <col min="2" max="2" width="11" style="85" bestFit="1" customWidth="1"/>
    <col min="3" max="3" width="4.85546875" style="85" bestFit="1" customWidth="1"/>
    <col min="4" max="4" width="5" style="85" bestFit="1" customWidth="1"/>
    <col min="5" max="5" width="4.5703125" style="85" bestFit="1" customWidth="1"/>
    <col min="6" max="6" width="5" style="85" bestFit="1" customWidth="1"/>
    <col min="7" max="7" width="13" style="85" bestFit="1" customWidth="1"/>
    <col min="8" max="8" width="48" style="85" bestFit="1" customWidth="1"/>
    <col min="9" max="9" width="2.28515625" style="85" bestFit="1" customWidth="1"/>
    <col min="10" max="10" width="11" style="85" bestFit="1" customWidth="1"/>
    <col min="11" max="11" width="42" style="85" bestFit="1" customWidth="1"/>
    <col min="12" max="12" width="5" style="85" bestFit="1" customWidth="1"/>
    <col min="13" max="16384" width="11.42578125" style="85"/>
  </cols>
  <sheetData>
    <row r="1" spans="1:12" x14ac:dyDescent="0.2">
      <c r="A1" s="85" t="s">
        <v>358</v>
      </c>
      <c r="B1" s="85" t="s">
        <v>24</v>
      </c>
      <c r="C1" s="85" t="s">
        <v>359</v>
      </c>
      <c r="D1" s="85">
        <v>3667</v>
      </c>
      <c r="E1" s="85" t="s">
        <v>360</v>
      </c>
      <c r="F1" s="85" t="s">
        <v>361</v>
      </c>
      <c r="G1" s="85" t="s">
        <v>22</v>
      </c>
      <c r="H1" s="85" t="s">
        <v>363</v>
      </c>
      <c r="I1" s="85" t="s">
        <v>362</v>
      </c>
      <c r="J1" s="85" t="str">
        <f>+B1</f>
        <v>1709628109</v>
      </c>
      <c r="K1" s="85" t="s">
        <v>23</v>
      </c>
      <c r="L1" s="85">
        <v>10</v>
      </c>
    </row>
    <row r="2" spans="1:12" x14ac:dyDescent="0.2">
      <c r="A2" s="85" t="s">
        <v>358</v>
      </c>
      <c r="B2" s="85" t="s">
        <v>28</v>
      </c>
      <c r="C2" s="85" t="s">
        <v>359</v>
      </c>
      <c r="D2" s="85">
        <v>3667</v>
      </c>
      <c r="E2" s="85" t="s">
        <v>360</v>
      </c>
      <c r="F2" s="85" t="s">
        <v>361</v>
      </c>
      <c r="G2" s="85" t="s">
        <v>26</v>
      </c>
      <c r="H2" s="85" t="s">
        <v>363</v>
      </c>
      <c r="I2" s="85" t="s">
        <v>362</v>
      </c>
      <c r="J2" s="85" t="str">
        <f t="shared" ref="J2:J41" si="0">+B2</f>
        <v>1722057674</v>
      </c>
      <c r="K2" s="85" t="s">
        <v>27</v>
      </c>
      <c r="L2" s="85" t="s">
        <v>205</v>
      </c>
    </row>
    <row r="3" spans="1:12" x14ac:dyDescent="0.2">
      <c r="A3" s="85" t="s">
        <v>358</v>
      </c>
      <c r="B3" s="85" t="s">
        <v>32</v>
      </c>
      <c r="C3" s="85" t="s">
        <v>359</v>
      </c>
      <c r="D3" s="85">
        <v>3667</v>
      </c>
      <c r="E3" s="85" t="s">
        <v>360</v>
      </c>
      <c r="F3" s="85" t="s">
        <v>361</v>
      </c>
      <c r="G3" s="85" t="s">
        <v>30</v>
      </c>
      <c r="H3" s="85" t="s">
        <v>363</v>
      </c>
      <c r="I3" s="85" t="s">
        <v>362</v>
      </c>
      <c r="J3" s="85" t="str">
        <f t="shared" si="0"/>
        <v>1710983931</v>
      </c>
      <c r="K3" s="85" t="s">
        <v>31</v>
      </c>
      <c r="L3" s="85">
        <v>10</v>
      </c>
    </row>
    <row r="4" spans="1:12" x14ac:dyDescent="0.2">
      <c r="A4" s="85" t="s">
        <v>358</v>
      </c>
      <c r="B4" s="85" t="s">
        <v>36</v>
      </c>
      <c r="C4" s="85" t="s">
        <v>359</v>
      </c>
      <c r="D4" s="85">
        <v>3667</v>
      </c>
      <c r="E4" s="85" t="s">
        <v>360</v>
      </c>
      <c r="F4" s="85" t="s">
        <v>361</v>
      </c>
      <c r="G4" s="85" t="s">
        <v>34</v>
      </c>
      <c r="H4" s="85" t="s">
        <v>363</v>
      </c>
      <c r="I4" s="85" t="s">
        <v>362</v>
      </c>
      <c r="J4" s="85" t="str">
        <f t="shared" si="0"/>
        <v>1752969574</v>
      </c>
      <c r="K4" s="85" t="s">
        <v>35</v>
      </c>
      <c r="L4" s="85">
        <v>10</v>
      </c>
    </row>
    <row r="5" spans="1:12" x14ac:dyDescent="0.2">
      <c r="A5" s="85" t="s">
        <v>358</v>
      </c>
      <c r="B5" s="85" t="s">
        <v>40</v>
      </c>
      <c r="C5" s="85" t="s">
        <v>359</v>
      </c>
      <c r="D5" s="85">
        <v>3667</v>
      </c>
      <c r="E5" s="85" t="s">
        <v>360</v>
      </c>
      <c r="F5" s="85" t="s">
        <v>361</v>
      </c>
      <c r="G5" s="85" t="s">
        <v>38</v>
      </c>
      <c r="H5" s="85" t="s">
        <v>363</v>
      </c>
      <c r="I5" s="85" t="s">
        <v>362</v>
      </c>
      <c r="J5" s="85" t="str">
        <f t="shared" si="0"/>
        <v>1719795229</v>
      </c>
      <c r="K5" s="85" t="s">
        <v>39</v>
      </c>
      <c r="L5" s="85">
        <v>10</v>
      </c>
    </row>
    <row r="6" spans="1:12" x14ac:dyDescent="0.2">
      <c r="A6" s="85" t="s">
        <v>358</v>
      </c>
      <c r="B6" s="85" t="s">
        <v>45</v>
      </c>
      <c r="C6" s="85" t="s">
        <v>359</v>
      </c>
      <c r="D6" s="85">
        <v>3698</v>
      </c>
      <c r="E6" s="85" t="s">
        <v>360</v>
      </c>
      <c r="F6" s="85" t="s">
        <v>361</v>
      </c>
      <c r="G6" s="85" t="s">
        <v>43</v>
      </c>
      <c r="H6" s="85" t="s">
        <v>363</v>
      </c>
      <c r="I6" s="85" t="s">
        <v>362</v>
      </c>
      <c r="J6" s="85" t="str">
        <f t="shared" si="0"/>
        <v>1101127056</v>
      </c>
      <c r="K6" s="85" t="s">
        <v>44</v>
      </c>
      <c r="L6" s="85" t="s">
        <v>202</v>
      </c>
    </row>
    <row r="7" spans="1:12" x14ac:dyDescent="0.2">
      <c r="A7" s="85" t="s">
        <v>358</v>
      </c>
      <c r="B7" s="85" t="s">
        <v>50</v>
      </c>
      <c r="C7" s="85" t="s">
        <v>359</v>
      </c>
      <c r="D7" s="85">
        <v>3642</v>
      </c>
      <c r="E7" s="85" t="s">
        <v>360</v>
      </c>
      <c r="F7" s="85" t="s">
        <v>361</v>
      </c>
      <c r="G7" s="85" t="s">
        <v>48</v>
      </c>
      <c r="H7" s="85" t="s">
        <v>363</v>
      </c>
      <c r="I7" s="85" t="s">
        <v>362</v>
      </c>
      <c r="J7" s="85" t="str">
        <f t="shared" si="0"/>
        <v>1753222742</v>
      </c>
      <c r="K7" s="85" t="s">
        <v>49</v>
      </c>
      <c r="L7" s="85">
        <v>10</v>
      </c>
    </row>
    <row r="8" spans="1:12" x14ac:dyDescent="0.2">
      <c r="A8" s="85" t="s">
        <v>358</v>
      </c>
      <c r="B8" s="85" t="s">
        <v>55</v>
      </c>
      <c r="C8" s="85" t="s">
        <v>359</v>
      </c>
      <c r="D8" s="85">
        <v>3667</v>
      </c>
      <c r="E8" s="85" t="s">
        <v>360</v>
      </c>
      <c r="F8" s="85" t="s">
        <v>361</v>
      </c>
      <c r="G8" s="85" t="s">
        <v>53</v>
      </c>
      <c r="H8" s="85" t="s">
        <v>363</v>
      </c>
      <c r="I8" s="85" t="s">
        <v>362</v>
      </c>
      <c r="J8" s="85" t="str">
        <f t="shared" si="0"/>
        <v>1703345098</v>
      </c>
      <c r="K8" s="85" t="s">
        <v>54</v>
      </c>
      <c r="L8" s="85" t="s">
        <v>194</v>
      </c>
    </row>
    <row r="9" spans="1:12" x14ac:dyDescent="0.2">
      <c r="A9" s="85" t="s">
        <v>358</v>
      </c>
      <c r="B9" s="85" t="s">
        <v>59</v>
      </c>
      <c r="C9" s="85" t="s">
        <v>359</v>
      </c>
      <c r="D9" s="85">
        <v>3667</v>
      </c>
      <c r="E9" s="85" t="s">
        <v>360</v>
      </c>
      <c r="F9" s="85" t="s">
        <v>361</v>
      </c>
      <c r="G9" s="85" t="s">
        <v>57</v>
      </c>
      <c r="H9" s="85" t="s">
        <v>363</v>
      </c>
      <c r="I9" s="85" t="s">
        <v>362</v>
      </c>
      <c r="J9" s="85" t="str">
        <f t="shared" si="0"/>
        <v>1716008592</v>
      </c>
      <c r="K9" s="85" t="s">
        <v>58</v>
      </c>
      <c r="L9" s="85">
        <v>10</v>
      </c>
    </row>
    <row r="10" spans="1:12" x14ac:dyDescent="0.2">
      <c r="A10" s="85" t="s">
        <v>358</v>
      </c>
      <c r="B10" s="85" t="s">
        <v>63</v>
      </c>
      <c r="C10" s="85" t="s">
        <v>359</v>
      </c>
      <c r="D10" s="85">
        <v>3642</v>
      </c>
      <c r="E10" s="85" t="s">
        <v>360</v>
      </c>
      <c r="F10" s="85" t="s">
        <v>361</v>
      </c>
      <c r="G10" s="85" t="s">
        <v>61</v>
      </c>
      <c r="H10" s="85" t="s">
        <v>363</v>
      </c>
      <c r="I10" s="85" t="s">
        <v>362</v>
      </c>
      <c r="J10" s="85" t="str">
        <f t="shared" si="0"/>
        <v>1753696481</v>
      </c>
      <c r="K10" s="85" t="s">
        <v>62</v>
      </c>
      <c r="L10" s="85">
        <v>10</v>
      </c>
    </row>
    <row r="11" spans="1:12" x14ac:dyDescent="0.2">
      <c r="A11" s="85" t="s">
        <v>358</v>
      </c>
      <c r="B11" s="85" t="s">
        <v>67</v>
      </c>
      <c r="C11" s="85" t="s">
        <v>359</v>
      </c>
      <c r="D11" s="85">
        <v>3667</v>
      </c>
      <c r="E11" s="85" t="s">
        <v>360</v>
      </c>
      <c r="F11" s="85" t="s">
        <v>361</v>
      </c>
      <c r="G11" s="85" t="s">
        <v>65</v>
      </c>
      <c r="H11" s="85" t="s">
        <v>363</v>
      </c>
      <c r="I11" s="85" t="s">
        <v>362</v>
      </c>
      <c r="J11" s="85" t="str">
        <f t="shared" si="0"/>
        <v>1725900649</v>
      </c>
      <c r="K11" s="85" t="s">
        <v>66</v>
      </c>
      <c r="L11" s="85">
        <v>10</v>
      </c>
    </row>
    <row r="12" spans="1:12" x14ac:dyDescent="0.2">
      <c r="A12" s="85" t="s">
        <v>358</v>
      </c>
      <c r="B12" s="85" t="s">
        <v>72</v>
      </c>
      <c r="C12" s="85" t="s">
        <v>359</v>
      </c>
      <c r="D12" s="85">
        <v>3667</v>
      </c>
      <c r="E12" s="85" t="s">
        <v>360</v>
      </c>
      <c r="F12" s="85" t="s">
        <v>361</v>
      </c>
      <c r="G12" s="85" t="s">
        <v>70</v>
      </c>
      <c r="H12" s="85" t="s">
        <v>363</v>
      </c>
      <c r="I12" s="85" t="s">
        <v>362</v>
      </c>
      <c r="J12" s="85" t="str">
        <f t="shared" si="0"/>
        <v>1719295675</v>
      </c>
      <c r="K12" s="85" t="s">
        <v>71</v>
      </c>
      <c r="L12" s="85" t="s">
        <v>206</v>
      </c>
    </row>
    <row r="13" spans="1:12" x14ac:dyDescent="0.2">
      <c r="A13" s="85" t="s">
        <v>358</v>
      </c>
      <c r="B13" s="85" t="s">
        <v>91</v>
      </c>
      <c r="C13" s="85" t="s">
        <v>359</v>
      </c>
      <c r="D13" s="85">
        <v>3667</v>
      </c>
      <c r="E13" s="85" t="s">
        <v>360</v>
      </c>
      <c r="F13" s="85" t="s">
        <v>361</v>
      </c>
      <c r="G13" s="85" t="s">
        <v>81</v>
      </c>
      <c r="H13" s="85" t="s">
        <v>363</v>
      </c>
      <c r="I13" s="85" t="s">
        <v>362</v>
      </c>
      <c r="J13" s="85" t="str">
        <f t="shared" si="0"/>
        <v>1717731267</v>
      </c>
      <c r="K13" s="85" t="s">
        <v>86</v>
      </c>
      <c r="L13" s="85" t="s">
        <v>202</v>
      </c>
    </row>
    <row r="14" spans="1:12" x14ac:dyDescent="0.2">
      <c r="A14" s="85" t="s">
        <v>358</v>
      </c>
      <c r="B14" s="85">
        <v>1200100392</v>
      </c>
      <c r="C14" s="85" t="s">
        <v>359</v>
      </c>
      <c r="D14" s="85">
        <v>3642</v>
      </c>
      <c r="E14" s="85" t="s">
        <v>360</v>
      </c>
      <c r="F14" s="85" t="s">
        <v>361</v>
      </c>
      <c r="G14" s="85">
        <v>2203966556</v>
      </c>
      <c r="H14" s="85" t="s">
        <v>363</v>
      </c>
      <c r="I14" s="85" t="s">
        <v>362</v>
      </c>
      <c r="J14" s="85">
        <f t="shared" si="0"/>
        <v>1200100392</v>
      </c>
      <c r="K14" s="85" t="s">
        <v>87</v>
      </c>
      <c r="L14" s="85">
        <v>10</v>
      </c>
    </row>
    <row r="15" spans="1:12" x14ac:dyDescent="0.2">
      <c r="A15" s="85" t="s">
        <v>358</v>
      </c>
      <c r="B15" s="85" t="s">
        <v>92</v>
      </c>
      <c r="C15" s="85" t="s">
        <v>359</v>
      </c>
      <c r="D15" s="85">
        <v>3667</v>
      </c>
      <c r="E15" s="85" t="s">
        <v>360</v>
      </c>
      <c r="F15" s="85" t="s">
        <v>361</v>
      </c>
      <c r="G15" s="85" t="s">
        <v>82</v>
      </c>
      <c r="H15" s="85" t="s">
        <v>363</v>
      </c>
      <c r="I15" s="85" t="s">
        <v>362</v>
      </c>
      <c r="J15" s="85" t="str">
        <f t="shared" si="0"/>
        <v>1752781821</v>
      </c>
      <c r="K15" s="85" t="s">
        <v>88</v>
      </c>
      <c r="L15" s="85">
        <v>10</v>
      </c>
    </row>
    <row r="16" spans="1:12" x14ac:dyDescent="0.2">
      <c r="A16" s="85" t="s">
        <v>358</v>
      </c>
      <c r="B16" s="85" t="s">
        <v>93</v>
      </c>
      <c r="C16" s="85" t="s">
        <v>359</v>
      </c>
      <c r="D16" s="85">
        <v>3667</v>
      </c>
      <c r="E16" s="85" t="s">
        <v>360</v>
      </c>
      <c r="F16" s="85" t="s">
        <v>361</v>
      </c>
      <c r="G16" s="85" t="s">
        <v>83</v>
      </c>
      <c r="H16" s="85" t="s">
        <v>363</v>
      </c>
      <c r="I16" s="85" t="s">
        <v>362</v>
      </c>
      <c r="J16" s="85" t="str">
        <f t="shared" si="0"/>
        <v>1700372095</v>
      </c>
      <c r="K16" s="85" t="s">
        <v>89</v>
      </c>
      <c r="L16" s="85" t="s">
        <v>201</v>
      </c>
    </row>
    <row r="17" spans="1:12" x14ac:dyDescent="0.2">
      <c r="A17" s="85" t="s">
        <v>358</v>
      </c>
      <c r="B17" s="85" t="s">
        <v>94</v>
      </c>
      <c r="C17" s="85" t="s">
        <v>359</v>
      </c>
      <c r="D17" s="85">
        <v>3642</v>
      </c>
      <c r="E17" s="85" t="s">
        <v>360</v>
      </c>
      <c r="F17" s="85" t="s">
        <v>361</v>
      </c>
      <c r="G17" s="85" t="s">
        <v>84</v>
      </c>
      <c r="H17" s="85" t="s">
        <v>363</v>
      </c>
      <c r="I17" s="85" t="s">
        <v>362</v>
      </c>
      <c r="J17" s="85" t="str">
        <f t="shared" si="0"/>
        <v>0201813441</v>
      </c>
      <c r="K17" s="85" t="s">
        <v>90</v>
      </c>
      <c r="L17" s="85" t="s">
        <v>206</v>
      </c>
    </row>
    <row r="18" spans="1:12" x14ac:dyDescent="0.2">
      <c r="A18" s="85" t="s">
        <v>358</v>
      </c>
      <c r="B18" s="85" t="s">
        <v>95</v>
      </c>
      <c r="C18" s="85" t="s">
        <v>359</v>
      </c>
      <c r="D18" s="85">
        <v>3698</v>
      </c>
      <c r="E18" s="85" t="s">
        <v>360</v>
      </c>
      <c r="F18" s="85" t="s">
        <v>361</v>
      </c>
      <c r="G18" s="85" t="s">
        <v>85</v>
      </c>
      <c r="H18" s="85" t="s">
        <v>363</v>
      </c>
      <c r="I18" s="85" t="s">
        <v>362</v>
      </c>
      <c r="J18" s="85" t="str">
        <f t="shared" si="0"/>
        <v>1704782620</v>
      </c>
      <c r="K18" s="85" t="s">
        <v>80</v>
      </c>
      <c r="L18" s="85">
        <v>10</v>
      </c>
    </row>
    <row r="19" spans="1:12" x14ac:dyDescent="0.2">
      <c r="A19" s="85" t="s">
        <v>358</v>
      </c>
      <c r="B19" s="85" t="s">
        <v>99</v>
      </c>
      <c r="C19" s="85" t="s">
        <v>359</v>
      </c>
      <c r="D19" s="85">
        <v>3667</v>
      </c>
      <c r="E19" s="85" t="s">
        <v>360</v>
      </c>
      <c r="F19" s="85" t="s">
        <v>361</v>
      </c>
      <c r="G19" s="85" t="s">
        <v>97</v>
      </c>
      <c r="H19" s="85" t="s">
        <v>363</v>
      </c>
      <c r="I19" s="85" t="s">
        <v>362</v>
      </c>
      <c r="J19" s="85" t="str">
        <f t="shared" si="0"/>
        <v>1726320995</v>
      </c>
      <c r="K19" s="85" t="s">
        <v>98</v>
      </c>
      <c r="L19" s="85">
        <v>10</v>
      </c>
    </row>
    <row r="20" spans="1:12" x14ac:dyDescent="0.2">
      <c r="A20" s="85" t="s">
        <v>358</v>
      </c>
      <c r="B20" s="85" t="s">
        <v>104</v>
      </c>
      <c r="C20" s="85" t="s">
        <v>359</v>
      </c>
      <c r="D20" s="85">
        <v>3667</v>
      </c>
      <c r="E20" s="85" t="s">
        <v>360</v>
      </c>
      <c r="F20" s="85" t="s">
        <v>361</v>
      </c>
      <c r="G20" s="85" t="s">
        <v>102</v>
      </c>
      <c r="H20" s="85" t="s">
        <v>363</v>
      </c>
      <c r="I20" s="85" t="s">
        <v>362</v>
      </c>
      <c r="J20" s="85" t="str">
        <f t="shared" si="0"/>
        <v>1713399671</v>
      </c>
      <c r="K20" s="85" t="s">
        <v>103</v>
      </c>
      <c r="L20" s="85" t="s">
        <v>196</v>
      </c>
    </row>
    <row r="21" spans="1:12" x14ac:dyDescent="0.2">
      <c r="A21" s="85" t="s">
        <v>358</v>
      </c>
      <c r="B21" s="85" t="s">
        <v>108</v>
      </c>
      <c r="C21" s="85" t="s">
        <v>359</v>
      </c>
      <c r="D21" s="85">
        <v>3667</v>
      </c>
      <c r="E21" s="85" t="s">
        <v>360</v>
      </c>
      <c r="F21" s="85" t="s">
        <v>361</v>
      </c>
      <c r="G21" s="85" t="s">
        <v>106</v>
      </c>
      <c r="H21" s="85" t="s">
        <v>363</v>
      </c>
      <c r="I21" s="85" t="s">
        <v>362</v>
      </c>
      <c r="J21" s="85" t="str">
        <f t="shared" si="0"/>
        <v>1715722037</v>
      </c>
      <c r="K21" s="85" t="s">
        <v>107</v>
      </c>
      <c r="L21" s="85" t="s">
        <v>195</v>
      </c>
    </row>
    <row r="22" spans="1:12" x14ac:dyDescent="0.2">
      <c r="A22" s="85" t="s">
        <v>358</v>
      </c>
      <c r="B22" s="85" t="s">
        <v>112</v>
      </c>
      <c r="C22" s="85" t="s">
        <v>359</v>
      </c>
      <c r="D22" s="85">
        <v>3667</v>
      </c>
      <c r="E22" s="85" t="s">
        <v>360</v>
      </c>
      <c r="F22" s="85" t="s">
        <v>361</v>
      </c>
      <c r="G22" s="85" t="s">
        <v>110</v>
      </c>
      <c r="H22" s="85" t="s">
        <v>363</v>
      </c>
      <c r="I22" s="85" t="s">
        <v>362</v>
      </c>
      <c r="J22" s="85" t="str">
        <f t="shared" si="0"/>
        <v>1750636977</v>
      </c>
      <c r="K22" s="85" t="s">
        <v>111</v>
      </c>
      <c r="L22" s="85" t="s">
        <v>194</v>
      </c>
    </row>
    <row r="23" spans="1:12" x14ac:dyDescent="0.2">
      <c r="A23" s="85" t="s">
        <v>358</v>
      </c>
      <c r="B23" s="85" t="s">
        <v>116</v>
      </c>
      <c r="C23" s="85" t="s">
        <v>359</v>
      </c>
      <c r="D23" s="85">
        <v>3667</v>
      </c>
      <c r="E23" s="85" t="s">
        <v>360</v>
      </c>
      <c r="F23" s="85" t="s">
        <v>361</v>
      </c>
      <c r="G23" s="85" t="s">
        <v>114</v>
      </c>
      <c r="H23" s="85" t="s">
        <v>363</v>
      </c>
      <c r="I23" s="85" t="s">
        <v>362</v>
      </c>
      <c r="J23" s="85" t="str">
        <f t="shared" si="0"/>
        <v>1713896221</v>
      </c>
      <c r="K23" s="85" t="s">
        <v>115</v>
      </c>
      <c r="L23" s="85">
        <v>10</v>
      </c>
    </row>
    <row r="24" spans="1:12" x14ac:dyDescent="0.2">
      <c r="A24" s="85" t="s">
        <v>358</v>
      </c>
      <c r="B24" s="85" t="s">
        <v>120</v>
      </c>
      <c r="C24" s="85" t="s">
        <v>359</v>
      </c>
      <c r="D24" s="85">
        <v>3667</v>
      </c>
      <c r="E24" s="85" t="s">
        <v>360</v>
      </c>
      <c r="F24" s="85" t="s">
        <v>361</v>
      </c>
      <c r="G24" s="85" t="s">
        <v>118</v>
      </c>
      <c r="H24" s="85" t="s">
        <v>363</v>
      </c>
      <c r="I24" s="85" t="s">
        <v>362</v>
      </c>
      <c r="J24" s="85" t="str">
        <f t="shared" si="0"/>
        <v>2100377288</v>
      </c>
      <c r="K24" s="85" t="s">
        <v>119</v>
      </c>
      <c r="L24" s="85" t="s">
        <v>205</v>
      </c>
    </row>
    <row r="25" spans="1:12" x14ac:dyDescent="0.2">
      <c r="A25" s="85" t="s">
        <v>358</v>
      </c>
      <c r="B25" s="85">
        <v>1708508096</v>
      </c>
      <c r="C25" s="85" t="s">
        <v>359</v>
      </c>
      <c r="D25" s="85">
        <v>3698</v>
      </c>
      <c r="E25" s="85" t="s">
        <v>360</v>
      </c>
      <c r="F25" s="85" t="s">
        <v>361</v>
      </c>
      <c r="G25" s="85">
        <v>12203142646</v>
      </c>
      <c r="H25" s="85" t="s">
        <v>363</v>
      </c>
      <c r="I25" s="85" t="s">
        <v>362</v>
      </c>
      <c r="J25" s="85">
        <f t="shared" si="0"/>
        <v>1708508096</v>
      </c>
      <c r="K25" s="85" t="s">
        <v>122</v>
      </c>
      <c r="L25" s="85" t="s">
        <v>205</v>
      </c>
    </row>
    <row r="26" spans="1:12" x14ac:dyDescent="0.2">
      <c r="A26" s="85" t="s">
        <v>358</v>
      </c>
      <c r="B26" s="85">
        <v>1755591383</v>
      </c>
      <c r="C26" s="85" t="s">
        <v>359</v>
      </c>
      <c r="D26" s="85">
        <v>3673</v>
      </c>
      <c r="E26" s="85" t="s">
        <v>360</v>
      </c>
      <c r="F26" s="85" t="s">
        <v>361</v>
      </c>
      <c r="G26" s="85">
        <v>2203909052</v>
      </c>
      <c r="H26" s="85" t="s">
        <v>363</v>
      </c>
      <c r="I26" s="85" t="s">
        <v>362</v>
      </c>
      <c r="J26" s="85">
        <f t="shared" si="0"/>
        <v>1755591383</v>
      </c>
      <c r="K26" s="85" t="s">
        <v>124</v>
      </c>
      <c r="L26" s="85">
        <v>10</v>
      </c>
    </row>
    <row r="27" spans="1:12" x14ac:dyDescent="0.2">
      <c r="A27" s="85" t="s">
        <v>358</v>
      </c>
      <c r="B27" s="85" t="s">
        <v>129</v>
      </c>
      <c r="C27" s="85" t="s">
        <v>359</v>
      </c>
      <c r="D27" s="85">
        <v>3642</v>
      </c>
      <c r="E27" s="85" t="s">
        <v>360</v>
      </c>
      <c r="F27" s="85" t="s">
        <v>361</v>
      </c>
      <c r="G27" s="85" t="s">
        <v>127</v>
      </c>
      <c r="H27" s="85" t="s">
        <v>363</v>
      </c>
      <c r="I27" s="85" t="s">
        <v>362</v>
      </c>
      <c r="J27" s="85" t="str">
        <f t="shared" si="0"/>
        <v>1102684931</v>
      </c>
      <c r="K27" s="85" t="s">
        <v>128</v>
      </c>
      <c r="L27" s="85">
        <v>10</v>
      </c>
    </row>
    <row r="28" spans="1:12" x14ac:dyDescent="0.2">
      <c r="A28" s="85" t="s">
        <v>358</v>
      </c>
      <c r="B28" s="85" t="s">
        <v>133</v>
      </c>
      <c r="C28" s="85" t="s">
        <v>359</v>
      </c>
      <c r="D28" s="85">
        <v>3667</v>
      </c>
      <c r="E28" s="85" t="s">
        <v>360</v>
      </c>
      <c r="F28" s="85" t="s">
        <v>361</v>
      </c>
      <c r="G28" s="85" t="s">
        <v>131</v>
      </c>
      <c r="H28" s="85" t="s">
        <v>363</v>
      </c>
      <c r="I28" s="85" t="s">
        <v>362</v>
      </c>
      <c r="J28" s="85" t="str">
        <f t="shared" si="0"/>
        <v>0502364029</v>
      </c>
      <c r="K28" s="85" t="s">
        <v>132</v>
      </c>
      <c r="L28" s="85">
        <v>10</v>
      </c>
    </row>
    <row r="29" spans="1:12" x14ac:dyDescent="0.2">
      <c r="A29" s="85" t="s">
        <v>358</v>
      </c>
      <c r="B29" s="85" t="s">
        <v>137</v>
      </c>
      <c r="C29" s="85" t="s">
        <v>359</v>
      </c>
      <c r="D29" s="85">
        <v>3614</v>
      </c>
      <c r="E29" s="85" t="s">
        <v>360</v>
      </c>
      <c r="F29" s="85" t="s">
        <v>361</v>
      </c>
      <c r="G29" s="85" t="s">
        <v>135</v>
      </c>
      <c r="H29" s="85" t="s">
        <v>363</v>
      </c>
      <c r="I29" s="85" t="s">
        <v>362</v>
      </c>
      <c r="J29" s="85" t="str">
        <f t="shared" si="0"/>
        <v>1000556660</v>
      </c>
      <c r="K29" s="85" t="s">
        <v>136</v>
      </c>
      <c r="L29" s="85" t="s">
        <v>201</v>
      </c>
    </row>
    <row r="30" spans="1:12" x14ac:dyDescent="0.2">
      <c r="A30" s="85" t="s">
        <v>358</v>
      </c>
      <c r="B30" s="85" t="s">
        <v>141</v>
      </c>
      <c r="C30" s="85" t="s">
        <v>359</v>
      </c>
      <c r="D30" s="85">
        <v>3667</v>
      </c>
      <c r="E30" s="85" t="s">
        <v>360</v>
      </c>
      <c r="F30" s="85" t="s">
        <v>361</v>
      </c>
      <c r="G30" s="85" t="s">
        <v>139</v>
      </c>
      <c r="H30" s="85" t="s">
        <v>363</v>
      </c>
      <c r="I30" s="85" t="s">
        <v>362</v>
      </c>
      <c r="J30" s="85" t="str">
        <f t="shared" si="0"/>
        <v>1705889879</v>
      </c>
      <c r="K30" s="85" t="s">
        <v>140</v>
      </c>
      <c r="L30" s="85" t="s">
        <v>202</v>
      </c>
    </row>
    <row r="31" spans="1:12" x14ac:dyDescent="0.2">
      <c r="A31" s="85" t="s">
        <v>358</v>
      </c>
      <c r="B31" s="85">
        <v>1754405940</v>
      </c>
      <c r="C31" s="85" t="s">
        <v>359</v>
      </c>
      <c r="D31" s="85">
        <v>3667</v>
      </c>
      <c r="E31" s="85" t="s">
        <v>360</v>
      </c>
      <c r="F31" s="85" t="s">
        <v>361</v>
      </c>
      <c r="G31" s="85">
        <v>2203880698</v>
      </c>
      <c r="H31" s="85" t="s">
        <v>363</v>
      </c>
      <c r="I31" s="85" t="s">
        <v>362</v>
      </c>
      <c r="J31" s="85">
        <f t="shared" si="0"/>
        <v>1754405940</v>
      </c>
      <c r="K31" s="85" t="s">
        <v>143</v>
      </c>
      <c r="L31" s="85">
        <v>10</v>
      </c>
    </row>
    <row r="32" spans="1:12" x14ac:dyDescent="0.2">
      <c r="A32" s="85" t="s">
        <v>358</v>
      </c>
      <c r="B32" s="85" t="s">
        <v>147</v>
      </c>
      <c r="C32" s="85" t="s">
        <v>359</v>
      </c>
      <c r="D32" s="85">
        <v>3642</v>
      </c>
      <c r="E32" s="85" t="s">
        <v>360</v>
      </c>
      <c r="F32" s="85" t="s">
        <v>361</v>
      </c>
      <c r="G32" s="85" t="s">
        <v>145</v>
      </c>
      <c r="H32" s="85" t="s">
        <v>363</v>
      </c>
      <c r="I32" s="85" t="s">
        <v>362</v>
      </c>
      <c r="J32" s="85" t="str">
        <f t="shared" si="0"/>
        <v>0603297557</v>
      </c>
      <c r="K32" s="85" t="s">
        <v>146</v>
      </c>
      <c r="L32" s="85">
        <v>10</v>
      </c>
    </row>
    <row r="33" spans="1:12" x14ac:dyDescent="0.2">
      <c r="A33" s="85" t="s">
        <v>358</v>
      </c>
      <c r="B33" s="85" t="s">
        <v>155</v>
      </c>
      <c r="C33" s="85" t="s">
        <v>359</v>
      </c>
      <c r="D33" s="85">
        <v>3698</v>
      </c>
      <c r="E33" s="85" t="s">
        <v>360</v>
      </c>
      <c r="F33" s="85" t="s">
        <v>361</v>
      </c>
      <c r="G33" s="85" t="s">
        <v>153</v>
      </c>
      <c r="H33" s="85" t="s">
        <v>363</v>
      </c>
      <c r="I33" s="85" t="s">
        <v>362</v>
      </c>
      <c r="J33" s="85" t="str">
        <f t="shared" si="0"/>
        <v>1723461602</v>
      </c>
      <c r="K33" s="85" t="s">
        <v>154</v>
      </c>
      <c r="L33" s="85" t="s">
        <v>205</v>
      </c>
    </row>
    <row r="34" spans="1:12" x14ac:dyDescent="0.2">
      <c r="A34" s="85" t="s">
        <v>358</v>
      </c>
      <c r="B34" s="85">
        <v>1701392167</v>
      </c>
      <c r="C34" s="85" t="s">
        <v>359</v>
      </c>
      <c r="D34" s="85">
        <v>3642</v>
      </c>
      <c r="E34" s="85" t="s">
        <v>360</v>
      </c>
      <c r="F34" s="85" t="s">
        <v>361</v>
      </c>
      <c r="G34" s="85" t="s">
        <v>158</v>
      </c>
      <c r="H34" s="85" t="s">
        <v>363</v>
      </c>
      <c r="I34" s="85" t="s">
        <v>362</v>
      </c>
      <c r="J34" s="85">
        <f t="shared" si="0"/>
        <v>1701392167</v>
      </c>
      <c r="K34" s="85" t="s">
        <v>159</v>
      </c>
      <c r="L34" s="85" t="s">
        <v>196</v>
      </c>
    </row>
    <row r="35" spans="1:12" x14ac:dyDescent="0.2">
      <c r="A35" s="85" t="s">
        <v>358</v>
      </c>
      <c r="B35" s="85">
        <v>1713889374</v>
      </c>
      <c r="C35" s="85" t="s">
        <v>359</v>
      </c>
      <c r="D35" s="85">
        <v>3667</v>
      </c>
      <c r="E35" s="85" t="s">
        <v>360</v>
      </c>
      <c r="F35" s="85" t="s">
        <v>361</v>
      </c>
      <c r="G35" s="85" t="s">
        <v>161</v>
      </c>
      <c r="H35" s="85" t="s">
        <v>363</v>
      </c>
      <c r="I35" s="85" t="s">
        <v>362</v>
      </c>
      <c r="J35" s="85">
        <f t="shared" si="0"/>
        <v>1713889374</v>
      </c>
      <c r="K35" s="85" t="s">
        <v>162</v>
      </c>
      <c r="L35" s="85" t="s">
        <v>199</v>
      </c>
    </row>
    <row r="36" spans="1:12" x14ac:dyDescent="0.2">
      <c r="A36" s="85" t="s">
        <v>358</v>
      </c>
      <c r="B36" s="85" t="s">
        <v>167</v>
      </c>
      <c r="C36" s="85" t="s">
        <v>359</v>
      </c>
      <c r="D36" s="85">
        <v>3667</v>
      </c>
      <c r="E36" s="85" t="s">
        <v>360</v>
      </c>
      <c r="F36" s="85" t="s">
        <v>361</v>
      </c>
      <c r="G36" s="85" t="s">
        <v>165</v>
      </c>
      <c r="H36" s="85" t="s">
        <v>363</v>
      </c>
      <c r="I36" s="85" t="s">
        <v>362</v>
      </c>
      <c r="J36" s="85" t="str">
        <f t="shared" si="0"/>
        <v>1753634524</v>
      </c>
      <c r="K36" s="85" t="s">
        <v>166</v>
      </c>
      <c r="L36" s="85">
        <v>10</v>
      </c>
    </row>
    <row r="37" spans="1:12" x14ac:dyDescent="0.2">
      <c r="A37" s="85" t="s">
        <v>358</v>
      </c>
      <c r="B37" s="85" t="s">
        <v>171</v>
      </c>
      <c r="C37" s="85" t="s">
        <v>359</v>
      </c>
      <c r="D37" s="85">
        <v>3667</v>
      </c>
      <c r="E37" s="85" t="s">
        <v>360</v>
      </c>
      <c r="F37" s="85" t="s">
        <v>361</v>
      </c>
      <c r="G37" s="85" t="s">
        <v>169</v>
      </c>
      <c r="H37" s="85" t="s">
        <v>363</v>
      </c>
      <c r="I37" s="85" t="s">
        <v>362</v>
      </c>
      <c r="J37" s="85" t="str">
        <f t="shared" si="0"/>
        <v>1753863719</v>
      </c>
      <c r="K37" s="85" t="s">
        <v>170</v>
      </c>
      <c r="L37" s="85" t="s">
        <v>194</v>
      </c>
    </row>
    <row r="38" spans="1:12" x14ac:dyDescent="0.2">
      <c r="A38" s="85" t="s">
        <v>358</v>
      </c>
      <c r="B38" s="85" t="s">
        <v>176</v>
      </c>
      <c r="C38" s="85" t="s">
        <v>359</v>
      </c>
      <c r="D38" s="85">
        <v>7334</v>
      </c>
      <c r="E38" s="85" t="s">
        <v>360</v>
      </c>
      <c r="F38" s="85" t="s">
        <v>361</v>
      </c>
      <c r="G38" s="85" t="s">
        <v>174</v>
      </c>
      <c r="H38" s="85" t="s">
        <v>363</v>
      </c>
      <c r="I38" s="85" t="s">
        <v>362</v>
      </c>
      <c r="J38" s="85" t="str">
        <f t="shared" si="0"/>
        <v>1709788895</v>
      </c>
      <c r="K38" s="85" t="s">
        <v>175</v>
      </c>
      <c r="L38" s="85" t="s">
        <v>195</v>
      </c>
    </row>
    <row r="39" spans="1:12" x14ac:dyDescent="0.2">
      <c r="A39" s="85" t="s">
        <v>358</v>
      </c>
      <c r="B39" s="85" t="s">
        <v>181</v>
      </c>
      <c r="C39" s="85" t="s">
        <v>359</v>
      </c>
      <c r="D39" s="85">
        <v>7309</v>
      </c>
      <c r="E39" s="85" t="s">
        <v>360</v>
      </c>
      <c r="F39" s="85" t="s">
        <v>361</v>
      </c>
      <c r="G39" s="85" t="s">
        <v>179</v>
      </c>
      <c r="H39" s="85" t="s">
        <v>363</v>
      </c>
      <c r="I39" s="85" t="s">
        <v>362</v>
      </c>
      <c r="J39" s="85" t="str">
        <f t="shared" si="0"/>
        <v>0502705171</v>
      </c>
      <c r="K39" s="85" t="s">
        <v>180</v>
      </c>
      <c r="L39" s="85">
        <v>10</v>
      </c>
    </row>
    <row r="40" spans="1:12" x14ac:dyDescent="0.2">
      <c r="A40" s="85" t="s">
        <v>358</v>
      </c>
      <c r="B40" s="85" t="s">
        <v>187</v>
      </c>
      <c r="C40" s="85" t="s">
        <v>359</v>
      </c>
      <c r="D40" s="85">
        <v>7309</v>
      </c>
      <c r="E40" s="85" t="s">
        <v>360</v>
      </c>
      <c r="F40" s="85" t="s">
        <v>361</v>
      </c>
      <c r="G40" s="85" t="s">
        <v>185</v>
      </c>
      <c r="H40" s="85" t="s">
        <v>363</v>
      </c>
      <c r="I40" s="85" t="s">
        <v>362</v>
      </c>
      <c r="J40" s="85" t="str">
        <f t="shared" si="0"/>
        <v>1750597070</v>
      </c>
      <c r="K40" s="85" t="s">
        <v>186</v>
      </c>
      <c r="L40" s="85">
        <v>10</v>
      </c>
    </row>
    <row r="41" spans="1:12" x14ac:dyDescent="0.2">
      <c r="A41" s="85" t="s">
        <v>358</v>
      </c>
      <c r="B41" s="85" t="s">
        <v>192</v>
      </c>
      <c r="C41" s="85" t="s">
        <v>359</v>
      </c>
      <c r="D41" s="85">
        <v>3667</v>
      </c>
      <c r="E41" s="85" t="s">
        <v>360</v>
      </c>
      <c r="F41" s="85" t="s">
        <v>361</v>
      </c>
      <c r="G41" s="85" t="s">
        <v>190</v>
      </c>
      <c r="H41" s="85" t="s">
        <v>363</v>
      </c>
      <c r="I41" s="85" t="s">
        <v>362</v>
      </c>
      <c r="J41" s="85" t="str">
        <f t="shared" si="0"/>
        <v>1704616257</v>
      </c>
      <c r="K41" s="85" t="s">
        <v>191</v>
      </c>
      <c r="L41" s="85">
        <v>10</v>
      </c>
    </row>
  </sheetData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1"/>
  <sheetViews>
    <sheetView topLeftCell="A25" zoomScale="85" zoomScaleNormal="85" workbookViewId="0">
      <selection activeCell="F32" sqref="F32"/>
    </sheetView>
  </sheetViews>
  <sheetFormatPr baseColWidth="10" defaultRowHeight="15" x14ac:dyDescent="0.25"/>
  <cols>
    <col min="1" max="1" width="5.28515625" style="12" customWidth="1"/>
    <col min="2" max="2" width="19.42578125" style="12" customWidth="1"/>
    <col min="3" max="3" width="11.42578125" style="12" customWidth="1"/>
    <col min="4" max="4" width="32.85546875" style="12" customWidth="1"/>
    <col min="5" max="5" width="28.5703125" style="12" customWidth="1"/>
    <col min="6" max="6" width="16.42578125" style="12" customWidth="1"/>
    <col min="7" max="7" width="42.42578125" style="12" customWidth="1"/>
    <col min="8" max="8" width="21" style="12" customWidth="1"/>
    <col min="9" max="9" width="14.85546875" style="12" customWidth="1"/>
    <col min="10" max="10" width="14.85546875" style="57" hidden="1" customWidth="1"/>
    <col min="11" max="11" width="13.5703125" style="12" hidden="1" customWidth="1"/>
    <col min="12" max="12" width="12.85546875" style="12" hidden="1" customWidth="1"/>
    <col min="13" max="13" width="14.85546875" style="12" customWidth="1"/>
    <col min="14" max="14" width="0" style="12" hidden="1" customWidth="1"/>
    <col min="15" max="16384" width="11.42578125" style="12"/>
  </cols>
  <sheetData>
    <row r="1" spans="1:16" ht="33.75" customHeight="1" x14ac:dyDescent="0.2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6" ht="35.25" customHeight="1" x14ac:dyDescent="0.25">
      <c r="A2" s="361" t="s">
        <v>207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</row>
    <row r="3" spans="1:16" ht="33" customHeight="1" x14ac:dyDescent="0.25">
      <c r="A3" s="361" t="s">
        <v>1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</row>
    <row r="4" spans="1:16" ht="38.25" customHeight="1" x14ac:dyDescent="0.25">
      <c r="A4" s="361" t="s">
        <v>2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</row>
    <row r="5" spans="1:16" ht="15" customHeight="1" x14ac:dyDescent="0.25">
      <c r="E5" s="8"/>
      <c r="F5" s="6"/>
      <c r="G5" s="13"/>
      <c r="H5" s="6"/>
      <c r="I5" s="6"/>
      <c r="J5" s="51"/>
      <c r="K5" s="14"/>
      <c r="L5" s="14"/>
      <c r="M5" s="14"/>
    </row>
    <row r="6" spans="1:16" s="9" customFormat="1" ht="30" customHeight="1" x14ac:dyDescent="0.25">
      <c r="A6" s="362" t="s">
        <v>3</v>
      </c>
      <c r="B6" s="363"/>
      <c r="C6" s="363"/>
      <c r="D6" s="363"/>
      <c r="E6" s="364" t="s">
        <v>4</v>
      </c>
      <c r="F6" s="364"/>
      <c r="G6" s="364"/>
      <c r="H6" s="364"/>
      <c r="I6" s="46"/>
      <c r="J6" s="365" t="s">
        <v>5</v>
      </c>
      <c r="K6" s="365"/>
      <c r="L6" s="365"/>
      <c r="M6" s="365"/>
    </row>
    <row r="7" spans="1:16" s="10" customFormat="1" ht="45.7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52" t="s">
        <v>15</v>
      </c>
      <c r="K7" s="2" t="s">
        <v>16</v>
      </c>
      <c r="L7" s="2" t="s">
        <v>17</v>
      </c>
      <c r="M7" s="2" t="s">
        <v>18</v>
      </c>
      <c r="N7" s="2" t="s">
        <v>357</v>
      </c>
    </row>
    <row r="8" spans="1:16" s="7" customFormat="1" ht="19.5" customHeight="1" x14ac:dyDescent="0.25">
      <c r="A8" s="3">
        <v>1</v>
      </c>
      <c r="B8" s="5" t="s">
        <v>46</v>
      </c>
      <c r="C8" s="74">
        <v>811921</v>
      </c>
      <c r="D8" s="74" t="s">
        <v>21</v>
      </c>
      <c r="E8" s="75" t="s">
        <v>20</v>
      </c>
      <c r="F8" s="76" t="s">
        <v>22</v>
      </c>
      <c r="G8" s="75" t="s">
        <v>23</v>
      </c>
      <c r="H8" s="76" t="s">
        <v>24</v>
      </c>
      <c r="I8" s="5">
        <v>10</v>
      </c>
      <c r="J8" s="53">
        <v>-5.69</v>
      </c>
      <c r="K8" s="11">
        <v>20.55</v>
      </c>
      <c r="L8" s="11">
        <v>21.81</v>
      </c>
      <c r="M8" s="64">
        <f>+J8+K8+L8</f>
        <v>36.67</v>
      </c>
      <c r="N8" s="64">
        <f>+J8+K8+L8-M8</f>
        <v>0</v>
      </c>
      <c r="P8" s="7">
        <v>3667</v>
      </c>
    </row>
    <row r="9" spans="1:16" s="7" customFormat="1" ht="19.5" customHeight="1" x14ac:dyDescent="0.25">
      <c r="A9" s="3">
        <v>2</v>
      </c>
      <c r="B9" s="5" t="s">
        <v>46</v>
      </c>
      <c r="C9" s="74">
        <v>613488</v>
      </c>
      <c r="D9" s="74" t="s">
        <v>25</v>
      </c>
      <c r="E9" s="75" t="s">
        <v>19</v>
      </c>
      <c r="F9" s="76" t="s">
        <v>26</v>
      </c>
      <c r="G9" s="75" t="s">
        <v>27</v>
      </c>
      <c r="H9" s="76" t="s">
        <v>28</v>
      </c>
      <c r="I9" s="19" t="s">
        <v>205</v>
      </c>
      <c r="J9" s="53">
        <v>-5.69</v>
      </c>
      <c r="K9" s="11">
        <v>20.55</v>
      </c>
      <c r="L9" s="11">
        <v>21.81</v>
      </c>
      <c r="M9" s="64">
        <f t="shared" ref="M9:M51" si="0">+J9+K9+L9</f>
        <v>36.67</v>
      </c>
      <c r="N9" s="64">
        <f t="shared" ref="N9:N51" si="1">+J9+K9+L9-M9</f>
        <v>0</v>
      </c>
      <c r="P9" s="7">
        <v>3667</v>
      </c>
    </row>
    <row r="10" spans="1:16" s="7" customFormat="1" ht="19.5" customHeight="1" x14ac:dyDescent="0.25">
      <c r="A10" s="3">
        <v>3</v>
      </c>
      <c r="B10" s="5" t="s">
        <v>46</v>
      </c>
      <c r="C10" s="74">
        <v>631613</v>
      </c>
      <c r="D10" s="74" t="s">
        <v>29</v>
      </c>
      <c r="E10" s="75" t="s">
        <v>20</v>
      </c>
      <c r="F10" s="76" t="s">
        <v>30</v>
      </c>
      <c r="G10" s="75" t="s">
        <v>31</v>
      </c>
      <c r="H10" s="76" t="s">
        <v>32</v>
      </c>
      <c r="I10" s="5">
        <v>10</v>
      </c>
      <c r="J10" s="53">
        <v>-5.69</v>
      </c>
      <c r="K10" s="11">
        <v>20.55</v>
      </c>
      <c r="L10" s="11">
        <v>21.81</v>
      </c>
      <c r="M10" s="64">
        <f t="shared" si="0"/>
        <v>36.67</v>
      </c>
      <c r="N10" s="64">
        <f t="shared" si="1"/>
        <v>0</v>
      </c>
      <c r="P10" s="7">
        <v>3667</v>
      </c>
    </row>
    <row r="11" spans="1:16" s="7" customFormat="1" ht="19.5" customHeight="1" x14ac:dyDescent="0.25">
      <c r="A11" s="3">
        <v>4</v>
      </c>
      <c r="B11" s="5" t="s">
        <v>46</v>
      </c>
      <c r="C11" s="74">
        <v>590798</v>
      </c>
      <c r="D11" s="74" t="s">
        <v>33</v>
      </c>
      <c r="E11" s="75" t="s">
        <v>20</v>
      </c>
      <c r="F11" s="76" t="s">
        <v>34</v>
      </c>
      <c r="G11" s="75" t="s">
        <v>35</v>
      </c>
      <c r="H11" s="76" t="s">
        <v>36</v>
      </c>
      <c r="I11" s="5">
        <v>10</v>
      </c>
      <c r="J11" s="53">
        <v>-5.69</v>
      </c>
      <c r="K11" s="11">
        <v>20.55</v>
      </c>
      <c r="L11" s="11">
        <v>21.81</v>
      </c>
      <c r="M11" s="64">
        <f t="shared" si="0"/>
        <v>36.67</v>
      </c>
      <c r="N11" s="64">
        <f t="shared" si="1"/>
        <v>0</v>
      </c>
      <c r="P11" s="7">
        <v>3667</v>
      </c>
    </row>
    <row r="12" spans="1:16" s="7" customFormat="1" ht="19.5" customHeight="1" x14ac:dyDescent="0.25">
      <c r="A12" s="3">
        <v>5</v>
      </c>
      <c r="B12" s="5" t="s">
        <v>46</v>
      </c>
      <c r="C12" s="74">
        <v>804639</v>
      </c>
      <c r="D12" s="74" t="s">
        <v>37</v>
      </c>
      <c r="E12" s="75" t="s">
        <v>20</v>
      </c>
      <c r="F12" s="76" t="s">
        <v>38</v>
      </c>
      <c r="G12" s="75" t="s">
        <v>39</v>
      </c>
      <c r="H12" s="76" t="s">
        <v>40</v>
      </c>
      <c r="I12" s="5">
        <v>10</v>
      </c>
      <c r="J12" s="53">
        <v>-5.69</v>
      </c>
      <c r="K12" s="11">
        <v>20.55</v>
      </c>
      <c r="L12" s="11">
        <v>21.81</v>
      </c>
      <c r="M12" s="64">
        <f t="shared" si="0"/>
        <v>36.67</v>
      </c>
      <c r="N12" s="64">
        <f t="shared" si="1"/>
        <v>0</v>
      </c>
      <c r="P12" s="7">
        <v>3667</v>
      </c>
    </row>
    <row r="13" spans="1:16" s="7" customFormat="1" ht="19.5" customHeight="1" x14ac:dyDescent="0.25">
      <c r="A13" s="3">
        <v>6</v>
      </c>
      <c r="B13" s="5" t="s">
        <v>46</v>
      </c>
      <c r="C13" s="74">
        <v>184027</v>
      </c>
      <c r="D13" s="74" t="s">
        <v>41</v>
      </c>
      <c r="E13" s="75" t="s">
        <v>42</v>
      </c>
      <c r="F13" s="76" t="s">
        <v>43</v>
      </c>
      <c r="G13" s="75" t="s">
        <v>44</v>
      </c>
      <c r="H13" s="77" t="s">
        <v>45</v>
      </c>
      <c r="I13" s="19" t="s">
        <v>202</v>
      </c>
      <c r="J13" s="53">
        <v>-5.38</v>
      </c>
      <c r="K13" s="11">
        <v>20.55</v>
      </c>
      <c r="L13" s="11">
        <v>21.81</v>
      </c>
      <c r="M13" s="64">
        <f t="shared" si="0"/>
        <v>36.980000000000004</v>
      </c>
      <c r="N13" s="64">
        <f t="shared" si="1"/>
        <v>0</v>
      </c>
      <c r="P13" s="7">
        <v>3698</v>
      </c>
    </row>
    <row r="14" spans="1:16" s="7" customFormat="1" ht="19.5" customHeight="1" x14ac:dyDescent="0.25">
      <c r="A14" s="3">
        <v>7</v>
      </c>
      <c r="B14" s="5" t="s">
        <v>74</v>
      </c>
      <c r="C14" s="74">
        <v>843869</v>
      </c>
      <c r="D14" s="74" t="s">
        <v>47</v>
      </c>
      <c r="E14" s="75" t="s">
        <v>20</v>
      </c>
      <c r="F14" s="76" t="s">
        <v>48</v>
      </c>
      <c r="G14" s="75" t="s">
        <v>49</v>
      </c>
      <c r="H14" s="77" t="s">
        <v>50</v>
      </c>
      <c r="I14" s="5">
        <v>10</v>
      </c>
      <c r="J14" s="53">
        <v>-5.94</v>
      </c>
      <c r="K14" s="11">
        <v>20.55</v>
      </c>
      <c r="L14" s="11">
        <v>21.81</v>
      </c>
      <c r="M14" s="64">
        <f t="shared" si="0"/>
        <v>36.42</v>
      </c>
      <c r="N14" s="64">
        <f t="shared" si="1"/>
        <v>0</v>
      </c>
      <c r="P14" s="7">
        <v>3642</v>
      </c>
    </row>
    <row r="15" spans="1:16" s="7" customFormat="1" ht="19.5" customHeight="1" x14ac:dyDescent="0.25">
      <c r="A15" s="3">
        <v>8</v>
      </c>
      <c r="B15" s="5" t="s">
        <v>74</v>
      </c>
      <c r="C15" s="78">
        <v>795167</v>
      </c>
      <c r="D15" s="79" t="s">
        <v>51</v>
      </c>
      <c r="E15" s="75" t="s">
        <v>52</v>
      </c>
      <c r="F15" s="80" t="s">
        <v>53</v>
      </c>
      <c r="G15" s="81" t="s">
        <v>54</v>
      </c>
      <c r="H15" s="77" t="s">
        <v>55</v>
      </c>
      <c r="I15" s="19" t="s">
        <v>194</v>
      </c>
      <c r="J15" s="53">
        <v>-5.69</v>
      </c>
      <c r="K15" s="11">
        <v>20.55</v>
      </c>
      <c r="L15" s="11">
        <v>21.81</v>
      </c>
      <c r="M15" s="64">
        <f t="shared" si="0"/>
        <v>36.67</v>
      </c>
      <c r="N15" s="64">
        <f t="shared" si="1"/>
        <v>0</v>
      </c>
      <c r="P15" s="7">
        <v>3667</v>
      </c>
    </row>
    <row r="16" spans="1:16" s="7" customFormat="1" ht="19.5" customHeight="1" x14ac:dyDescent="0.25">
      <c r="A16" s="3">
        <v>9</v>
      </c>
      <c r="B16" s="5" t="s">
        <v>74</v>
      </c>
      <c r="C16" s="74">
        <v>811923</v>
      </c>
      <c r="D16" s="74" t="s">
        <v>56</v>
      </c>
      <c r="E16" s="75" t="s">
        <v>20</v>
      </c>
      <c r="F16" s="76" t="s">
        <v>57</v>
      </c>
      <c r="G16" s="75" t="s">
        <v>58</v>
      </c>
      <c r="H16" s="77" t="s">
        <v>59</v>
      </c>
      <c r="I16" s="5">
        <v>10</v>
      </c>
      <c r="J16" s="53">
        <v>-5.69</v>
      </c>
      <c r="K16" s="11">
        <v>20.55</v>
      </c>
      <c r="L16" s="11">
        <v>21.81</v>
      </c>
      <c r="M16" s="64">
        <f t="shared" si="0"/>
        <v>36.67</v>
      </c>
      <c r="N16" s="64">
        <f t="shared" si="1"/>
        <v>0</v>
      </c>
      <c r="P16" s="7">
        <v>3667</v>
      </c>
    </row>
    <row r="17" spans="1:16" s="7" customFormat="1" ht="19.5" customHeight="1" x14ac:dyDescent="0.25">
      <c r="A17" s="3">
        <v>10</v>
      </c>
      <c r="B17" s="5" t="s">
        <v>74</v>
      </c>
      <c r="C17" s="74">
        <v>795163</v>
      </c>
      <c r="D17" s="74" t="s">
        <v>60</v>
      </c>
      <c r="E17" s="75" t="s">
        <v>20</v>
      </c>
      <c r="F17" s="76" t="s">
        <v>61</v>
      </c>
      <c r="G17" s="75" t="s">
        <v>62</v>
      </c>
      <c r="H17" s="77" t="s">
        <v>63</v>
      </c>
      <c r="I17" s="5">
        <v>10</v>
      </c>
      <c r="J17" s="53">
        <v>-5.94</v>
      </c>
      <c r="K17" s="11">
        <v>20.55</v>
      </c>
      <c r="L17" s="11">
        <v>21.81</v>
      </c>
      <c r="M17" s="64">
        <f t="shared" si="0"/>
        <v>36.42</v>
      </c>
      <c r="N17" s="64">
        <f t="shared" si="1"/>
        <v>0</v>
      </c>
      <c r="P17" s="7">
        <v>3642</v>
      </c>
    </row>
    <row r="18" spans="1:16" s="7" customFormat="1" ht="19.5" customHeight="1" x14ac:dyDescent="0.25">
      <c r="A18" s="3">
        <v>11</v>
      </c>
      <c r="B18" s="5" t="s">
        <v>74</v>
      </c>
      <c r="C18" s="74">
        <v>616833</v>
      </c>
      <c r="D18" s="74" t="s">
        <v>64</v>
      </c>
      <c r="E18" s="75" t="s">
        <v>20</v>
      </c>
      <c r="F18" s="76" t="s">
        <v>65</v>
      </c>
      <c r="G18" s="75" t="s">
        <v>66</v>
      </c>
      <c r="H18" s="77" t="s">
        <v>67</v>
      </c>
      <c r="I18" s="5">
        <v>10</v>
      </c>
      <c r="J18" s="53">
        <v>-5.69</v>
      </c>
      <c r="K18" s="11">
        <v>20.55</v>
      </c>
      <c r="L18" s="11">
        <v>21.81</v>
      </c>
      <c r="M18" s="64">
        <f t="shared" si="0"/>
        <v>36.67</v>
      </c>
      <c r="N18" s="64">
        <f t="shared" si="1"/>
        <v>0</v>
      </c>
      <c r="P18" s="7">
        <v>3667</v>
      </c>
    </row>
    <row r="19" spans="1:16" s="7" customFormat="1" ht="19.5" customHeight="1" x14ac:dyDescent="0.25">
      <c r="A19" s="3">
        <v>12</v>
      </c>
      <c r="B19" s="5" t="s">
        <v>74</v>
      </c>
      <c r="C19" s="74">
        <v>722605</v>
      </c>
      <c r="D19" s="74" t="s">
        <v>68</v>
      </c>
      <c r="E19" s="75" t="s">
        <v>69</v>
      </c>
      <c r="F19" s="76" t="s">
        <v>70</v>
      </c>
      <c r="G19" s="75" t="s">
        <v>71</v>
      </c>
      <c r="H19" s="77" t="s">
        <v>72</v>
      </c>
      <c r="I19" s="19" t="s">
        <v>206</v>
      </c>
      <c r="J19" s="53">
        <v>-5.69</v>
      </c>
      <c r="K19" s="11">
        <v>20.55</v>
      </c>
      <c r="L19" s="11">
        <v>21.81</v>
      </c>
      <c r="M19" s="64">
        <f t="shared" si="0"/>
        <v>36.67</v>
      </c>
      <c r="N19" s="64">
        <f t="shared" si="1"/>
        <v>0</v>
      </c>
      <c r="P19" s="7">
        <v>3667</v>
      </c>
    </row>
    <row r="20" spans="1:16" s="7" customFormat="1" ht="19.5" customHeight="1" x14ac:dyDescent="0.25">
      <c r="A20" s="3">
        <v>13</v>
      </c>
      <c r="B20" s="5" t="s">
        <v>73</v>
      </c>
      <c r="C20" s="74">
        <v>685666</v>
      </c>
      <c r="D20" s="82" t="s">
        <v>75</v>
      </c>
      <c r="E20" s="75" t="s">
        <v>42</v>
      </c>
      <c r="F20" s="77" t="s">
        <v>81</v>
      </c>
      <c r="G20" s="83" t="s">
        <v>86</v>
      </c>
      <c r="H20" s="77" t="s">
        <v>91</v>
      </c>
      <c r="I20" s="19" t="s">
        <v>202</v>
      </c>
      <c r="J20" s="53">
        <v>-5.69</v>
      </c>
      <c r="K20" s="11">
        <v>20.55</v>
      </c>
      <c r="L20" s="11">
        <v>21.81</v>
      </c>
      <c r="M20" s="64">
        <f t="shared" si="0"/>
        <v>36.67</v>
      </c>
      <c r="N20" s="64">
        <f t="shared" si="1"/>
        <v>0</v>
      </c>
      <c r="P20" s="7">
        <v>3667</v>
      </c>
    </row>
    <row r="21" spans="1:16" s="7" customFormat="1" ht="19.5" customHeight="1" x14ac:dyDescent="0.25">
      <c r="A21" s="3">
        <v>14</v>
      </c>
      <c r="B21" s="5" t="s">
        <v>73</v>
      </c>
      <c r="C21" s="74">
        <v>663464</v>
      </c>
      <c r="D21" s="82" t="s">
        <v>76</v>
      </c>
      <c r="E21" s="75" t="s">
        <v>20</v>
      </c>
      <c r="F21" s="77">
        <v>2203966556</v>
      </c>
      <c r="G21" s="83" t="s">
        <v>87</v>
      </c>
      <c r="H21" s="77">
        <v>1200100392</v>
      </c>
      <c r="I21" s="5">
        <v>10</v>
      </c>
      <c r="J21" s="53">
        <v>-5.94</v>
      </c>
      <c r="K21" s="11">
        <v>20.55</v>
      </c>
      <c r="L21" s="11">
        <v>21.81</v>
      </c>
      <c r="M21" s="64">
        <f t="shared" si="0"/>
        <v>36.42</v>
      </c>
      <c r="N21" s="64">
        <f t="shared" si="1"/>
        <v>0</v>
      </c>
      <c r="P21" s="7">
        <v>3642</v>
      </c>
    </row>
    <row r="22" spans="1:16" s="7" customFormat="1" ht="19.5" customHeight="1" x14ac:dyDescent="0.25">
      <c r="A22" s="3">
        <v>15</v>
      </c>
      <c r="B22" s="5" t="s">
        <v>73</v>
      </c>
      <c r="C22" s="74">
        <v>685665</v>
      </c>
      <c r="D22" s="82" t="s">
        <v>77</v>
      </c>
      <c r="E22" s="75" t="s">
        <v>20</v>
      </c>
      <c r="F22" s="77" t="s">
        <v>82</v>
      </c>
      <c r="G22" s="83" t="s">
        <v>88</v>
      </c>
      <c r="H22" s="77" t="s">
        <v>92</v>
      </c>
      <c r="I22" s="5">
        <v>10</v>
      </c>
      <c r="J22" s="53">
        <v>-5.69</v>
      </c>
      <c r="K22" s="11">
        <v>20.55</v>
      </c>
      <c r="L22" s="11">
        <v>21.81</v>
      </c>
      <c r="M22" s="64">
        <f t="shared" si="0"/>
        <v>36.67</v>
      </c>
      <c r="N22" s="64">
        <f t="shared" si="1"/>
        <v>0</v>
      </c>
      <c r="P22" s="7">
        <v>3667</v>
      </c>
    </row>
    <row r="23" spans="1:16" s="7" customFormat="1" ht="26.25" customHeight="1" x14ac:dyDescent="0.25">
      <c r="A23" s="3">
        <v>16</v>
      </c>
      <c r="B23" s="5" t="s">
        <v>73</v>
      </c>
      <c r="C23" s="74">
        <v>840222</v>
      </c>
      <c r="D23" s="82" t="s">
        <v>78</v>
      </c>
      <c r="E23" s="75" t="s">
        <v>200</v>
      </c>
      <c r="F23" s="77" t="s">
        <v>83</v>
      </c>
      <c r="G23" s="83" t="s">
        <v>89</v>
      </c>
      <c r="H23" s="77" t="s">
        <v>93</v>
      </c>
      <c r="I23" s="19" t="s">
        <v>201</v>
      </c>
      <c r="J23" s="53">
        <v>-5.69</v>
      </c>
      <c r="K23" s="11">
        <v>20.55</v>
      </c>
      <c r="L23" s="11">
        <v>21.81</v>
      </c>
      <c r="M23" s="64">
        <f t="shared" si="0"/>
        <v>36.67</v>
      </c>
      <c r="N23" s="64">
        <f t="shared" si="1"/>
        <v>0</v>
      </c>
      <c r="P23" s="7">
        <v>3667</v>
      </c>
    </row>
    <row r="24" spans="1:16" s="7" customFormat="1" ht="19.5" customHeight="1" x14ac:dyDescent="0.25">
      <c r="A24" s="3">
        <v>17</v>
      </c>
      <c r="B24" s="5" t="s">
        <v>73</v>
      </c>
      <c r="C24" s="74">
        <v>804633</v>
      </c>
      <c r="D24" s="82" t="s">
        <v>79</v>
      </c>
      <c r="E24" s="75" t="s">
        <v>69</v>
      </c>
      <c r="F24" s="77" t="s">
        <v>84</v>
      </c>
      <c r="G24" s="83" t="s">
        <v>90</v>
      </c>
      <c r="H24" s="77" t="s">
        <v>94</v>
      </c>
      <c r="I24" s="19" t="s">
        <v>206</v>
      </c>
      <c r="J24" s="53">
        <v>-5.94</v>
      </c>
      <c r="K24" s="11">
        <v>20.55</v>
      </c>
      <c r="L24" s="11">
        <v>21.81</v>
      </c>
      <c r="M24" s="64">
        <f t="shared" si="0"/>
        <v>36.42</v>
      </c>
      <c r="N24" s="64">
        <f t="shared" si="1"/>
        <v>0</v>
      </c>
      <c r="P24" s="7">
        <v>3642</v>
      </c>
    </row>
    <row r="25" spans="1:16" s="7" customFormat="1" ht="19.5" customHeight="1" x14ac:dyDescent="0.25">
      <c r="A25" s="3">
        <v>18</v>
      </c>
      <c r="B25" s="5" t="s">
        <v>73</v>
      </c>
      <c r="C25" s="74">
        <v>843867</v>
      </c>
      <c r="D25" s="82" t="s">
        <v>80</v>
      </c>
      <c r="E25" s="75" t="s">
        <v>20</v>
      </c>
      <c r="F25" s="77" t="s">
        <v>85</v>
      </c>
      <c r="G25" s="82" t="s">
        <v>80</v>
      </c>
      <c r="H25" s="77" t="s">
        <v>95</v>
      </c>
      <c r="I25" s="5">
        <v>10</v>
      </c>
      <c r="J25" s="53">
        <v>-5.38</v>
      </c>
      <c r="K25" s="11">
        <v>20.55</v>
      </c>
      <c r="L25" s="11">
        <v>21.81</v>
      </c>
      <c r="M25" s="64">
        <f t="shared" si="0"/>
        <v>36.980000000000004</v>
      </c>
      <c r="N25" s="64">
        <f t="shared" si="1"/>
        <v>0</v>
      </c>
      <c r="P25" s="7">
        <v>3698</v>
      </c>
    </row>
    <row r="26" spans="1:16" s="7" customFormat="1" ht="19.5" customHeight="1" x14ac:dyDescent="0.25">
      <c r="A26" s="3">
        <v>19</v>
      </c>
      <c r="B26" s="5" t="s">
        <v>125</v>
      </c>
      <c r="C26" s="74">
        <v>563660</v>
      </c>
      <c r="D26" s="74" t="s">
        <v>96</v>
      </c>
      <c r="E26" s="75" t="s">
        <v>20</v>
      </c>
      <c r="F26" s="76" t="s">
        <v>97</v>
      </c>
      <c r="G26" s="75" t="s">
        <v>98</v>
      </c>
      <c r="H26" s="77" t="s">
        <v>99</v>
      </c>
      <c r="I26" s="5">
        <v>10</v>
      </c>
      <c r="J26" s="53">
        <v>-5.69</v>
      </c>
      <c r="K26" s="11">
        <v>20.55</v>
      </c>
      <c r="L26" s="11">
        <v>21.81</v>
      </c>
      <c r="M26" s="64">
        <f t="shared" si="0"/>
        <v>36.67</v>
      </c>
      <c r="N26" s="64">
        <f t="shared" si="1"/>
        <v>0</v>
      </c>
      <c r="P26" s="7">
        <v>3667</v>
      </c>
    </row>
    <row r="27" spans="1:16" s="7" customFormat="1" ht="19.5" customHeight="1" x14ac:dyDescent="0.25">
      <c r="A27" s="3">
        <v>20</v>
      </c>
      <c r="B27" s="5" t="s">
        <v>125</v>
      </c>
      <c r="C27" s="74">
        <v>804634</v>
      </c>
      <c r="D27" s="74" t="s">
        <v>100</v>
      </c>
      <c r="E27" s="75" t="s">
        <v>101</v>
      </c>
      <c r="F27" s="76" t="s">
        <v>102</v>
      </c>
      <c r="G27" s="75" t="s">
        <v>103</v>
      </c>
      <c r="H27" s="77" t="s">
        <v>104</v>
      </c>
      <c r="I27" s="19" t="s">
        <v>196</v>
      </c>
      <c r="J27" s="53">
        <v>-5.69</v>
      </c>
      <c r="K27" s="11">
        <v>20.55</v>
      </c>
      <c r="L27" s="11">
        <v>21.81</v>
      </c>
      <c r="M27" s="64">
        <f t="shared" si="0"/>
        <v>36.67</v>
      </c>
      <c r="N27" s="64">
        <f t="shared" si="1"/>
        <v>0</v>
      </c>
      <c r="P27" s="7">
        <v>3667</v>
      </c>
    </row>
    <row r="28" spans="1:16" s="7" customFormat="1" ht="19.5" customHeight="1" x14ac:dyDescent="0.25">
      <c r="A28" s="3">
        <v>21</v>
      </c>
      <c r="B28" s="5" t="s">
        <v>125</v>
      </c>
      <c r="C28" s="74">
        <v>574487</v>
      </c>
      <c r="D28" s="74" t="s">
        <v>105</v>
      </c>
      <c r="E28" s="75" t="s">
        <v>173</v>
      </c>
      <c r="F28" s="76" t="s">
        <v>106</v>
      </c>
      <c r="G28" s="75" t="s">
        <v>107</v>
      </c>
      <c r="H28" s="77" t="s">
        <v>108</v>
      </c>
      <c r="I28" s="19" t="s">
        <v>195</v>
      </c>
      <c r="J28" s="53">
        <v>-5.69</v>
      </c>
      <c r="K28" s="11">
        <v>20.55</v>
      </c>
      <c r="L28" s="11">
        <v>21.81</v>
      </c>
      <c r="M28" s="64">
        <f t="shared" si="0"/>
        <v>36.67</v>
      </c>
      <c r="N28" s="64">
        <f t="shared" si="1"/>
        <v>0</v>
      </c>
      <c r="P28" s="7">
        <v>3667</v>
      </c>
    </row>
    <row r="29" spans="1:16" s="7" customFormat="1" ht="19.5" customHeight="1" x14ac:dyDescent="0.25">
      <c r="A29" s="3">
        <v>22</v>
      </c>
      <c r="B29" s="5" t="s">
        <v>125</v>
      </c>
      <c r="C29" s="74">
        <v>722572</v>
      </c>
      <c r="D29" s="74" t="s">
        <v>109</v>
      </c>
      <c r="E29" s="75" t="s">
        <v>197</v>
      </c>
      <c r="F29" s="76" t="s">
        <v>110</v>
      </c>
      <c r="G29" s="75" t="s">
        <v>111</v>
      </c>
      <c r="H29" s="77" t="s">
        <v>112</v>
      </c>
      <c r="I29" s="19" t="s">
        <v>194</v>
      </c>
      <c r="J29" s="53">
        <v>-5.69</v>
      </c>
      <c r="K29" s="11">
        <v>20.55</v>
      </c>
      <c r="L29" s="11">
        <v>21.81</v>
      </c>
      <c r="M29" s="64">
        <f t="shared" si="0"/>
        <v>36.67</v>
      </c>
      <c r="N29" s="64">
        <f t="shared" si="1"/>
        <v>0</v>
      </c>
      <c r="P29" s="7">
        <v>3667</v>
      </c>
    </row>
    <row r="30" spans="1:16" s="7" customFormat="1" ht="19.5" customHeight="1" x14ac:dyDescent="0.25">
      <c r="A30" s="3">
        <v>23</v>
      </c>
      <c r="B30" s="5" t="s">
        <v>125</v>
      </c>
      <c r="C30" s="74">
        <v>811924</v>
      </c>
      <c r="D30" s="74" t="s">
        <v>113</v>
      </c>
      <c r="E30" s="75" t="s">
        <v>20</v>
      </c>
      <c r="F30" s="76" t="s">
        <v>114</v>
      </c>
      <c r="G30" s="75" t="s">
        <v>115</v>
      </c>
      <c r="H30" s="77" t="s">
        <v>116</v>
      </c>
      <c r="I30" s="5">
        <v>10</v>
      </c>
      <c r="J30" s="53">
        <v>-5.69</v>
      </c>
      <c r="K30" s="11">
        <v>20.55</v>
      </c>
      <c r="L30" s="11">
        <v>21.81</v>
      </c>
      <c r="M30" s="64">
        <f t="shared" si="0"/>
        <v>36.67</v>
      </c>
      <c r="N30" s="64">
        <f t="shared" si="1"/>
        <v>0</v>
      </c>
      <c r="P30" s="7">
        <v>3667</v>
      </c>
    </row>
    <row r="31" spans="1:16" s="7" customFormat="1" ht="19.5" customHeight="1" x14ac:dyDescent="0.25">
      <c r="A31" s="3">
        <v>24</v>
      </c>
      <c r="B31" s="5" t="s">
        <v>125</v>
      </c>
      <c r="C31" s="74">
        <v>856823</v>
      </c>
      <c r="D31" s="74" t="s">
        <v>117</v>
      </c>
      <c r="E31" s="75" t="s">
        <v>19</v>
      </c>
      <c r="F31" s="76" t="s">
        <v>118</v>
      </c>
      <c r="G31" s="75" t="s">
        <v>119</v>
      </c>
      <c r="H31" s="77" t="s">
        <v>120</v>
      </c>
      <c r="I31" s="19" t="s">
        <v>205</v>
      </c>
      <c r="J31" s="53">
        <v>-5.69</v>
      </c>
      <c r="K31" s="11">
        <v>20.55</v>
      </c>
      <c r="L31" s="11">
        <v>21.81</v>
      </c>
      <c r="M31" s="64">
        <f t="shared" si="0"/>
        <v>36.67</v>
      </c>
      <c r="N31" s="64">
        <f t="shared" si="1"/>
        <v>0</v>
      </c>
      <c r="P31" s="7">
        <v>3667</v>
      </c>
    </row>
    <row r="32" spans="1:16" s="7" customFormat="1" ht="19.5" customHeight="1" x14ac:dyDescent="0.2">
      <c r="A32" s="3">
        <v>25</v>
      </c>
      <c r="B32" s="5" t="s">
        <v>125</v>
      </c>
      <c r="C32" s="74">
        <v>804632</v>
      </c>
      <c r="D32" s="74" t="s">
        <v>121</v>
      </c>
      <c r="E32" s="75" t="s">
        <v>19</v>
      </c>
      <c r="F32" s="85">
        <v>12203142646</v>
      </c>
      <c r="G32" s="74" t="s">
        <v>122</v>
      </c>
      <c r="H32" s="77">
        <v>1708508096</v>
      </c>
      <c r="I32" s="19" t="s">
        <v>205</v>
      </c>
      <c r="J32" s="53">
        <v>-5.38</v>
      </c>
      <c r="K32" s="11">
        <v>20.55</v>
      </c>
      <c r="L32" s="11">
        <v>21.81</v>
      </c>
      <c r="M32" s="64">
        <f t="shared" si="0"/>
        <v>36.980000000000004</v>
      </c>
      <c r="N32" s="64">
        <f t="shared" si="1"/>
        <v>0</v>
      </c>
      <c r="P32" s="7">
        <v>3698</v>
      </c>
    </row>
    <row r="33" spans="1:16" s="7" customFormat="1" ht="19.5" customHeight="1" x14ac:dyDescent="0.25">
      <c r="A33" s="3">
        <v>26</v>
      </c>
      <c r="B33" s="5" t="s">
        <v>125</v>
      </c>
      <c r="C33" s="74">
        <v>843866</v>
      </c>
      <c r="D33" s="74" t="s">
        <v>123</v>
      </c>
      <c r="E33" s="75" t="s">
        <v>20</v>
      </c>
      <c r="F33" s="74">
        <v>2203909052</v>
      </c>
      <c r="G33" s="74" t="s">
        <v>124</v>
      </c>
      <c r="H33" s="77">
        <v>1755591383</v>
      </c>
      <c r="I33" s="5">
        <v>10</v>
      </c>
      <c r="J33" s="53">
        <v>-5.63</v>
      </c>
      <c r="K33" s="11">
        <v>20.55</v>
      </c>
      <c r="L33" s="11">
        <v>21.81</v>
      </c>
      <c r="M33" s="64">
        <f t="shared" si="0"/>
        <v>36.730000000000004</v>
      </c>
      <c r="N33" s="64">
        <f t="shared" si="1"/>
        <v>0</v>
      </c>
      <c r="P33" s="7">
        <v>3673</v>
      </c>
    </row>
    <row r="34" spans="1:16" s="7" customFormat="1" ht="19.5" customHeight="1" x14ac:dyDescent="0.25">
      <c r="A34" s="3">
        <v>27</v>
      </c>
      <c r="B34" s="5" t="s">
        <v>156</v>
      </c>
      <c r="C34" s="74">
        <v>843864</v>
      </c>
      <c r="D34" s="74" t="s">
        <v>126</v>
      </c>
      <c r="E34" s="75" t="s">
        <v>20</v>
      </c>
      <c r="F34" s="76" t="s">
        <v>127</v>
      </c>
      <c r="G34" s="75" t="s">
        <v>128</v>
      </c>
      <c r="H34" s="77" t="s">
        <v>129</v>
      </c>
      <c r="I34" s="5">
        <v>10</v>
      </c>
      <c r="J34" s="53">
        <v>-5.94</v>
      </c>
      <c r="K34" s="11">
        <v>20.55</v>
      </c>
      <c r="L34" s="11">
        <v>21.81</v>
      </c>
      <c r="M34" s="64">
        <f t="shared" si="0"/>
        <v>36.42</v>
      </c>
      <c r="N34" s="64">
        <f t="shared" si="1"/>
        <v>0</v>
      </c>
      <c r="P34" s="7">
        <v>3642</v>
      </c>
    </row>
    <row r="35" spans="1:16" s="7" customFormat="1" ht="19.5" customHeight="1" x14ac:dyDescent="0.25">
      <c r="A35" s="3">
        <v>28</v>
      </c>
      <c r="B35" s="5" t="s">
        <v>156</v>
      </c>
      <c r="C35" s="74">
        <v>795120</v>
      </c>
      <c r="D35" s="74" t="s">
        <v>130</v>
      </c>
      <c r="E35" s="75" t="s">
        <v>20</v>
      </c>
      <c r="F35" s="76" t="s">
        <v>131</v>
      </c>
      <c r="G35" s="75" t="s">
        <v>132</v>
      </c>
      <c r="H35" s="77" t="s">
        <v>133</v>
      </c>
      <c r="I35" s="5">
        <v>10</v>
      </c>
      <c r="J35" s="53">
        <v>-5.69</v>
      </c>
      <c r="K35" s="11">
        <v>20.55</v>
      </c>
      <c r="L35" s="11">
        <v>21.81</v>
      </c>
      <c r="M35" s="64">
        <f t="shared" si="0"/>
        <v>36.67</v>
      </c>
      <c r="N35" s="64">
        <f t="shared" si="1"/>
        <v>0</v>
      </c>
      <c r="P35" s="7">
        <v>3667</v>
      </c>
    </row>
    <row r="36" spans="1:16" s="7" customFormat="1" ht="26.25" customHeight="1" x14ac:dyDescent="0.25">
      <c r="A36" s="3">
        <v>29</v>
      </c>
      <c r="B36" s="5" t="s">
        <v>156</v>
      </c>
      <c r="C36" s="74">
        <v>795124</v>
      </c>
      <c r="D36" s="74" t="s">
        <v>134</v>
      </c>
      <c r="E36" s="75" t="s">
        <v>200</v>
      </c>
      <c r="F36" s="76" t="s">
        <v>135</v>
      </c>
      <c r="G36" s="75" t="s">
        <v>136</v>
      </c>
      <c r="H36" s="77" t="s">
        <v>137</v>
      </c>
      <c r="I36" s="19" t="s">
        <v>201</v>
      </c>
      <c r="J36" s="53">
        <v>-6.22</v>
      </c>
      <c r="K36" s="11">
        <v>20.55</v>
      </c>
      <c r="L36" s="11">
        <v>21.81</v>
      </c>
      <c r="M36" s="64">
        <f t="shared" si="0"/>
        <v>36.14</v>
      </c>
      <c r="N36" s="64">
        <f t="shared" si="1"/>
        <v>0</v>
      </c>
      <c r="P36" s="7">
        <v>3614</v>
      </c>
    </row>
    <row r="37" spans="1:16" s="7" customFormat="1" ht="19.5" customHeight="1" x14ac:dyDescent="0.25">
      <c r="A37" s="3">
        <v>30</v>
      </c>
      <c r="B37" s="5" t="s">
        <v>156</v>
      </c>
      <c r="C37" s="74">
        <v>795128</v>
      </c>
      <c r="D37" s="74" t="s">
        <v>138</v>
      </c>
      <c r="E37" s="75" t="s">
        <v>42</v>
      </c>
      <c r="F37" s="76" t="s">
        <v>139</v>
      </c>
      <c r="G37" s="75" t="s">
        <v>140</v>
      </c>
      <c r="H37" s="77" t="s">
        <v>141</v>
      </c>
      <c r="I37" s="19" t="s">
        <v>202</v>
      </c>
      <c r="J37" s="53">
        <v>-5.69</v>
      </c>
      <c r="K37" s="11">
        <v>20.55</v>
      </c>
      <c r="L37" s="11">
        <v>21.81</v>
      </c>
      <c r="M37" s="64">
        <f t="shared" si="0"/>
        <v>36.67</v>
      </c>
      <c r="N37" s="64">
        <f t="shared" si="1"/>
        <v>0</v>
      </c>
      <c r="P37" s="7">
        <v>3667</v>
      </c>
    </row>
    <row r="38" spans="1:16" s="7" customFormat="1" ht="19.5" customHeight="1" x14ac:dyDescent="0.25">
      <c r="A38" s="3">
        <v>31</v>
      </c>
      <c r="B38" s="5" t="s">
        <v>156</v>
      </c>
      <c r="C38" s="74">
        <v>601851</v>
      </c>
      <c r="D38" s="74" t="s">
        <v>142</v>
      </c>
      <c r="E38" s="75" t="s">
        <v>20</v>
      </c>
      <c r="F38" s="76">
        <v>2203880698</v>
      </c>
      <c r="G38" s="75" t="s">
        <v>143</v>
      </c>
      <c r="H38" s="76">
        <v>1754405940</v>
      </c>
      <c r="I38" s="5">
        <v>10</v>
      </c>
      <c r="J38" s="53">
        <v>-5.69</v>
      </c>
      <c r="K38" s="11">
        <v>20.55</v>
      </c>
      <c r="L38" s="11">
        <v>21.81</v>
      </c>
      <c r="M38" s="64">
        <f t="shared" si="0"/>
        <v>36.67</v>
      </c>
      <c r="N38" s="64">
        <f t="shared" si="1"/>
        <v>0</v>
      </c>
      <c r="P38" s="7">
        <v>3667</v>
      </c>
    </row>
    <row r="39" spans="1:16" s="7" customFormat="1" ht="19.5" customHeight="1" x14ac:dyDescent="0.25">
      <c r="A39" s="3">
        <v>32</v>
      </c>
      <c r="B39" s="5" t="s">
        <v>156</v>
      </c>
      <c r="C39" s="74">
        <v>830942</v>
      </c>
      <c r="D39" s="74" t="s">
        <v>144</v>
      </c>
      <c r="E39" s="75" t="s">
        <v>20</v>
      </c>
      <c r="F39" s="76" t="s">
        <v>145</v>
      </c>
      <c r="G39" s="75" t="s">
        <v>146</v>
      </c>
      <c r="H39" s="76" t="s">
        <v>147</v>
      </c>
      <c r="I39" s="5">
        <v>10</v>
      </c>
      <c r="J39" s="53">
        <v>-5.94</v>
      </c>
      <c r="K39" s="11">
        <v>20.55</v>
      </c>
      <c r="L39" s="11">
        <v>21.81</v>
      </c>
      <c r="M39" s="64">
        <f t="shared" si="0"/>
        <v>36.42</v>
      </c>
      <c r="N39" s="64">
        <f t="shared" si="1"/>
        <v>0</v>
      </c>
      <c r="P39" s="7">
        <v>3642</v>
      </c>
    </row>
    <row r="40" spans="1:16" s="7" customFormat="1" ht="19.5" customHeight="1" x14ac:dyDescent="0.25">
      <c r="A40" s="3">
        <v>33</v>
      </c>
      <c r="B40" s="5" t="s">
        <v>156</v>
      </c>
      <c r="C40" s="74">
        <v>637024</v>
      </c>
      <c r="D40" s="74" t="s">
        <v>152</v>
      </c>
      <c r="E40" s="75" t="s">
        <v>19</v>
      </c>
      <c r="F40" s="76" t="s">
        <v>153</v>
      </c>
      <c r="G40" s="75" t="s">
        <v>154</v>
      </c>
      <c r="H40" s="76" t="s">
        <v>155</v>
      </c>
      <c r="I40" s="19" t="s">
        <v>205</v>
      </c>
      <c r="J40" s="53">
        <v>-5.38</v>
      </c>
      <c r="K40" s="11">
        <v>20.55</v>
      </c>
      <c r="L40" s="11">
        <v>21.81</v>
      </c>
      <c r="M40" s="64">
        <f t="shared" si="0"/>
        <v>36.980000000000004</v>
      </c>
      <c r="N40" s="64">
        <f t="shared" si="1"/>
        <v>0</v>
      </c>
      <c r="P40" s="7">
        <v>3698</v>
      </c>
    </row>
    <row r="41" spans="1:16" s="7" customFormat="1" ht="19.5" customHeight="1" x14ac:dyDescent="0.25">
      <c r="A41" s="3">
        <v>34</v>
      </c>
      <c r="B41" s="5" t="s">
        <v>163</v>
      </c>
      <c r="C41" s="74">
        <v>804638</v>
      </c>
      <c r="D41" s="74" t="s">
        <v>157</v>
      </c>
      <c r="E41" s="75" t="s">
        <v>101</v>
      </c>
      <c r="F41" s="76" t="s">
        <v>158</v>
      </c>
      <c r="G41" s="74" t="s">
        <v>159</v>
      </c>
      <c r="H41" s="74">
        <v>1701392167</v>
      </c>
      <c r="I41" s="19" t="s">
        <v>196</v>
      </c>
      <c r="J41" s="53">
        <v>-5.94</v>
      </c>
      <c r="K41" s="11">
        <v>20.55</v>
      </c>
      <c r="L41" s="11">
        <v>21.81</v>
      </c>
      <c r="M41" s="64">
        <f t="shared" si="0"/>
        <v>36.42</v>
      </c>
      <c r="N41" s="64">
        <f t="shared" si="1"/>
        <v>0</v>
      </c>
      <c r="P41" s="7">
        <v>3642</v>
      </c>
    </row>
    <row r="42" spans="1:16" s="7" customFormat="1" ht="27.75" customHeight="1" x14ac:dyDescent="0.25">
      <c r="A42" s="3">
        <v>35</v>
      </c>
      <c r="B42" s="5" t="s">
        <v>163</v>
      </c>
      <c r="C42" s="74">
        <v>840219</v>
      </c>
      <c r="D42" s="74" t="s">
        <v>160</v>
      </c>
      <c r="E42" s="75" t="s">
        <v>198</v>
      </c>
      <c r="F42" s="76" t="s">
        <v>161</v>
      </c>
      <c r="G42" s="74" t="s">
        <v>162</v>
      </c>
      <c r="H42" s="74">
        <v>1713889374</v>
      </c>
      <c r="I42" s="19" t="s">
        <v>199</v>
      </c>
      <c r="J42" s="53">
        <v>-5.69</v>
      </c>
      <c r="K42" s="11">
        <v>20.55</v>
      </c>
      <c r="L42" s="11">
        <v>21.81</v>
      </c>
      <c r="M42" s="64">
        <f t="shared" si="0"/>
        <v>36.67</v>
      </c>
      <c r="N42" s="64">
        <f t="shared" si="1"/>
        <v>0</v>
      </c>
      <c r="P42" s="7">
        <v>3667</v>
      </c>
    </row>
    <row r="43" spans="1:16" s="7" customFormat="1" ht="19.5" customHeight="1" x14ac:dyDescent="0.25">
      <c r="A43" s="3">
        <v>36</v>
      </c>
      <c r="B43" s="5" t="s">
        <v>183</v>
      </c>
      <c r="C43" s="74">
        <v>722607</v>
      </c>
      <c r="D43" s="74" t="s">
        <v>164</v>
      </c>
      <c r="E43" s="75" t="s">
        <v>20</v>
      </c>
      <c r="F43" s="76" t="s">
        <v>165</v>
      </c>
      <c r="G43" s="75" t="s">
        <v>166</v>
      </c>
      <c r="H43" s="76" t="s">
        <v>167</v>
      </c>
      <c r="I43" s="5">
        <v>10</v>
      </c>
      <c r="J43" s="53">
        <v>-5.69</v>
      </c>
      <c r="K43" s="11">
        <v>20.55</v>
      </c>
      <c r="L43" s="11">
        <v>21.81</v>
      </c>
      <c r="M43" s="64">
        <f t="shared" si="0"/>
        <v>36.67</v>
      </c>
      <c r="N43" s="64">
        <f t="shared" si="1"/>
        <v>0</v>
      </c>
      <c r="P43" s="7">
        <v>3667</v>
      </c>
    </row>
    <row r="44" spans="1:16" s="7" customFormat="1" ht="19.5" customHeight="1" x14ac:dyDescent="0.25">
      <c r="A44" s="3">
        <v>37</v>
      </c>
      <c r="B44" s="5" t="s">
        <v>183</v>
      </c>
      <c r="C44" s="74">
        <v>755708</v>
      </c>
      <c r="D44" s="74" t="s">
        <v>168</v>
      </c>
      <c r="E44" s="75" t="s">
        <v>52</v>
      </c>
      <c r="F44" s="76" t="s">
        <v>169</v>
      </c>
      <c r="G44" s="75" t="s">
        <v>170</v>
      </c>
      <c r="H44" s="76" t="s">
        <v>171</v>
      </c>
      <c r="I44" s="19" t="s">
        <v>194</v>
      </c>
      <c r="J44" s="53">
        <v>-5.69</v>
      </c>
      <c r="K44" s="11">
        <v>20.55</v>
      </c>
      <c r="L44" s="11">
        <v>21.81</v>
      </c>
      <c r="M44" s="64">
        <f t="shared" si="0"/>
        <v>36.67</v>
      </c>
      <c r="N44" s="64">
        <f t="shared" si="1"/>
        <v>0</v>
      </c>
      <c r="P44" s="7">
        <v>3667</v>
      </c>
    </row>
    <row r="45" spans="1:16" s="7" customFormat="1" ht="19.5" customHeight="1" x14ac:dyDescent="0.25">
      <c r="A45" s="3">
        <v>38</v>
      </c>
      <c r="B45" s="5" t="s">
        <v>183</v>
      </c>
      <c r="C45" s="74">
        <v>798796</v>
      </c>
      <c r="D45" s="74" t="s">
        <v>172</v>
      </c>
      <c r="E45" s="373" t="s">
        <v>173</v>
      </c>
      <c r="F45" s="371" t="s">
        <v>174</v>
      </c>
      <c r="G45" s="373" t="s">
        <v>175</v>
      </c>
      <c r="H45" s="371" t="s">
        <v>176</v>
      </c>
      <c r="I45" s="377" t="s">
        <v>195</v>
      </c>
      <c r="J45" s="53">
        <v>-5.69</v>
      </c>
      <c r="K45" s="11">
        <v>20.55</v>
      </c>
      <c r="L45" s="11">
        <v>21.81</v>
      </c>
      <c r="M45" s="64">
        <f t="shared" si="0"/>
        <v>36.67</v>
      </c>
      <c r="N45" s="64">
        <f t="shared" si="1"/>
        <v>0</v>
      </c>
      <c r="P45" s="7">
        <v>7334</v>
      </c>
    </row>
    <row r="46" spans="1:16" s="7" customFormat="1" ht="19.5" customHeight="1" x14ac:dyDescent="0.25">
      <c r="A46" s="3">
        <v>39</v>
      </c>
      <c r="B46" s="5" t="s">
        <v>183</v>
      </c>
      <c r="C46" s="74">
        <v>176041</v>
      </c>
      <c r="D46" s="74" t="s">
        <v>177</v>
      </c>
      <c r="E46" s="374"/>
      <c r="F46" s="372"/>
      <c r="G46" s="374"/>
      <c r="H46" s="372"/>
      <c r="I46" s="378"/>
      <c r="J46" s="53">
        <v>-5.69</v>
      </c>
      <c r="K46" s="11">
        <v>20.55</v>
      </c>
      <c r="L46" s="11">
        <v>21.81</v>
      </c>
      <c r="M46" s="64">
        <f t="shared" si="0"/>
        <v>36.67</v>
      </c>
      <c r="N46" s="64">
        <f t="shared" si="1"/>
        <v>0</v>
      </c>
    </row>
    <row r="47" spans="1:16" s="7" customFormat="1" ht="19.5" customHeight="1" x14ac:dyDescent="0.25">
      <c r="A47" s="3">
        <v>40</v>
      </c>
      <c r="B47" s="5" t="s">
        <v>183</v>
      </c>
      <c r="C47" s="74">
        <v>811920</v>
      </c>
      <c r="D47" s="84" t="s">
        <v>178</v>
      </c>
      <c r="E47" s="373" t="s">
        <v>20</v>
      </c>
      <c r="F47" s="371" t="s">
        <v>179</v>
      </c>
      <c r="G47" s="373" t="s">
        <v>180</v>
      </c>
      <c r="H47" s="371" t="s">
        <v>181</v>
      </c>
      <c r="I47" s="366">
        <v>10</v>
      </c>
      <c r="J47" s="53">
        <v>-5.94</v>
      </c>
      <c r="K47" s="11">
        <v>20.55</v>
      </c>
      <c r="L47" s="11">
        <v>21.81</v>
      </c>
      <c r="M47" s="64">
        <f t="shared" si="0"/>
        <v>36.42</v>
      </c>
      <c r="N47" s="64">
        <f t="shared" si="1"/>
        <v>0</v>
      </c>
      <c r="P47" s="7">
        <v>7309</v>
      </c>
    </row>
    <row r="48" spans="1:16" s="7" customFormat="1" ht="19.5" customHeight="1" x14ac:dyDescent="0.25">
      <c r="A48" s="3">
        <v>41</v>
      </c>
      <c r="B48" s="5" t="s">
        <v>183</v>
      </c>
      <c r="C48" s="74">
        <v>856826</v>
      </c>
      <c r="D48" s="84" t="s">
        <v>182</v>
      </c>
      <c r="E48" s="374"/>
      <c r="F48" s="372"/>
      <c r="G48" s="374"/>
      <c r="H48" s="372"/>
      <c r="I48" s="367"/>
      <c r="J48" s="53">
        <v>-5.69</v>
      </c>
      <c r="K48" s="11">
        <v>20.55</v>
      </c>
      <c r="L48" s="11">
        <v>21.81</v>
      </c>
      <c r="M48" s="64">
        <f t="shared" si="0"/>
        <v>36.67</v>
      </c>
      <c r="N48" s="64">
        <f t="shared" si="1"/>
        <v>0</v>
      </c>
    </row>
    <row r="49" spans="1:16" s="7" customFormat="1" ht="19.5" customHeight="1" x14ac:dyDescent="0.25">
      <c r="A49" s="3">
        <v>42</v>
      </c>
      <c r="B49" s="5" t="s">
        <v>193</v>
      </c>
      <c r="C49" s="74">
        <v>694384</v>
      </c>
      <c r="D49" s="74" t="s">
        <v>184</v>
      </c>
      <c r="E49" s="373" t="s">
        <v>20</v>
      </c>
      <c r="F49" s="371" t="s">
        <v>185</v>
      </c>
      <c r="G49" s="373" t="s">
        <v>186</v>
      </c>
      <c r="H49" s="371" t="s">
        <v>187</v>
      </c>
      <c r="I49" s="366">
        <v>10</v>
      </c>
      <c r="J49" s="53">
        <v>-5.94</v>
      </c>
      <c r="K49" s="11">
        <v>20.55</v>
      </c>
      <c r="L49" s="11">
        <v>21.81</v>
      </c>
      <c r="M49" s="64">
        <f t="shared" si="0"/>
        <v>36.42</v>
      </c>
      <c r="N49" s="64">
        <f t="shared" si="1"/>
        <v>0</v>
      </c>
      <c r="P49" s="7">
        <v>7309</v>
      </c>
    </row>
    <row r="50" spans="1:16" s="7" customFormat="1" ht="19.5" customHeight="1" x14ac:dyDescent="0.25">
      <c r="A50" s="3">
        <v>43</v>
      </c>
      <c r="B50" s="5" t="s">
        <v>193</v>
      </c>
      <c r="C50" s="74">
        <v>606751</v>
      </c>
      <c r="D50" s="74" t="s">
        <v>188</v>
      </c>
      <c r="E50" s="374"/>
      <c r="F50" s="372"/>
      <c r="G50" s="374"/>
      <c r="H50" s="372"/>
      <c r="I50" s="367"/>
      <c r="J50" s="53">
        <v>-5.69</v>
      </c>
      <c r="K50" s="11">
        <v>20.55</v>
      </c>
      <c r="L50" s="11">
        <v>21.81</v>
      </c>
      <c r="M50" s="64">
        <f t="shared" si="0"/>
        <v>36.67</v>
      </c>
      <c r="N50" s="64">
        <f t="shared" si="1"/>
        <v>0</v>
      </c>
    </row>
    <row r="51" spans="1:16" s="7" customFormat="1" ht="19.5" customHeight="1" x14ac:dyDescent="0.25">
      <c r="A51" s="3">
        <v>44</v>
      </c>
      <c r="B51" s="5" t="s">
        <v>193</v>
      </c>
      <c r="C51" s="74">
        <v>801397</v>
      </c>
      <c r="D51" s="74" t="s">
        <v>189</v>
      </c>
      <c r="E51" s="75" t="s">
        <v>20</v>
      </c>
      <c r="F51" s="76" t="s">
        <v>190</v>
      </c>
      <c r="G51" s="75" t="s">
        <v>191</v>
      </c>
      <c r="H51" s="76" t="s">
        <v>192</v>
      </c>
      <c r="I51" s="5">
        <v>10</v>
      </c>
      <c r="J51" s="54">
        <v>-5.69</v>
      </c>
      <c r="K51" s="11">
        <v>20.55</v>
      </c>
      <c r="L51" s="11">
        <v>21.81</v>
      </c>
      <c r="M51" s="64">
        <f t="shared" si="0"/>
        <v>36.67</v>
      </c>
      <c r="N51" s="64">
        <f t="shared" si="1"/>
        <v>0</v>
      </c>
      <c r="P51" s="7">
        <v>3667</v>
      </c>
    </row>
    <row r="52" spans="1:16" s="36" customFormat="1" ht="19.5" customHeight="1" x14ac:dyDescent="0.25">
      <c r="A52" s="368" t="s">
        <v>355</v>
      </c>
      <c r="B52" s="369"/>
      <c r="C52" s="369"/>
      <c r="D52" s="369"/>
      <c r="E52" s="369"/>
      <c r="F52" s="369"/>
      <c r="G52" s="369"/>
      <c r="H52" s="369"/>
      <c r="I52" s="370"/>
      <c r="J52" s="72">
        <f>SUM(J8:J51)</f>
        <v>-251.83999999999992</v>
      </c>
      <c r="K52" s="72">
        <f>SUM(K8:K51)</f>
        <v>904.19999999999925</v>
      </c>
      <c r="L52" s="72">
        <f>SUM(L8:L51)</f>
        <v>959.63999999999885</v>
      </c>
      <c r="M52" s="73">
        <f>SUM(M8:M51)</f>
        <v>1612.0000000000009</v>
      </c>
      <c r="N52" s="64">
        <f>SUM(N8:N51)</f>
        <v>0</v>
      </c>
    </row>
    <row r="53" spans="1:16" s="36" customFormat="1" ht="19.5" customHeight="1" x14ac:dyDescent="0.25">
      <c r="A53" s="47"/>
      <c r="B53" s="47"/>
      <c r="C53" s="40"/>
      <c r="D53" s="41"/>
      <c r="E53" s="41"/>
      <c r="F53" s="41"/>
      <c r="G53" s="41"/>
      <c r="H53" s="48"/>
      <c r="I53" s="47"/>
      <c r="J53" s="55"/>
      <c r="K53" s="65">
        <v>3739.56</v>
      </c>
      <c r="L53" s="65">
        <v>3991.06</v>
      </c>
      <c r="M53" s="47"/>
    </row>
    <row r="54" spans="1:16" s="36" customFormat="1" ht="19.5" customHeight="1" x14ac:dyDescent="0.25">
      <c r="A54" s="47"/>
      <c r="B54" s="91" t="s">
        <v>364</v>
      </c>
      <c r="C54" s="90"/>
      <c r="D54" s="90"/>
      <c r="E54" s="47"/>
      <c r="F54" s="48"/>
      <c r="G54" s="47"/>
      <c r="H54" s="89" t="s">
        <v>365</v>
      </c>
      <c r="J54" s="55"/>
      <c r="K54" s="66"/>
      <c r="L54" s="66"/>
      <c r="M54" s="47"/>
    </row>
    <row r="55" spans="1:16" s="36" customFormat="1" ht="19.5" customHeight="1" x14ac:dyDescent="0.25">
      <c r="A55" s="47"/>
      <c r="B55" s="47"/>
      <c r="C55" s="40"/>
      <c r="D55" s="47"/>
      <c r="E55" s="47"/>
      <c r="F55" s="48"/>
      <c r="G55" s="47"/>
      <c r="H55" s="48"/>
      <c r="I55" s="47"/>
      <c r="J55" s="55"/>
      <c r="K55" s="47"/>
      <c r="L55" s="47"/>
      <c r="M55" s="47"/>
    </row>
    <row r="56" spans="1:16" s="36" customFormat="1" ht="19.5" customHeight="1" x14ac:dyDescent="0.25">
      <c r="A56" s="47"/>
      <c r="B56" s="47"/>
      <c r="C56" s="40"/>
      <c r="D56" s="47"/>
      <c r="E56" s="47"/>
      <c r="F56" s="48"/>
      <c r="G56" s="47"/>
      <c r="H56" s="48"/>
      <c r="I56" s="47"/>
      <c r="J56" s="55"/>
      <c r="K56" s="47"/>
      <c r="L56" s="47"/>
      <c r="M56" s="47"/>
    </row>
    <row r="57" spans="1:16" s="36" customFormat="1" ht="19.5" customHeight="1" x14ac:dyDescent="0.25">
      <c r="A57" s="47"/>
      <c r="B57" s="92"/>
      <c r="C57" s="92"/>
      <c r="D57" s="92"/>
      <c r="E57" s="47"/>
      <c r="F57" s="48"/>
      <c r="G57" s="47"/>
      <c r="H57" s="87"/>
      <c r="I57" s="86"/>
      <c r="J57" s="88"/>
      <c r="K57" s="86"/>
      <c r="L57" s="86"/>
      <c r="M57" s="86"/>
    </row>
    <row r="58" spans="1:16" s="36" customFormat="1" ht="19.5" customHeight="1" x14ac:dyDescent="0.25">
      <c r="A58" s="47"/>
      <c r="B58" s="89"/>
      <c r="C58" s="93" t="s">
        <v>366</v>
      </c>
      <c r="D58" s="89"/>
      <c r="E58" s="89"/>
      <c r="F58" s="94"/>
      <c r="G58" s="89"/>
      <c r="H58" s="94"/>
      <c r="I58" s="89" t="s">
        <v>367</v>
      </c>
      <c r="J58" s="95"/>
      <c r="K58" s="89"/>
      <c r="L58" s="89"/>
      <c r="M58" s="89"/>
    </row>
    <row r="59" spans="1:16" s="36" customFormat="1" ht="19.5" customHeight="1" x14ac:dyDescent="0.25">
      <c r="A59" s="96"/>
      <c r="B59" s="96"/>
      <c r="C59" s="97" t="s">
        <v>368</v>
      </c>
      <c r="D59" s="96"/>
      <c r="E59" s="96"/>
      <c r="F59" s="98"/>
      <c r="G59" s="96"/>
      <c r="H59" s="98"/>
      <c r="I59" s="96" t="s">
        <v>369</v>
      </c>
      <c r="J59" s="95"/>
      <c r="K59" s="89"/>
      <c r="L59" s="89"/>
      <c r="M59" s="89"/>
    </row>
    <row r="60" spans="1:16" s="36" customFormat="1" ht="19.5" customHeight="1" x14ac:dyDescent="0.25">
      <c r="A60" s="47"/>
      <c r="B60" s="47"/>
      <c r="C60" s="40"/>
      <c r="D60" s="47"/>
      <c r="E60" s="47"/>
      <c r="F60" s="48"/>
      <c r="G60" s="47"/>
      <c r="H60" s="48"/>
      <c r="I60" s="47"/>
      <c r="J60" s="55"/>
      <c r="K60" s="47"/>
      <c r="L60" s="47"/>
      <c r="M60" s="47"/>
    </row>
    <row r="61" spans="1:16" s="36" customFormat="1" ht="19.5" customHeight="1" x14ac:dyDescent="0.25">
      <c r="A61" s="47"/>
      <c r="B61" s="47"/>
      <c r="C61" s="40"/>
      <c r="D61" s="47"/>
      <c r="E61" s="47"/>
      <c r="F61" s="48"/>
      <c r="G61" s="47"/>
      <c r="H61" s="48"/>
      <c r="I61" s="47"/>
      <c r="J61" s="55"/>
      <c r="K61" s="47"/>
      <c r="L61" s="47"/>
      <c r="M61" s="47"/>
    </row>
    <row r="62" spans="1:16" s="36" customFormat="1" ht="19.5" customHeight="1" x14ac:dyDescent="0.25">
      <c r="A62" s="47"/>
      <c r="B62" s="47"/>
      <c r="C62" s="40"/>
      <c r="D62" s="47"/>
      <c r="E62" s="47"/>
      <c r="F62" s="48"/>
      <c r="G62" s="47"/>
      <c r="H62" s="48"/>
      <c r="I62" s="47"/>
      <c r="J62" s="55"/>
      <c r="K62" s="47"/>
      <c r="L62" s="47"/>
      <c r="M62" s="47"/>
    </row>
    <row r="63" spans="1:16" s="36" customFormat="1" ht="19.5" customHeight="1" x14ac:dyDescent="0.25">
      <c r="A63" s="47"/>
      <c r="B63" s="47"/>
      <c r="C63" s="40"/>
      <c r="D63" s="47"/>
      <c r="E63" s="47"/>
      <c r="F63" s="48"/>
      <c r="G63" s="47"/>
      <c r="H63" s="48"/>
      <c r="I63" s="47"/>
      <c r="J63" s="55"/>
      <c r="K63" s="47"/>
      <c r="L63" s="47"/>
      <c r="M63" s="47"/>
    </row>
    <row r="64" spans="1:16" s="36" customFormat="1" ht="19.5" customHeight="1" x14ac:dyDescent="0.25">
      <c r="A64" s="47"/>
      <c r="B64" s="47"/>
      <c r="C64" s="40"/>
      <c r="D64" s="47"/>
      <c r="E64" s="47"/>
      <c r="F64" s="48"/>
      <c r="G64" s="47"/>
      <c r="H64" s="48"/>
      <c r="I64" s="47"/>
      <c r="J64" s="55"/>
      <c r="K64" s="47"/>
      <c r="L64" s="47"/>
      <c r="M64" s="47"/>
    </row>
    <row r="65" spans="1:13" s="36" customFormat="1" ht="19.5" customHeight="1" x14ac:dyDescent="0.25">
      <c r="A65" s="47"/>
      <c r="B65" s="47"/>
      <c r="C65" s="40"/>
      <c r="D65" s="47"/>
      <c r="E65" s="47"/>
      <c r="F65" s="48"/>
      <c r="G65" s="47"/>
      <c r="H65" s="48"/>
      <c r="I65" s="47"/>
      <c r="J65" s="55"/>
      <c r="K65" s="47"/>
      <c r="L65" s="47"/>
      <c r="M65" s="47"/>
    </row>
    <row r="66" spans="1:13" s="36" customFormat="1" ht="19.5" customHeight="1" x14ac:dyDescent="0.25">
      <c r="A66" s="47"/>
      <c r="B66" s="47"/>
      <c r="C66" s="40"/>
      <c r="D66" s="47"/>
      <c r="E66" s="47"/>
      <c r="F66" s="48"/>
      <c r="G66" s="47"/>
      <c r="H66" s="48"/>
      <c r="I66" s="47"/>
      <c r="J66" s="55"/>
      <c r="K66" s="47"/>
      <c r="L66" s="47"/>
      <c r="M66" s="47"/>
    </row>
    <row r="67" spans="1:13" s="36" customFormat="1" ht="19.5" customHeight="1" x14ac:dyDescent="0.25">
      <c r="A67" s="47"/>
      <c r="B67" s="47"/>
      <c r="C67" s="40"/>
      <c r="D67" s="41"/>
      <c r="E67" s="47"/>
      <c r="F67" s="41"/>
      <c r="G67" s="41"/>
      <c r="H67" s="48"/>
      <c r="I67" s="47"/>
      <c r="J67" s="55"/>
      <c r="K67" s="47"/>
      <c r="L67" s="47"/>
      <c r="M67" s="47"/>
    </row>
    <row r="68" spans="1:13" s="36" customFormat="1" ht="19.5" customHeight="1" x14ac:dyDescent="0.25">
      <c r="A68" s="47"/>
      <c r="B68" s="47"/>
      <c r="C68" s="40"/>
      <c r="D68" s="47"/>
      <c r="E68" s="47"/>
      <c r="F68" s="48"/>
      <c r="G68" s="47"/>
      <c r="H68" s="48"/>
      <c r="I68" s="47"/>
      <c r="J68" s="55"/>
      <c r="K68" s="47"/>
      <c r="L68" s="47"/>
      <c r="M68" s="47"/>
    </row>
    <row r="69" spans="1:13" s="36" customFormat="1" ht="19.5" customHeight="1" x14ac:dyDescent="0.25">
      <c r="A69" s="47"/>
      <c r="B69" s="47"/>
      <c r="C69" s="40"/>
      <c r="D69" s="47"/>
      <c r="E69" s="47"/>
      <c r="F69" s="48"/>
      <c r="G69" s="47"/>
      <c r="H69" s="48"/>
      <c r="I69" s="47"/>
      <c r="J69" s="55"/>
      <c r="K69" s="47"/>
      <c r="L69" s="47"/>
      <c r="M69" s="47"/>
    </row>
    <row r="70" spans="1:13" s="36" customFormat="1" ht="19.5" customHeight="1" x14ac:dyDescent="0.25">
      <c r="A70" s="47"/>
      <c r="B70" s="47"/>
      <c r="C70" s="40"/>
      <c r="D70" s="47"/>
      <c r="E70" s="47"/>
      <c r="F70" s="48"/>
      <c r="G70" s="47"/>
      <c r="H70" s="48"/>
      <c r="I70" s="47"/>
      <c r="J70" s="55"/>
      <c r="K70" s="47"/>
      <c r="L70" s="47"/>
      <c r="M70" s="47"/>
    </row>
    <row r="71" spans="1:13" s="36" customFormat="1" ht="19.5" customHeight="1" x14ac:dyDescent="0.25">
      <c r="A71" s="47"/>
      <c r="B71" s="47"/>
      <c r="C71" s="40"/>
      <c r="D71" s="47"/>
      <c r="E71" s="47"/>
      <c r="F71" s="48"/>
      <c r="G71" s="47"/>
      <c r="H71" s="48"/>
      <c r="I71" s="47"/>
      <c r="J71" s="55"/>
      <c r="K71" s="47"/>
      <c r="L71" s="47"/>
      <c r="M71" s="47"/>
    </row>
    <row r="72" spans="1:13" s="36" customFormat="1" ht="19.5" customHeight="1" x14ac:dyDescent="0.25">
      <c r="A72" s="47"/>
      <c r="B72" s="47"/>
      <c r="C72" s="40"/>
      <c r="D72" s="47"/>
      <c r="E72" s="47"/>
      <c r="F72" s="48"/>
      <c r="G72" s="47"/>
      <c r="H72" s="48"/>
      <c r="I72" s="47"/>
      <c r="J72" s="55"/>
      <c r="K72" s="47"/>
      <c r="L72" s="47"/>
      <c r="M72" s="47"/>
    </row>
    <row r="73" spans="1:13" s="36" customFormat="1" ht="19.5" customHeight="1" x14ac:dyDescent="0.25">
      <c r="A73" s="47"/>
      <c r="B73" s="47"/>
      <c r="C73" s="40"/>
      <c r="D73" s="47"/>
      <c r="E73" s="47"/>
      <c r="F73" s="48"/>
      <c r="G73" s="47"/>
      <c r="H73" s="48"/>
      <c r="I73" s="47"/>
      <c r="J73" s="55"/>
      <c r="K73" s="47"/>
      <c r="L73" s="47"/>
      <c r="M73" s="47"/>
    </row>
    <row r="74" spans="1:13" s="36" customFormat="1" ht="19.5" customHeight="1" x14ac:dyDescent="0.25">
      <c r="A74" s="47"/>
      <c r="B74" s="47"/>
      <c r="C74" s="42"/>
      <c r="D74" s="47"/>
      <c r="E74" s="47"/>
      <c r="F74" s="48"/>
      <c r="G74" s="47"/>
      <c r="H74" s="48"/>
      <c r="I74" s="47"/>
      <c r="J74" s="55"/>
      <c r="K74" s="47"/>
      <c r="L74" s="47"/>
      <c r="M74" s="47"/>
    </row>
    <row r="75" spans="1:13" s="36" customFormat="1" ht="19.5" customHeight="1" x14ac:dyDescent="0.25">
      <c r="A75" s="47"/>
      <c r="B75" s="47"/>
      <c r="C75" s="40"/>
      <c r="D75" s="47"/>
      <c r="E75" s="47"/>
      <c r="F75" s="48"/>
      <c r="G75" s="47"/>
      <c r="H75" s="48"/>
      <c r="I75" s="47"/>
      <c r="J75" s="55"/>
      <c r="K75" s="47"/>
      <c r="L75" s="47"/>
      <c r="M75" s="47"/>
    </row>
    <row r="76" spans="1:13" s="36" customFormat="1" ht="19.5" customHeight="1" x14ac:dyDescent="0.25">
      <c r="A76" s="47"/>
      <c r="B76" s="47"/>
      <c r="C76" s="40"/>
      <c r="D76" s="47"/>
      <c r="E76" s="47"/>
      <c r="F76" s="48"/>
      <c r="G76" s="47"/>
      <c r="H76" s="48"/>
      <c r="I76" s="47"/>
      <c r="J76" s="55"/>
      <c r="K76" s="47"/>
      <c r="L76" s="47"/>
      <c r="M76" s="47"/>
    </row>
    <row r="77" spans="1:13" s="36" customFormat="1" ht="19.5" customHeight="1" x14ac:dyDescent="0.25">
      <c r="A77" s="47"/>
      <c r="B77" s="47"/>
      <c r="C77" s="40"/>
      <c r="D77" s="47"/>
      <c r="E77" s="47"/>
      <c r="F77" s="48"/>
      <c r="G77" s="47"/>
      <c r="H77" s="48"/>
      <c r="I77" s="47"/>
      <c r="J77" s="55"/>
      <c r="K77" s="47"/>
      <c r="L77" s="47"/>
      <c r="M77" s="47"/>
    </row>
    <row r="78" spans="1:13" s="36" customFormat="1" ht="19.5" customHeight="1" x14ac:dyDescent="0.25">
      <c r="A78" s="47"/>
      <c r="B78" s="47"/>
      <c r="C78" s="40"/>
      <c r="D78" s="47"/>
      <c r="E78" s="47"/>
      <c r="F78" s="48"/>
      <c r="G78" s="47"/>
      <c r="H78" s="48"/>
      <c r="I78" s="47"/>
      <c r="J78" s="55"/>
      <c r="K78" s="47"/>
      <c r="L78" s="47"/>
      <c r="M78" s="47"/>
    </row>
    <row r="79" spans="1:13" s="36" customFormat="1" ht="19.5" customHeight="1" x14ac:dyDescent="0.25">
      <c r="A79" s="47"/>
      <c r="B79" s="47"/>
      <c r="C79" s="40"/>
      <c r="D79" s="47"/>
      <c r="E79" s="47"/>
      <c r="F79" s="48"/>
      <c r="G79" s="47"/>
      <c r="H79" s="48"/>
      <c r="I79" s="47"/>
      <c r="J79" s="55"/>
      <c r="K79" s="47"/>
      <c r="L79" s="47"/>
      <c r="M79" s="47"/>
    </row>
    <row r="80" spans="1:13" s="36" customFormat="1" ht="19.5" customHeight="1" x14ac:dyDescent="0.25">
      <c r="A80" s="47"/>
      <c r="B80" s="47"/>
      <c r="C80" s="40"/>
      <c r="D80" s="47"/>
      <c r="E80" s="47"/>
      <c r="F80" s="48"/>
      <c r="G80" s="47"/>
      <c r="H80" s="48"/>
      <c r="I80" s="47"/>
      <c r="J80" s="55"/>
      <c r="K80" s="47"/>
      <c r="L80" s="47"/>
      <c r="M80" s="47"/>
    </row>
    <row r="81" spans="1:13" s="36" customFormat="1" ht="19.5" customHeight="1" x14ac:dyDescent="0.25">
      <c r="A81" s="47"/>
      <c r="B81" s="47"/>
      <c r="C81" s="40"/>
      <c r="D81" s="47"/>
      <c r="E81" s="47"/>
      <c r="F81" s="48"/>
      <c r="G81" s="47"/>
      <c r="H81" s="48"/>
      <c r="I81" s="47"/>
      <c r="J81" s="55"/>
      <c r="K81" s="47"/>
      <c r="L81" s="47"/>
      <c r="M81" s="47"/>
    </row>
    <row r="82" spans="1:13" s="36" customFormat="1" ht="19.5" customHeight="1" x14ac:dyDescent="0.25">
      <c r="A82" s="47"/>
      <c r="B82" s="47"/>
      <c r="C82" s="47"/>
      <c r="D82" s="47"/>
      <c r="E82" s="47"/>
      <c r="F82" s="48"/>
      <c r="G82" s="47"/>
      <c r="H82" s="48"/>
      <c r="I82" s="47"/>
      <c r="J82" s="55"/>
      <c r="K82" s="47"/>
      <c r="L82" s="47"/>
      <c r="M82" s="47"/>
    </row>
    <row r="83" spans="1:13" s="36" customFormat="1" ht="19.5" customHeight="1" x14ac:dyDescent="0.25">
      <c r="A83" s="47"/>
      <c r="B83" s="47"/>
      <c r="C83" s="47"/>
      <c r="D83" s="47"/>
      <c r="E83" s="47"/>
      <c r="F83" s="48"/>
      <c r="G83" s="47"/>
      <c r="H83" s="48"/>
      <c r="I83" s="47"/>
      <c r="J83" s="55"/>
      <c r="K83" s="47"/>
      <c r="L83" s="47"/>
      <c r="M83" s="47"/>
    </row>
    <row r="84" spans="1:13" s="36" customFormat="1" ht="19.5" customHeight="1" x14ac:dyDescent="0.25">
      <c r="A84" s="47"/>
      <c r="B84" s="47"/>
      <c r="C84" s="47"/>
      <c r="D84" s="47"/>
      <c r="E84" s="47"/>
      <c r="F84" s="48"/>
      <c r="G84" s="47"/>
      <c r="H84" s="48"/>
      <c r="I84" s="47"/>
      <c r="J84" s="55"/>
      <c r="K84" s="47"/>
      <c r="L84" s="47"/>
      <c r="M84" s="47"/>
    </row>
    <row r="85" spans="1:13" s="36" customFormat="1" ht="19.5" customHeight="1" x14ac:dyDescent="0.25">
      <c r="A85" s="47"/>
      <c r="B85" s="47"/>
      <c r="C85" s="47"/>
      <c r="D85" s="47"/>
      <c r="E85" s="47"/>
      <c r="F85" s="48"/>
      <c r="G85" s="47"/>
      <c r="H85" s="48"/>
      <c r="I85" s="47"/>
      <c r="J85" s="55"/>
      <c r="K85" s="47"/>
      <c r="L85" s="47"/>
      <c r="M85" s="47"/>
    </row>
    <row r="86" spans="1:13" s="36" customFormat="1" ht="19.5" customHeight="1" x14ac:dyDescent="0.25">
      <c r="A86" s="47"/>
      <c r="B86" s="47"/>
      <c r="C86" s="47"/>
      <c r="D86" s="47"/>
      <c r="E86" s="47"/>
      <c r="F86" s="48"/>
      <c r="G86" s="47"/>
      <c r="H86" s="48"/>
      <c r="I86" s="47"/>
      <c r="J86" s="55"/>
      <c r="K86" s="47"/>
      <c r="L86" s="47"/>
      <c r="M86" s="47"/>
    </row>
    <row r="87" spans="1:13" s="36" customFormat="1" ht="19.5" customHeight="1" x14ac:dyDescent="0.25">
      <c r="A87" s="47"/>
      <c r="B87" s="47"/>
      <c r="C87" s="47"/>
      <c r="D87" s="47"/>
      <c r="E87" s="47"/>
      <c r="F87" s="48"/>
      <c r="G87" s="47"/>
      <c r="H87" s="48"/>
      <c r="I87" s="47"/>
      <c r="J87" s="55"/>
      <c r="K87" s="47"/>
      <c r="L87" s="47"/>
      <c r="M87" s="47"/>
    </row>
    <row r="88" spans="1:13" s="36" customFormat="1" ht="19.5" customHeight="1" x14ac:dyDescent="0.25">
      <c r="A88" s="47"/>
      <c r="B88" s="47"/>
      <c r="C88" s="47"/>
      <c r="D88" s="47"/>
      <c r="E88" s="47"/>
      <c r="F88" s="48"/>
      <c r="G88" s="47"/>
      <c r="H88" s="48"/>
      <c r="I88" s="47"/>
      <c r="J88" s="55"/>
      <c r="K88" s="47"/>
      <c r="L88" s="47"/>
      <c r="M88" s="47"/>
    </row>
    <row r="89" spans="1:13" s="36" customFormat="1" ht="19.5" customHeight="1" x14ac:dyDescent="0.25">
      <c r="A89" s="47"/>
      <c r="B89" s="47"/>
      <c r="C89" s="47"/>
      <c r="D89" s="47"/>
      <c r="E89" s="47"/>
      <c r="F89" s="48"/>
      <c r="G89" s="47"/>
      <c r="H89" s="48"/>
      <c r="I89" s="47"/>
      <c r="J89" s="55"/>
      <c r="K89" s="47"/>
      <c r="L89" s="47"/>
      <c r="M89" s="47"/>
    </row>
    <row r="90" spans="1:13" s="36" customFormat="1" ht="19.5" customHeight="1" x14ac:dyDescent="0.25">
      <c r="A90" s="47"/>
      <c r="B90" s="47"/>
      <c r="C90" s="47"/>
      <c r="D90" s="47"/>
      <c r="E90" s="47"/>
      <c r="F90" s="48"/>
      <c r="G90" s="47"/>
      <c r="H90" s="48"/>
      <c r="I90" s="47"/>
      <c r="J90" s="55"/>
      <c r="K90" s="47"/>
      <c r="L90" s="47"/>
      <c r="M90" s="47"/>
    </row>
    <row r="91" spans="1:13" s="36" customFormat="1" ht="19.5" customHeight="1" x14ac:dyDescent="0.25">
      <c r="A91" s="47"/>
      <c r="B91" s="47"/>
      <c r="C91" s="47"/>
      <c r="D91" s="47"/>
      <c r="E91" s="47"/>
      <c r="F91" s="48"/>
      <c r="G91" s="47"/>
      <c r="H91" s="48"/>
      <c r="I91" s="47"/>
      <c r="J91" s="55"/>
      <c r="K91" s="47"/>
      <c r="L91" s="47"/>
      <c r="M91" s="47"/>
    </row>
    <row r="92" spans="1:13" s="36" customFormat="1" ht="19.5" customHeight="1" x14ac:dyDescent="0.25">
      <c r="A92" s="47"/>
      <c r="B92" s="47"/>
      <c r="C92" s="47"/>
      <c r="D92" s="47"/>
      <c r="E92" s="47"/>
      <c r="F92" s="48"/>
      <c r="G92" s="47"/>
      <c r="H92" s="48"/>
      <c r="I92" s="47"/>
      <c r="J92" s="55"/>
      <c r="K92" s="47"/>
      <c r="L92" s="47"/>
      <c r="M92" s="47"/>
    </row>
    <row r="93" spans="1:13" s="36" customFormat="1" ht="19.5" customHeight="1" x14ac:dyDescent="0.25">
      <c r="A93" s="47"/>
      <c r="B93" s="47"/>
      <c r="C93" s="47"/>
      <c r="D93" s="47"/>
      <c r="E93" s="47"/>
      <c r="F93" s="48"/>
      <c r="G93" s="47"/>
      <c r="H93" s="48"/>
      <c r="I93" s="47"/>
      <c r="J93" s="55"/>
      <c r="K93" s="47"/>
      <c r="L93" s="47"/>
      <c r="M93" s="47"/>
    </row>
    <row r="94" spans="1:13" s="36" customFormat="1" ht="19.5" customHeight="1" x14ac:dyDescent="0.25">
      <c r="A94" s="47"/>
      <c r="B94" s="47"/>
      <c r="C94" s="47"/>
      <c r="D94" s="47"/>
      <c r="E94" s="47"/>
      <c r="F94" s="48"/>
      <c r="G94" s="47"/>
      <c r="H94" s="48"/>
      <c r="I94" s="47"/>
      <c r="J94" s="55"/>
      <c r="K94" s="47"/>
      <c r="L94" s="47"/>
      <c r="M94" s="47"/>
    </row>
    <row r="95" spans="1:13" s="36" customFormat="1" ht="19.5" customHeight="1" x14ac:dyDescent="0.25">
      <c r="A95" s="47"/>
      <c r="B95" s="47"/>
      <c r="C95" s="43"/>
      <c r="D95" s="47"/>
      <c r="E95" s="47"/>
      <c r="F95" s="48"/>
      <c r="G95" s="47"/>
      <c r="H95" s="48"/>
      <c r="I95" s="47"/>
      <c r="J95" s="55"/>
      <c r="K95" s="47"/>
      <c r="L95" s="47"/>
      <c r="M95" s="47"/>
    </row>
    <row r="96" spans="1:13" s="36" customFormat="1" ht="19.5" customHeight="1" x14ac:dyDescent="0.25">
      <c r="A96" s="47"/>
      <c r="B96" s="47"/>
      <c r="C96" s="47"/>
      <c r="D96" s="47"/>
      <c r="E96" s="47"/>
      <c r="F96" s="48"/>
      <c r="G96" s="47"/>
      <c r="H96" s="48"/>
      <c r="I96" s="47"/>
      <c r="J96" s="55"/>
      <c r="K96" s="47"/>
      <c r="L96" s="47"/>
      <c r="M96" s="47"/>
    </row>
    <row r="97" spans="1:13" s="36" customFormat="1" ht="19.5" customHeight="1" x14ac:dyDescent="0.25">
      <c r="A97" s="47"/>
      <c r="B97" s="47"/>
      <c r="C97" s="47"/>
      <c r="D97" s="47"/>
      <c r="E97" s="47"/>
      <c r="F97" s="48"/>
      <c r="G97" s="47"/>
      <c r="H97" s="48"/>
      <c r="I97" s="47"/>
      <c r="J97" s="55"/>
      <c r="K97" s="47"/>
      <c r="L97" s="47"/>
      <c r="M97" s="47"/>
    </row>
    <row r="98" spans="1:13" s="36" customFormat="1" ht="19.5" customHeight="1" x14ac:dyDescent="0.25">
      <c r="A98" s="47"/>
      <c r="B98" s="47"/>
      <c r="C98" s="47"/>
      <c r="D98" s="47"/>
      <c r="E98" s="47"/>
      <c r="F98" s="48"/>
      <c r="G98" s="47"/>
      <c r="H98" s="48"/>
      <c r="I98" s="47"/>
      <c r="J98" s="55"/>
      <c r="K98" s="47"/>
      <c r="L98" s="47"/>
      <c r="M98" s="47"/>
    </row>
    <row r="99" spans="1:13" s="36" customFormat="1" ht="19.5" customHeight="1" x14ac:dyDescent="0.25">
      <c r="A99" s="47"/>
      <c r="B99" s="47"/>
      <c r="C99" s="47"/>
      <c r="D99" s="47"/>
      <c r="E99" s="47"/>
      <c r="F99" s="48"/>
      <c r="G99" s="47"/>
      <c r="H99" s="48"/>
      <c r="I99" s="47"/>
      <c r="J99" s="55"/>
      <c r="K99" s="47"/>
      <c r="L99" s="47"/>
      <c r="M99" s="47"/>
    </row>
    <row r="100" spans="1:13" s="36" customFormat="1" ht="19.5" customHeight="1" x14ac:dyDescent="0.25">
      <c r="A100" s="47"/>
      <c r="B100" s="47"/>
      <c r="C100" s="47"/>
      <c r="D100" s="47"/>
      <c r="E100" s="47"/>
      <c r="F100" s="48"/>
      <c r="G100" s="47"/>
      <c r="H100" s="48"/>
      <c r="I100" s="47"/>
      <c r="J100" s="55"/>
      <c r="K100" s="47"/>
      <c r="L100" s="47"/>
      <c r="M100" s="47"/>
    </row>
    <row r="101" spans="1:13" s="36" customFormat="1" ht="19.5" customHeight="1" x14ac:dyDescent="0.25">
      <c r="A101" s="47"/>
      <c r="B101" s="47"/>
      <c r="C101" s="47"/>
      <c r="D101" s="47"/>
      <c r="E101" s="47"/>
      <c r="F101" s="48"/>
      <c r="G101" s="47"/>
      <c r="H101" s="48"/>
      <c r="I101" s="47"/>
      <c r="J101" s="55"/>
      <c r="K101" s="47"/>
      <c r="L101" s="47"/>
      <c r="M101" s="47"/>
    </row>
    <row r="102" spans="1:13" s="36" customFormat="1" ht="19.5" customHeight="1" x14ac:dyDescent="0.25">
      <c r="A102" s="47"/>
      <c r="B102" s="47"/>
      <c r="C102" s="47"/>
      <c r="D102" s="47"/>
      <c r="E102" s="47"/>
      <c r="F102" s="41"/>
      <c r="G102" s="47"/>
      <c r="H102" s="48"/>
      <c r="I102" s="47"/>
      <c r="J102" s="55"/>
      <c r="K102" s="47"/>
      <c r="L102" s="47"/>
      <c r="M102" s="47"/>
    </row>
    <row r="103" spans="1:13" s="36" customFormat="1" ht="19.5" customHeight="1" x14ac:dyDescent="0.25">
      <c r="A103" s="47"/>
      <c r="B103" s="47"/>
      <c r="C103" s="47"/>
      <c r="D103" s="47"/>
      <c r="E103" s="47"/>
      <c r="F103" s="48"/>
      <c r="G103" s="47"/>
      <c r="H103" s="48"/>
      <c r="I103" s="47"/>
      <c r="J103" s="55"/>
      <c r="K103" s="47"/>
      <c r="L103" s="47"/>
      <c r="M103" s="47"/>
    </row>
    <row r="104" spans="1:13" s="36" customFormat="1" ht="19.5" customHeight="1" x14ac:dyDescent="0.25">
      <c r="A104" s="47"/>
      <c r="B104" s="47"/>
      <c r="C104" s="47"/>
      <c r="D104" s="47"/>
      <c r="E104" s="47"/>
      <c r="F104" s="48"/>
      <c r="G104" s="47"/>
      <c r="H104" s="48"/>
      <c r="I104" s="47"/>
      <c r="J104" s="55"/>
      <c r="K104" s="47"/>
      <c r="L104" s="47"/>
      <c r="M104" s="47"/>
    </row>
    <row r="105" spans="1:13" s="36" customFormat="1" ht="19.5" customHeight="1" x14ac:dyDescent="0.25">
      <c r="A105" s="47"/>
      <c r="B105" s="47"/>
      <c r="C105" s="47"/>
      <c r="D105" s="47"/>
      <c r="E105" s="47"/>
      <c r="F105" s="48"/>
      <c r="G105" s="47"/>
      <c r="H105" s="48"/>
      <c r="I105" s="47"/>
      <c r="J105" s="55"/>
      <c r="K105" s="47"/>
      <c r="L105" s="47"/>
      <c r="M105" s="47"/>
    </row>
    <row r="106" spans="1:13" s="36" customFormat="1" ht="19.5" customHeight="1" x14ac:dyDescent="0.25">
      <c r="A106" s="47"/>
      <c r="B106" s="47"/>
      <c r="C106" s="47"/>
      <c r="D106" s="47"/>
      <c r="E106" s="47"/>
      <c r="F106" s="48"/>
      <c r="G106" s="47"/>
      <c r="H106" s="48"/>
      <c r="I106" s="47"/>
      <c r="J106" s="55"/>
      <c r="K106" s="47"/>
      <c r="L106" s="47"/>
      <c r="M106" s="47"/>
    </row>
    <row r="107" spans="1:13" s="36" customFormat="1" ht="19.5" customHeight="1" x14ac:dyDescent="0.25">
      <c r="A107" s="47"/>
      <c r="B107" s="47"/>
      <c r="C107" s="47"/>
      <c r="D107" s="47"/>
      <c r="E107" s="47"/>
      <c r="F107" s="48"/>
      <c r="G107" s="47"/>
      <c r="H107" s="48"/>
      <c r="I107" s="47"/>
      <c r="J107" s="55"/>
      <c r="K107" s="47"/>
      <c r="L107" s="47"/>
      <c r="M107" s="47"/>
    </row>
    <row r="108" spans="1:13" s="36" customFormat="1" ht="19.5" customHeight="1" x14ac:dyDescent="0.25">
      <c r="A108" s="47"/>
      <c r="B108" s="47"/>
      <c r="C108" s="47"/>
      <c r="D108" s="47"/>
      <c r="E108" s="47"/>
      <c r="F108" s="48"/>
      <c r="G108" s="47"/>
      <c r="H108" s="48"/>
      <c r="I108" s="47"/>
      <c r="J108" s="55"/>
      <c r="K108" s="47"/>
      <c r="L108" s="47"/>
      <c r="M108" s="47"/>
    </row>
    <row r="109" spans="1:13" s="36" customFormat="1" ht="19.5" customHeight="1" x14ac:dyDescent="0.25">
      <c r="A109" s="47"/>
      <c r="B109" s="47"/>
      <c r="C109" s="47"/>
      <c r="D109" s="47"/>
      <c r="E109" s="47"/>
      <c r="F109" s="48"/>
      <c r="G109" s="47"/>
      <c r="H109" s="48"/>
      <c r="I109" s="47"/>
      <c r="J109" s="55"/>
      <c r="K109" s="47"/>
      <c r="L109" s="47"/>
      <c r="M109" s="47"/>
    </row>
    <row r="110" spans="1:13" s="36" customFormat="1" ht="19.5" customHeight="1" x14ac:dyDescent="0.25">
      <c r="A110" s="47"/>
      <c r="B110" s="47"/>
      <c r="C110" s="47"/>
      <c r="D110" s="47"/>
      <c r="E110" s="47"/>
      <c r="F110" s="48"/>
      <c r="G110" s="47"/>
      <c r="H110" s="48"/>
      <c r="I110" s="47"/>
      <c r="J110" s="55"/>
      <c r="K110" s="47"/>
      <c r="L110" s="47"/>
      <c r="M110" s="47"/>
    </row>
    <row r="111" spans="1:13" s="36" customFormat="1" ht="19.5" customHeight="1" x14ac:dyDescent="0.25">
      <c r="A111" s="47"/>
      <c r="B111" s="47"/>
      <c r="C111" s="47"/>
      <c r="D111" s="47"/>
      <c r="E111" s="47"/>
      <c r="F111" s="48"/>
      <c r="G111" s="47"/>
      <c r="H111" s="48"/>
      <c r="I111" s="47"/>
      <c r="J111" s="55"/>
      <c r="K111" s="47"/>
      <c r="L111" s="47"/>
      <c r="M111" s="47"/>
    </row>
    <row r="112" spans="1:13" s="36" customFormat="1" ht="19.5" customHeight="1" x14ac:dyDescent="0.25">
      <c r="A112" s="47"/>
      <c r="B112" s="47"/>
      <c r="C112" s="47"/>
      <c r="D112" s="47"/>
      <c r="E112" s="47"/>
      <c r="F112" s="48"/>
      <c r="G112" s="47"/>
      <c r="H112" s="48"/>
      <c r="I112" s="47"/>
      <c r="J112" s="55"/>
      <c r="K112" s="47"/>
      <c r="L112" s="47"/>
      <c r="M112" s="47"/>
    </row>
    <row r="113" spans="1:13" s="36" customFormat="1" ht="19.5" customHeight="1" x14ac:dyDescent="0.25">
      <c r="A113" s="47"/>
      <c r="B113" s="47"/>
      <c r="C113" s="47"/>
      <c r="D113" s="47"/>
      <c r="E113" s="47"/>
      <c r="F113" s="48"/>
      <c r="G113" s="47"/>
      <c r="H113" s="48"/>
      <c r="I113" s="47"/>
      <c r="J113" s="55"/>
      <c r="K113" s="47"/>
      <c r="L113" s="47"/>
      <c r="M113" s="47"/>
    </row>
    <row r="114" spans="1:13" s="36" customFormat="1" ht="19.5" customHeight="1" x14ac:dyDescent="0.25">
      <c r="A114" s="47"/>
      <c r="B114" s="47"/>
      <c r="C114" s="47"/>
      <c r="D114" s="47"/>
      <c r="E114" s="47"/>
      <c r="F114" s="48"/>
      <c r="G114" s="47"/>
      <c r="H114" s="48"/>
      <c r="I114" s="47"/>
      <c r="J114" s="55"/>
      <c r="K114" s="47"/>
      <c r="L114" s="47"/>
      <c r="M114" s="47"/>
    </row>
    <row r="115" spans="1:13" s="36" customFormat="1" ht="19.5" customHeight="1" x14ac:dyDescent="0.25">
      <c r="A115" s="47"/>
      <c r="B115" s="47"/>
      <c r="C115" s="47"/>
      <c r="D115" s="47"/>
      <c r="E115" s="47"/>
      <c r="F115" s="48"/>
      <c r="G115" s="47"/>
      <c r="H115" s="48"/>
      <c r="I115" s="47"/>
      <c r="J115" s="55"/>
      <c r="K115" s="47"/>
      <c r="L115" s="47"/>
      <c r="M115" s="47"/>
    </row>
    <row r="116" spans="1:13" s="36" customFormat="1" ht="19.5" customHeight="1" x14ac:dyDescent="0.25">
      <c r="A116" s="47"/>
      <c r="B116" s="47"/>
      <c r="C116" s="47"/>
      <c r="D116" s="47"/>
      <c r="E116" s="47"/>
      <c r="F116" s="48"/>
      <c r="G116" s="47"/>
      <c r="H116" s="48"/>
      <c r="I116" s="47"/>
      <c r="J116" s="55"/>
      <c r="K116" s="47"/>
      <c r="L116" s="47"/>
      <c r="M116" s="47"/>
    </row>
    <row r="117" spans="1:13" s="36" customFormat="1" ht="19.5" customHeight="1" x14ac:dyDescent="0.25">
      <c r="A117" s="47"/>
      <c r="B117" s="47"/>
      <c r="C117" s="47"/>
      <c r="D117" s="47"/>
      <c r="E117" s="47"/>
      <c r="F117" s="48"/>
      <c r="G117" s="47"/>
      <c r="H117" s="48"/>
      <c r="I117" s="47"/>
      <c r="J117" s="55"/>
      <c r="K117" s="47"/>
      <c r="L117" s="47"/>
      <c r="M117" s="47"/>
    </row>
    <row r="118" spans="1:13" s="36" customFormat="1" ht="19.5" customHeight="1" x14ac:dyDescent="0.25">
      <c r="A118" s="47"/>
      <c r="B118" s="47"/>
      <c r="C118" s="47"/>
      <c r="D118" s="47"/>
      <c r="E118" s="47"/>
      <c r="F118" s="48"/>
      <c r="G118" s="47"/>
      <c r="H118" s="48"/>
      <c r="I118" s="47"/>
      <c r="J118" s="55"/>
      <c r="K118" s="47"/>
      <c r="L118" s="47"/>
      <c r="M118" s="47"/>
    </row>
    <row r="119" spans="1:13" s="36" customFormat="1" ht="19.5" customHeight="1" x14ac:dyDescent="0.25">
      <c r="A119" s="47"/>
      <c r="B119" s="47"/>
      <c r="C119" s="47"/>
      <c r="D119" s="47"/>
      <c r="E119" s="47"/>
      <c r="F119" s="48"/>
      <c r="G119" s="47"/>
      <c r="H119" s="48"/>
      <c r="I119" s="47"/>
      <c r="J119" s="55"/>
      <c r="K119" s="47"/>
      <c r="L119" s="47"/>
      <c r="M119" s="47"/>
    </row>
    <row r="120" spans="1:13" s="36" customFormat="1" ht="19.5" customHeight="1" x14ac:dyDescent="0.25">
      <c r="A120" s="47"/>
      <c r="B120" s="47"/>
      <c r="C120" s="47"/>
      <c r="D120" s="47"/>
      <c r="E120" s="47"/>
      <c r="F120" s="48"/>
      <c r="G120" s="47"/>
      <c r="H120" s="48"/>
      <c r="I120" s="47"/>
      <c r="J120" s="55"/>
      <c r="K120" s="47"/>
      <c r="L120" s="47"/>
      <c r="M120" s="47"/>
    </row>
    <row r="121" spans="1:13" s="36" customFormat="1" ht="19.5" customHeight="1" x14ac:dyDescent="0.25">
      <c r="A121" s="47"/>
      <c r="B121" s="47"/>
      <c r="C121" s="47"/>
      <c r="D121" s="47"/>
      <c r="E121" s="47"/>
      <c r="F121" s="48"/>
      <c r="G121" s="47"/>
      <c r="H121" s="48"/>
      <c r="I121" s="47"/>
      <c r="J121" s="55"/>
      <c r="K121" s="47"/>
      <c r="L121" s="47"/>
      <c r="M121" s="47"/>
    </row>
    <row r="122" spans="1:13" s="36" customFormat="1" ht="19.5" customHeight="1" x14ac:dyDescent="0.25">
      <c r="A122" s="47"/>
      <c r="B122" s="47"/>
      <c r="C122" s="47"/>
      <c r="D122" s="47"/>
      <c r="E122" s="47"/>
      <c r="F122" s="48"/>
      <c r="G122" s="47"/>
      <c r="H122" s="48"/>
      <c r="I122" s="47"/>
      <c r="J122" s="55"/>
      <c r="K122" s="47"/>
      <c r="L122" s="47"/>
      <c r="M122" s="47"/>
    </row>
    <row r="123" spans="1:13" s="36" customFormat="1" ht="19.5" customHeight="1" x14ac:dyDescent="0.25">
      <c r="A123" s="47"/>
      <c r="B123" s="47"/>
      <c r="C123" s="47"/>
      <c r="D123" s="47"/>
      <c r="E123" s="47"/>
      <c r="F123" s="48"/>
      <c r="G123" s="47"/>
      <c r="H123" s="48"/>
      <c r="I123" s="47"/>
      <c r="J123" s="55"/>
      <c r="K123" s="47"/>
      <c r="L123" s="47"/>
      <c r="M123" s="47"/>
    </row>
    <row r="124" spans="1:13" s="36" customFormat="1" ht="19.5" customHeight="1" x14ac:dyDescent="0.25">
      <c r="A124" s="47"/>
      <c r="B124" s="47"/>
      <c r="C124" s="47"/>
      <c r="D124" s="47"/>
      <c r="E124" s="47"/>
      <c r="F124" s="48"/>
      <c r="G124" s="47"/>
      <c r="H124" s="48"/>
      <c r="I124" s="47"/>
      <c r="J124" s="55"/>
      <c r="K124" s="47"/>
      <c r="L124" s="47"/>
      <c r="M124" s="47"/>
    </row>
    <row r="125" spans="1:13" s="36" customFormat="1" ht="19.5" customHeight="1" x14ac:dyDescent="0.25">
      <c r="A125" s="47"/>
      <c r="B125" s="47"/>
      <c r="C125" s="47"/>
      <c r="D125" s="47"/>
      <c r="E125" s="47"/>
      <c r="F125" s="48"/>
      <c r="G125" s="47"/>
      <c r="H125" s="48"/>
      <c r="I125" s="47"/>
      <c r="J125" s="55"/>
      <c r="K125" s="47"/>
      <c r="L125" s="47"/>
      <c r="M125" s="47"/>
    </row>
    <row r="126" spans="1:13" s="36" customFormat="1" ht="19.5" customHeight="1" x14ac:dyDescent="0.25">
      <c r="A126" s="47"/>
      <c r="B126" s="47"/>
      <c r="C126" s="47"/>
      <c r="D126" s="47"/>
      <c r="E126" s="47"/>
      <c r="F126" s="48"/>
      <c r="G126" s="47"/>
      <c r="H126" s="48"/>
      <c r="I126" s="47"/>
      <c r="J126" s="55"/>
      <c r="K126" s="47"/>
      <c r="L126" s="47"/>
      <c r="M126" s="47"/>
    </row>
    <row r="127" spans="1:13" s="36" customFormat="1" ht="19.5" customHeight="1" x14ac:dyDescent="0.25">
      <c r="A127" s="47"/>
      <c r="B127" s="47"/>
      <c r="C127" s="44"/>
      <c r="D127" s="47"/>
      <c r="E127" s="47"/>
      <c r="F127" s="48"/>
      <c r="G127" s="47"/>
      <c r="H127" s="48"/>
      <c r="I127" s="47"/>
      <c r="J127" s="55"/>
      <c r="K127" s="47"/>
      <c r="L127" s="47"/>
      <c r="M127" s="47"/>
    </row>
    <row r="128" spans="1:13" s="36" customFormat="1" ht="19.5" customHeight="1" x14ac:dyDescent="0.25">
      <c r="A128" s="47"/>
      <c r="B128" s="47"/>
      <c r="C128" s="47"/>
      <c r="D128" s="47"/>
      <c r="E128" s="47"/>
      <c r="F128" s="48"/>
      <c r="G128" s="47"/>
      <c r="H128" s="48"/>
      <c r="I128" s="47"/>
      <c r="J128" s="55"/>
      <c r="K128" s="47"/>
      <c r="L128" s="47"/>
      <c r="M128" s="47"/>
    </row>
    <row r="129" spans="1:13" s="36" customFormat="1" ht="19.5" customHeight="1" x14ac:dyDescent="0.25">
      <c r="A129" s="47"/>
      <c r="B129" s="47"/>
      <c r="C129" s="47"/>
      <c r="D129" s="47"/>
      <c r="E129" s="47"/>
      <c r="F129" s="48"/>
      <c r="G129" s="47"/>
      <c r="H129" s="48"/>
      <c r="I129" s="47"/>
      <c r="J129" s="55"/>
      <c r="K129" s="47"/>
      <c r="L129" s="47"/>
      <c r="M129" s="47"/>
    </row>
    <row r="130" spans="1:13" s="36" customFormat="1" ht="19.5" customHeight="1" x14ac:dyDescent="0.25">
      <c r="A130" s="47"/>
      <c r="B130" s="47"/>
      <c r="C130" s="47"/>
      <c r="D130" s="47"/>
      <c r="E130" s="47"/>
      <c r="F130" s="48"/>
      <c r="G130" s="47"/>
      <c r="H130" s="48"/>
      <c r="I130" s="47"/>
      <c r="J130" s="55"/>
      <c r="K130" s="47"/>
      <c r="L130" s="47"/>
      <c r="M130" s="47"/>
    </row>
    <row r="131" spans="1:13" s="36" customFormat="1" ht="19.5" customHeight="1" x14ac:dyDescent="0.25">
      <c r="A131" s="47"/>
      <c r="B131" s="47"/>
      <c r="C131" s="47"/>
      <c r="D131" s="47"/>
      <c r="E131" s="47"/>
      <c r="F131" s="48"/>
      <c r="G131" s="47"/>
      <c r="H131" s="48"/>
      <c r="I131" s="47"/>
      <c r="J131" s="55"/>
      <c r="K131" s="47"/>
      <c r="L131" s="47"/>
      <c r="M131" s="47"/>
    </row>
    <row r="132" spans="1:13" s="36" customFormat="1" ht="19.5" customHeight="1" x14ac:dyDescent="0.25">
      <c r="A132" s="47"/>
      <c r="B132" s="47"/>
      <c r="C132" s="47"/>
      <c r="D132" s="47"/>
      <c r="E132" s="47"/>
      <c r="F132" s="48"/>
      <c r="G132" s="47"/>
      <c r="H132" s="48"/>
      <c r="I132" s="47"/>
      <c r="J132" s="55"/>
      <c r="K132" s="47"/>
      <c r="L132" s="47"/>
      <c r="M132" s="47"/>
    </row>
    <row r="133" spans="1:13" s="36" customFormat="1" ht="19.5" customHeight="1" x14ac:dyDescent="0.25">
      <c r="A133" s="47"/>
      <c r="B133" s="47"/>
      <c r="C133" s="47"/>
      <c r="D133" s="47"/>
      <c r="E133" s="47"/>
      <c r="F133" s="48"/>
      <c r="G133" s="47"/>
      <c r="H133" s="48"/>
      <c r="I133" s="47"/>
      <c r="J133" s="55"/>
      <c r="K133" s="47"/>
      <c r="L133" s="47"/>
      <c r="M133" s="47"/>
    </row>
    <row r="134" spans="1:13" s="36" customFormat="1" ht="19.5" customHeight="1" x14ac:dyDescent="0.25">
      <c r="A134" s="47"/>
      <c r="B134" s="47"/>
      <c r="C134" s="47"/>
      <c r="D134" s="47"/>
      <c r="E134" s="47"/>
      <c r="F134" s="48"/>
      <c r="G134" s="47"/>
      <c r="H134" s="48"/>
      <c r="I134" s="47"/>
      <c r="J134" s="55"/>
      <c r="K134" s="47"/>
      <c r="L134" s="47"/>
      <c r="M134" s="47"/>
    </row>
    <row r="135" spans="1:13" s="36" customFormat="1" ht="19.5" customHeight="1" x14ac:dyDescent="0.25">
      <c r="A135" s="47"/>
      <c r="B135" s="47"/>
      <c r="C135" s="47"/>
      <c r="D135" s="47"/>
      <c r="E135" s="47"/>
      <c r="F135" s="48"/>
      <c r="G135" s="47"/>
      <c r="H135" s="48"/>
      <c r="I135" s="47"/>
      <c r="J135" s="55"/>
      <c r="K135" s="47"/>
      <c r="L135" s="47"/>
      <c r="M135" s="47"/>
    </row>
    <row r="136" spans="1:13" s="36" customFormat="1" ht="19.5" customHeight="1" x14ac:dyDescent="0.25">
      <c r="A136" s="47"/>
      <c r="B136" s="47"/>
      <c r="C136" s="47"/>
      <c r="D136" s="47"/>
      <c r="E136" s="47"/>
      <c r="F136" s="48"/>
      <c r="G136" s="47"/>
      <c r="H136" s="48"/>
      <c r="I136" s="47"/>
      <c r="J136" s="55"/>
      <c r="K136" s="47"/>
      <c r="L136" s="47"/>
      <c r="M136" s="47"/>
    </row>
    <row r="137" spans="1:13" s="36" customFormat="1" ht="19.5" customHeight="1" x14ac:dyDescent="0.25">
      <c r="A137" s="47"/>
      <c r="B137" s="47"/>
      <c r="C137" s="47"/>
      <c r="D137" s="47"/>
      <c r="E137" s="47"/>
      <c r="F137" s="48"/>
      <c r="G137" s="47"/>
      <c r="H137" s="48"/>
      <c r="I137" s="47"/>
      <c r="J137" s="55"/>
      <c r="K137" s="47"/>
      <c r="L137" s="47"/>
      <c r="M137" s="47"/>
    </row>
    <row r="138" spans="1:13" s="36" customFormat="1" ht="19.5" customHeight="1" x14ac:dyDescent="0.25">
      <c r="A138" s="47"/>
      <c r="B138" s="47"/>
      <c r="C138" s="47"/>
      <c r="D138" s="47"/>
      <c r="E138" s="47"/>
      <c r="F138" s="48"/>
      <c r="G138" s="47"/>
      <c r="H138" s="48"/>
      <c r="I138" s="47"/>
      <c r="J138" s="55"/>
      <c r="K138" s="47"/>
      <c r="L138" s="47"/>
      <c r="M138" s="47"/>
    </row>
    <row r="139" spans="1:13" s="36" customFormat="1" ht="19.5" customHeight="1" x14ac:dyDescent="0.25">
      <c r="A139" s="47"/>
      <c r="B139" s="47"/>
      <c r="C139" s="47"/>
      <c r="D139" s="47"/>
      <c r="E139" s="47"/>
      <c r="F139" s="48"/>
      <c r="G139" s="47"/>
      <c r="H139" s="48"/>
      <c r="I139" s="47"/>
      <c r="J139" s="55"/>
      <c r="K139" s="47"/>
      <c r="L139" s="47"/>
      <c r="M139" s="47"/>
    </row>
    <row r="140" spans="1:13" s="36" customFormat="1" ht="19.5" customHeight="1" x14ac:dyDescent="0.25">
      <c r="A140" s="47"/>
      <c r="B140" s="47"/>
      <c r="C140" s="47"/>
      <c r="D140" s="47"/>
      <c r="E140" s="47"/>
      <c r="F140" s="48"/>
      <c r="G140" s="47"/>
      <c r="H140" s="48"/>
      <c r="I140" s="47"/>
      <c r="J140" s="55"/>
      <c r="K140" s="47"/>
      <c r="L140" s="47"/>
      <c r="M140" s="47"/>
    </row>
    <row r="141" spans="1:13" s="36" customFormat="1" ht="19.5" customHeight="1" x14ac:dyDescent="0.25">
      <c r="A141" s="47"/>
      <c r="B141" s="47"/>
      <c r="C141" s="47"/>
      <c r="D141" s="47"/>
      <c r="E141" s="47"/>
      <c r="F141" s="48"/>
      <c r="G141" s="47"/>
      <c r="H141" s="48"/>
      <c r="I141" s="47"/>
      <c r="J141" s="55"/>
      <c r="K141" s="47"/>
      <c r="L141" s="47"/>
      <c r="M141" s="47"/>
    </row>
    <row r="142" spans="1:13" s="36" customFormat="1" ht="19.5" customHeight="1" x14ac:dyDescent="0.25">
      <c r="A142" s="47"/>
      <c r="B142" s="47"/>
      <c r="C142" s="47"/>
      <c r="D142" s="47"/>
      <c r="E142" s="47"/>
      <c r="F142" s="48"/>
      <c r="G142" s="47"/>
      <c r="H142" s="48"/>
      <c r="I142" s="47"/>
      <c r="J142" s="55"/>
      <c r="K142" s="47"/>
      <c r="L142" s="47"/>
      <c r="M142" s="47"/>
    </row>
    <row r="143" spans="1:13" s="36" customFormat="1" ht="19.5" customHeight="1" x14ac:dyDescent="0.25">
      <c r="A143" s="47"/>
      <c r="B143" s="47"/>
      <c r="C143" s="47"/>
      <c r="D143" s="47"/>
      <c r="E143" s="47"/>
      <c r="F143" s="48"/>
      <c r="G143" s="47"/>
      <c r="H143" s="48"/>
      <c r="I143" s="47"/>
      <c r="J143" s="55"/>
      <c r="K143" s="47"/>
      <c r="L143" s="47"/>
      <c r="M143" s="47"/>
    </row>
    <row r="144" spans="1:13" s="36" customFormat="1" ht="19.5" customHeight="1" x14ac:dyDescent="0.25">
      <c r="A144" s="47"/>
      <c r="B144" s="47"/>
      <c r="C144" s="47"/>
      <c r="D144" s="47"/>
      <c r="E144" s="47"/>
      <c r="F144" s="48"/>
      <c r="G144" s="47"/>
      <c r="H144" s="48"/>
      <c r="I144" s="47"/>
      <c r="J144" s="55"/>
      <c r="K144" s="47"/>
      <c r="L144" s="47"/>
      <c r="M144" s="47"/>
    </row>
    <row r="145" spans="1:13" s="36" customFormat="1" ht="19.5" customHeight="1" x14ac:dyDescent="0.25">
      <c r="A145" s="47"/>
      <c r="B145" s="47"/>
      <c r="C145" s="47"/>
      <c r="D145" s="47"/>
      <c r="E145" s="47"/>
      <c r="F145" s="48"/>
      <c r="G145" s="47"/>
      <c r="H145" s="48"/>
      <c r="I145" s="47"/>
      <c r="J145" s="55"/>
      <c r="K145" s="47"/>
      <c r="L145" s="47"/>
      <c r="M145" s="47"/>
    </row>
    <row r="146" spans="1:13" s="36" customFormat="1" ht="19.5" customHeight="1" x14ac:dyDescent="0.25">
      <c r="A146" s="47"/>
      <c r="B146" s="47"/>
      <c r="C146" s="47"/>
      <c r="D146" s="47"/>
      <c r="E146" s="47"/>
      <c r="F146" s="48"/>
      <c r="G146" s="47"/>
      <c r="H146" s="48"/>
      <c r="I146" s="47"/>
      <c r="J146" s="55"/>
      <c r="K146" s="47"/>
      <c r="L146" s="47"/>
      <c r="M146" s="47"/>
    </row>
    <row r="147" spans="1:13" s="36" customFormat="1" ht="19.5" customHeight="1" x14ac:dyDescent="0.25">
      <c r="A147" s="47"/>
      <c r="B147" s="47"/>
      <c r="C147" s="47"/>
      <c r="D147" s="47"/>
      <c r="E147" s="47"/>
      <c r="F147" s="48"/>
      <c r="G147" s="47"/>
      <c r="H147" s="48"/>
      <c r="I147" s="47"/>
      <c r="J147" s="55"/>
      <c r="K147" s="47"/>
      <c r="L147" s="47"/>
      <c r="M147" s="47"/>
    </row>
    <row r="148" spans="1:13" s="36" customFormat="1" ht="19.5" customHeight="1" x14ac:dyDescent="0.25">
      <c r="A148" s="47"/>
      <c r="B148" s="47"/>
      <c r="C148" s="47"/>
      <c r="D148" s="47"/>
      <c r="E148" s="47"/>
      <c r="F148" s="48"/>
      <c r="G148" s="47"/>
      <c r="H148" s="48"/>
      <c r="I148" s="47"/>
      <c r="J148" s="55"/>
      <c r="K148" s="47"/>
      <c r="L148" s="47"/>
      <c r="M148" s="47"/>
    </row>
    <row r="149" spans="1:13" s="36" customFormat="1" ht="19.5" customHeight="1" x14ac:dyDescent="0.25">
      <c r="A149" s="47"/>
      <c r="B149" s="47"/>
      <c r="C149" s="47"/>
      <c r="D149" s="47"/>
      <c r="E149" s="47"/>
      <c r="F149" s="48"/>
      <c r="G149" s="47"/>
      <c r="H149" s="48"/>
      <c r="I149" s="47"/>
      <c r="J149" s="55"/>
      <c r="K149" s="47"/>
      <c r="L149" s="47"/>
      <c r="M149" s="47"/>
    </row>
    <row r="150" spans="1:13" s="36" customFormat="1" ht="19.5" customHeight="1" x14ac:dyDescent="0.25">
      <c r="A150" s="47"/>
      <c r="B150" s="47"/>
      <c r="C150" s="47"/>
      <c r="D150" s="47"/>
      <c r="E150" s="47"/>
      <c r="F150" s="48"/>
      <c r="G150" s="47"/>
      <c r="H150" s="48"/>
      <c r="I150" s="47"/>
      <c r="J150" s="55"/>
      <c r="K150" s="47"/>
      <c r="L150" s="47"/>
      <c r="M150" s="47"/>
    </row>
    <row r="151" spans="1:13" s="36" customFormat="1" ht="19.5" customHeight="1" x14ac:dyDescent="0.25">
      <c r="A151" s="47"/>
      <c r="B151" s="47"/>
      <c r="C151" s="47"/>
      <c r="D151" s="47"/>
      <c r="E151" s="47"/>
      <c r="F151" s="48"/>
      <c r="G151" s="47"/>
      <c r="H151" s="48"/>
      <c r="I151" s="47"/>
      <c r="J151" s="55"/>
      <c r="K151" s="47"/>
      <c r="L151" s="47"/>
      <c r="M151" s="47"/>
    </row>
    <row r="152" spans="1:13" s="36" customFormat="1" ht="19.5" customHeight="1" x14ac:dyDescent="0.25">
      <c r="A152" s="47"/>
      <c r="B152" s="47"/>
      <c r="C152" s="47"/>
      <c r="D152" s="47"/>
      <c r="E152" s="47"/>
      <c r="F152" s="48"/>
      <c r="G152" s="47"/>
      <c r="H152" s="48"/>
      <c r="I152" s="47"/>
      <c r="J152" s="55"/>
      <c r="K152" s="47"/>
      <c r="L152" s="47"/>
      <c r="M152" s="47"/>
    </row>
    <row r="153" spans="1:13" s="36" customFormat="1" ht="19.5" customHeight="1" x14ac:dyDescent="0.25">
      <c r="A153" s="47"/>
      <c r="B153" s="47"/>
      <c r="C153" s="47"/>
      <c r="D153" s="47"/>
      <c r="E153" s="47"/>
      <c r="F153" s="48"/>
      <c r="G153" s="47"/>
      <c r="H153" s="48"/>
      <c r="I153" s="47"/>
      <c r="J153" s="55"/>
      <c r="K153" s="47"/>
      <c r="L153" s="47"/>
      <c r="M153" s="47"/>
    </row>
    <row r="154" spans="1:13" s="36" customFormat="1" ht="19.5" customHeight="1" x14ac:dyDescent="0.25">
      <c r="A154" s="47"/>
      <c r="B154" s="47"/>
      <c r="C154" s="47"/>
      <c r="D154" s="47"/>
      <c r="E154" s="47"/>
      <c r="F154" s="48"/>
      <c r="G154" s="47"/>
      <c r="H154" s="48"/>
      <c r="I154" s="47"/>
      <c r="J154" s="55"/>
      <c r="K154" s="47"/>
      <c r="L154" s="47"/>
      <c r="M154" s="47"/>
    </row>
    <row r="155" spans="1:13" s="36" customFormat="1" ht="19.5" customHeight="1" x14ac:dyDescent="0.25">
      <c r="A155" s="47"/>
      <c r="B155" s="47"/>
      <c r="C155" s="47"/>
      <c r="D155" s="47"/>
      <c r="E155" s="47"/>
      <c r="F155" s="48"/>
      <c r="G155" s="47"/>
      <c r="H155" s="48"/>
      <c r="I155" s="47"/>
      <c r="J155" s="55"/>
      <c r="K155" s="47"/>
      <c r="L155" s="47"/>
      <c r="M155" s="47"/>
    </row>
    <row r="156" spans="1:13" s="36" customFormat="1" ht="19.5" customHeight="1" x14ac:dyDescent="0.25">
      <c r="A156" s="47"/>
      <c r="B156" s="47"/>
      <c r="C156" s="47"/>
      <c r="D156" s="47"/>
      <c r="E156" s="47"/>
      <c r="F156" s="48"/>
      <c r="G156" s="47"/>
      <c r="H156" s="48"/>
      <c r="I156" s="47"/>
      <c r="J156" s="55"/>
      <c r="K156" s="47"/>
      <c r="L156" s="47"/>
      <c r="M156" s="47"/>
    </row>
    <row r="157" spans="1:13" s="36" customFormat="1" ht="19.5" customHeight="1" x14ac:dyDescent="0.25">
      <c r="A157" s="47"/>
      <c r="B157" s="47"/>
      <c r="C157" s="47"/>
      <c r="D157" s="47"/>
      <c r="E157" s="47"/>
      <c r="F157" s="48"/>
      <c r="G157" s="47"/>
      <c r="H157" s="48"/>
      <c r="I157" s="47"/>
      <c r="J157" s="55"/>
      <c r="K157" s="47"/>
      <c r="L157" s="47"/>
      <c r="M157" s="47"/>
    </row>
    <row r="158" spans="1:13" s="36" customFormat="1" ht="19.5" customHeight="1" x14ac:dyDescent="0.25">
      <c r="A158" s="47"/>
      <c r="B158" s="47"/>
      <c r="C158" s="47"/>
      <c r="D158" s="47"/>
      <c r="E158" s="47"/>
      <c r="F158" s="48"/>
      <c r="G158" s="47"/>
      <c r="H158" s="48"/>
      <c r="I158" s="47"/>
      <c r="J158" s="55"/>
      <c r="K158" s="47"/>
      <c r="L158" s="47"/>
      <c r="M158" s="47"/>
    </row>
    <row r="159" spans="1:13" s="36" customFormat="1" ht="19.5" customHeight="1" x14ac:dyDescent="0.25">
      <c r="A159" s="47"/>
      <c r="B159" s="47"/>
      <c r="C159" s="47"/>
      <c r="D159" s="47"/>
      <c r="E159" s="47"/>
      <c r="F159" s="48"/>
      <c r="G159" s="47"/>
      <c r="H159" s="48"/>
      <c r="I159" s="47"/>
      <c r="J159" s="55"/>
      <c r="K159" s="47"/>
      <c r="L159" s="47"/>
      <c r="M159" s="47"/>
    </row>
    <row r="160" spans="1:13" s="36" customFormat="1" ht="19.5" customHeight="1" x14ac:dyDescent="0.25">
      <c r="A160" s="47"/>
      <c r="B160" s="47"/>
      <c r="C160" s="47"/>
      <c r="D160" s="47"/>
      <c r="E160" s="47"/>
      <c r="F160" s="48"/>
      <c r="G160" s="47"/>
      <c r="H160" s="48"/>
      <c r="I160" s="47"/>
      <c r="J160" s="55"/>
      <c r="K160" s="47"/>
      <c r="L160" s="47"/>
      <c r="M160" s="47"/>
    </row>
    <row r="161" spans="1:13" s="36" customFormat="1" ht="19.5" customHeight="1" x14ac:dyDescent="0.25">
      <c r="A161" s="47"/>
      <c r="B161" s="47"/>
      <c r="C161" s="47"/>
      <c r="D161" s="47"/>
      <c r="E161" s="47"/>
      <c r="F161" s="48"/>
      <c r="G161" s="47"/>
      <c r="H161" s="48"/>
      <c r="I161" s="47"/>
      <c r="J161" s="55"/>
      <c r="K161" s="47"/>
      <c r="L161" s="47"/>
      <c r="M161" s="47"/>
    </row>
    <row r="162" spans="1:13" s="36" customFormat="1" ht="19.5" customHeight="1" x14ac:dyDescent="0.25">
      <c r="A162" s="47"/>
      <c r="B162" s="47"/>
      <c r="C162" s="47"/>
      <c r="D162" s="47"/>
      <c r="E162" s="47"/>
      <c r="F162" s="48"/>
      <c r="G162" s="47"/>
      <c r="H162" s="48"/>
      <c r="I162" s="47"/>
      <c r="J162" s="55"/>
      <c r="K162" s="47"/>
      <c r="L162" s="47"/>
      <c r="M162" s="47"/>
    </row>
    <row r="163" spans="1:13" s="36" customFormat="1" ht="19.5" customHeight="1" x14ac:dyDescent="0.25">
      <c r="A163" s="47"/>
      <c r="B163" s="47"/>
      <c r="C163" s="47"/>
      <c r="D163" s="47"/>
      <c r="E163" s="47"/>
      <c r="F163" s="48"/>
      <c r="G163" s="47"/>
      <c r="H163" s="48"/>
      <c r="I163" s="47"/>
      <c r="J163" s="55"/>
      <c r="K163" s="47"/>
      <c r="L163" s="47"/>
      <c r="M163" s="47"/>
    </row>
    <row r="164" spans="1:13" s="36" customFormat="1" ht="19.5" customHeight="1" x14ac:dyDescent="0.25">
      <c r="A164" s="47"/>
      <c r="B164" s="47"/>
      <c r="C164" s="40"/>
      <c r="D164" s="47"/>
      <c r="E164" s="47"/>
      <c r="F164" s="48"/>
      <c r="G164" s="47"/>
      <c r="H164" s="48"/>
      <c r="I164" s="47"/>
      <c r="J164" s="55"/>
      <c r="K164" s="47"/>
      <c r="L164" s="47"/>
      <c r="M164" s="47"/>
    </row>
    <row r="165" spans="1:13" s="36" customFormat="1" ht="19.5" customHeight="1" x14ac:dyDescent="0.25">
      <c r="A165" s="47"/>
      <c r="B165" s="47"/>
      <c r="C165" s="47"/>
      <c r="D165" s="47"/>
      <c r="E165" s="47"/>
      <c r="F165" s="48"/>
      <c r="G165" s="47"/>
      <c r="H165" s="48"/>
      <c r="I165" s="47"/>
      <c r="J165" s="55"/>
      <c r="K165" s="47"/>
      <c r="L165" s="47"/>
      <c r="M165" s="47"/>
    </row>
    <row r="166" spans="1:13" s="36" customFormat="1" ht="19.5" customHeight="1" x14ac:dyDescent="0.25">
      <c r="A166" s="47"/>
      <c r="B166" s="47"/>
      <c r="C166" s="47"/>
      <c r="D166" s="47"/>
      <c r="E166" s="47"/>
      <c r="F166" s="48"/>
      <c r="G166" s="47"/>
      <c r="H166" s="48"/>
      <c r="I166" s="47"/>
      <c r="J166" s="55"/>
      <c r="K166" s="47"/>
      <c r="L166" s="47"/>
      <c r="M166" s="47"/>
    </row>
    <row r="167" spans="1:13" s="36" customFormat="1" ht="19.5" customHeight="1" x14ac:dyDescent="0.25">
      <c r="A167" s="47"/>
      <c r="B167" s="47"/>
      <c r="C167" s="47"/>
      <c r="D167" s="47"/>
      <c r="E167" s="47"/>
      <c r="F167" s="48"/>
      <c r="G167" s="47"/>
      <c r="H167" s="48"/>
      <c r="I167" s="47"/>
      <c r="J167" s="55"/>
      <c r="K167" s="47"/>
      <c r="L167" s="47"/>
      <c r="M167" s="47"/>
    </row>
    <row r="168" spans="1:13" s="36" customFormat="1" ht="19.5" customHeight="1" x14ac:dyDescent="0.25">
      <c r="A168" s="47"/>
      <c r="B168" s="47"/>
      <c r="C168" s="47"/>
      <c r="D168" s="47"/>
      <c r="E168" s="47"/>
      <c r="F168" s="48"/>
      <c r="G168" s="47"/>
      <c r="H168" s="48"/>
      <c r="I168" s="47"/>
      <c r="J168" s="55"/>
      <c r="K168" s="47"/>
      <c r="L168" s="47"/>
      <c r="M168" s="47"/>
    </row>
    <row r="169" spans="1:13" s="36" customFormat="1" ht="19.5" customHeight="1" x14ac:dyDescent="0.25">
      <c r="A169" s="47"/>
      <c r="B169" s="47"/>
      <c r="C169" s="47"/>
      <c r="D169" s="47"/>
      <c r="E169" s="47"/>
      <c r="F169" s="48"/>
      <c r="G169" s="47"/>
      <c r="H169" s="48"/>
      <c r="I169" s="47"/>
      <c r="J169" s="55"/>
      <c r="K169" s="47"/>
      <c r="L169" s="47"/>
      <c r="M169" s="47"/>
    </row>
    <row r="170" spans="1:13" s="36" customFormat="1" ht="19.5" customHeight="1" x14ac:dyDescent="0.25">
      <c r="A170" s="47"/>
      <c r="B170" s="47"/>
      <c r="C170" s="47"/>
      <c r="D170" s="47"/>
      <c r="E170" s="47"/>
      <c r="F170" s="48"/>
      <c r="G170" s="47"/>
      <c r="H170" s="48"/>
      <c r="I170" s="47"/>
      <c r="J170" s="55"/>
      <c r="K170" s="47"/>
      <c r="L170" s="47"/>
      <c r="M170" s="47"/>
    </row>
    <row r="171" spans="1:13" s="36" customFormat="1" ht="19.5" customHeight="1" x14ac:dyDescent="0.25">
      <c r="A171" s="47"/>
      <c r="B171" s="47"/>
      <c r="C171" s="47"/>
      <c r="D171" s="47"/>
      <c r="E171" s="47"/>
      <c r="F171" s="48"/>
      <c r="G171" s="47"/>
      <c r="H171" s="48"/>
      <c r="I171" s="47"/>
      <c r="J171" s="55"/>
      <c r="K171" s="47"/>
      <c r="L171" s="47"/>
      <c r="M171" s="47"/>
    </row>
    <row r="172" spans="1:13" s="36" customFormat="1" ht="19.5" customHeight="1" x14ac:dyDescent="0.25">
      <c r="A172" s="47"/>
      <c r="B172" s="47"/>
      <c r="C172" s="47"/>
      <c r="D172" s="47"/>
      <c r="E172" s="47"/>
      <c r="F172" s="48"/>
      <c r="G172" s="47"/>
      <c r="H172" s="48"/>
      <c r="I172" s="47"/>
      <c r="J172" s="55"/>
      <c r="K172" s="47"/>
      <c r="L172" s="47"/>
      <c r="M172" s="47"/>
    </row>
    <row r="173" spans="1:13" s="36" customFormat="1" ht="19.5" customHeight="1" x14ac:dyDescent="0.25">
      <c r="A173" s="47"/>
      <c r="B173" s="47"/>
      <c r="C173" s="47"/>
      <c r="D173" s="47"/>
      <c r="E173" s="47"/>
      <c r="F173" s="48"/>
      <c r="G173" s="47"/>
      <c r="H173" s="48"/>
      <c r="I173" s="47"/>
      <c r="J173" s="55"/>
      <c r="K173" s="47"/>
      <c r="L173" s="47"/>
      <c r="M173" s="47"/>
    </row>
    <row r="174" spans="1:13" s="36" customFormat="1" ht="19.5" customHeight="1" x14ac:dyDescent="0.25">
      <c r="A174" s="47"/>
      <c r="B174" s="47"/>
      <c r="C174" s="47"/>
      <c r="D174" s="47"/>
      <c r="E174" s="47"/>
      <c r="F174" s="48"/>
      <c r="G174" s="47"/>
      <c r="H174" s="48"/>
      <c r="I174" s="47"/>
      <c r="J174" s="55"/>
      <c r="K174" s="47"/>
      <c r="L174" s="47"/>
      <c r="M174" s="47"/>
    </row>
    <row r="175" spans="1:13" s="36" customFormat="1" ht="19.5" customHeight="1" x14ac:dyDescent="0.25">
      <c r="A175" s="47"/>
      <c r="B175" s="47"/>
      <c r="C175" s="47"/>
      <c r="D175" s="47"/>
      <c r="E175" s="47"/>
      <c r="F175" s="48"/>
      <c r="G175" s="47"/>
      <c r="H175" s="48"/>
      <c r="I175" s="47"/>
      <c r="J175" s="55"/>
      <c r="K175" s="47"/>
      <c r="L175" s="47"/>
      <c r="M175" s="47"/>
    </row>
    <row r="176" spans="1:13" s="36" customFormat="1" ht="19.5" customHeight="1" x14ac:dyDescent="0.25">
      <c r="A176" s="47"/>
      <c r="B176" s="47"/>
      <c r="C176" s="47"/>
      <c r="D176" s="47"/>
      <c r="E176" s="47"/>
      <c r="F176" s="48"/>
      <c r="G176" s="47"/>
      <c r="H176" s="48"/>
      <c r="I176" s="47"/>
      <c r="J176" s="55"/>
      <c r="K176" s="47"/>
      <c r="L176" s="47"/>
      <c r="M176" s="47"/>
    </row>
    <row r="177" spans="1:13" s="36" customFormat="1" ht="19.5" customHeight="1" x14ac:dyDescent="0.25">
      <c r="A177" s="47"/>
      <c r="B177" s="47"/>
      <c r="C177" s="47"/>
      <c r="D177" s="47"/>
      <c r="E177" s="47"/>
      <c r="F177" s="48"/>
      <c r="G177" s="47"/>
      <c r="H177" s="48"/>
      <c r="I177" s="47"/>
      <c r="J177" s="55"/>
      <c r="K177" s="47"/>
      <c r="L177" s="47"/>
      <c r="M177" s="47"/>
    </row>
    <row r="178" spans="1:13" s="36" customFormat="1" ht="19.5" customHeight="1" x14ac:dyDescent="0.25">
      <c r="A178" s="47"/>
      <c r="B178" s="47"/>
      <c r="C178" s="47"/>
      <c r="D178" s="47"/>
      <c r="E178" s="47"/>
      <c r="F178" s="48"/>
      <c r="G178" s="47"/>
      <c r="H178" s="48"/>
      <c r="I178" s="47"/>
      <c r="J178" s="55"/>
      <c r="K178" s="47"/>
      <c r="L178" s="47"/>
      <c r="M178" s="47"/>
    </row>
    <row r="179" spans="1:13" s="36" customFormat="1" ht="19.5" customHeight="1" x14ac:dyDescent="0.25">
      <c r="A179" s="47"/>
      <c r="B179" s="47"/>
      <c r="C179" s="47"/>
      <c r="D179" s="47"/>
      <c r="E179" s="47"/>
      <c r="F179" s="48"/>
      <c r="G179" s="47"/>
      <c r="H179" s="48"/>
      <c r="I179" s="47"/>
      <c r="J179" s="55"/>
      <c r="K179" s="47"/>
      <c r="L179" s="47"/>
      <c r="M179" s="47"/>
    </row>
    <row r="180" spans="1:13" s="36" customFormat="1" ht="19.5" customHeight="1" x14ac:dyDescent="0.25">
      <c r="A180" s="47"/>
      <c r="B180" s="47"/>
      <c r="C180" s="47"/>
      <c r="D180" s="47"/>
      <c r="E180" s="47"/>
      <c r="F180" s="48"/>
      <c r="G180" s="47"/>
      <c r="H180" s="48"/>
      <c r="I180" s="47"/>
      <c r="J180" s="55"/>
      <c r="K180" s="47"/>
      <c r="L180" s="47"/>
      <c r="M180" s="47"/>
    </row>
    <row r="181" spans="1:13" s="36" customFormat="1" ht="19.5" customHeight="1" x14ac:dyDescent="0.25">
      <c r="A181" s="47"/>
      <c r="B181" s="47"/>
      <c r="C181" s="47"/>
      <c r="D181" s="47"/>
      <c r="E181" s="47"/>
      <c r="F181" s="48"/>
      <c r="G181" s="47"/>
      <c r="H181" s="48"/>
      <c r="I181" s="47"/>
      <c r="J181" s="55"/>
      <c r="K181" s="47"/>
      <c r="L181" s="47"/>
      <c r="M181" s="47"/>
    </row>
    <row r="182" spans="1:13" s="36" customFormat="1" ht="19.5" customHeight="1" x14ac:dyDescent="0.25">
      <c r="A182" s="47"/>
      <c r="B182" s="47"/>
      <c r="C182" s="47"/>
      <c r="D182" s="47"/>
      <c r="E182" s="47"/>
      <c r="F182" s="48"/>
      <c r="G182" s="47"/>
      <c r="H182" s="48"/>
      <c r="I182" s="47"/>
      <c r="J182" s="55"/>
      <c r="K182" s="47"/>
      <c r="L182" s="47"/>
      <c r="M182" s="47"/>
    </row>
    <row r="183" spans="1:13" s="36" customFormat="1" ht="19.5" customHeight="1" x14ac:dyDescent="0.25">
      <c r="A183" s="47"/>
      <c r="B183" s="47"/>
      <c r="C183" s="47"/>
      <c r="D183" s="47"/>
      <c r="E183" s="47"/>
      <c r="F183" s="48"/>
      <c r="G183" s="47"/>
      <c r="H183" s="48"/>
      <c r="I183" s="47"/>
      <c r="J183" s="55"/>
      <c r="K183" s="47"/>
      <c r="L183" s="47"/>
      <c r="M183" s="47"/>
    </row>
    <row r="184" spans="1:13" s="36" customFormat="1" ht="19.5" customHeight="1" x14ac:dyDescent="0.25">
      <c r="A184" s="47"/>
      <c r="B184" s="47"/>
      <c r="C184" s="47"/>
      <c r="D184" s="47"/>
      <c r="E184" s="47"/>
      <c r="F184" s="48"/>
      <c r="G184" s="47"/>
      <c r="H184" s="48"/>
      <c r="I184" s="47"/>
      <c r="J184" s="55"/>
      <c r="K184" s="47"/>
      <c r="L184" s="47"/>
      <c r="M184" s="47"/>
    </row>
    <row r="185" spans="1:13" s="36" customFormat="1" ht="19.5" customHeight="1" x14ac:dyDescent="0.25">
      <c r="A185" s="47"/>
      <c r="B185" s="47"/>
      <c r="C185" s="47"/>
      <c r="D185" s="47"/>
      <c r="E185" s="47"/>
      <c r="F185" s="48"/>
      <c r="G185" s="47"/>
      <c r="H185" s="48"/>
      <c r="I185" s="47"/>
      <c r="J185" s="55"/>
      <c r="K185" s="47"/>
      <c r="L185" s="47"/>
      <c r="M185" s="47"/>
    </row>
    <row r="186" spans="1:13" s="36" customFormat="1" ht="19.5" customHeight="1" x14ac:dyDescent="0.25">
      <c r="A186" s="47"/>
      <c r="B186" s="47"/>
      <c r="C186" s="47"/>
      <c r="D186" s="47"/>
      <c r="E186" s="47"/>
      <c r="F186" s="48"/>
      <c r="G186" s="47"/>
      <c r="H186" s="48"/>
      <c r="I186" s="47"/>
      <c r="J186" s="55"/>
      <c r="K186" s="47"/>
      <c r="L186" s="47"/>
      <c r="M186" s="47"/>
    </row>
    <row r="187" spans="1:13" s="36" customFormat="1" ht="19.5" customHeight="1" x14ac:dyDescent="0.25">
      <c r="A187" s="47"/>
      <c r="B187" s="47"/>
      <c r="C187" s="47"/>
      <c r="D187" s="47"/>
      <c r="E187" s="47"/>
      <c r="F187" s="48"/>
      <c r="G187" s="47"/>
      <c r="H187" s="48"/>
      <c r="I187" s="47"/>
      <c r="J187" s="55"/>
      <c r="K187" s="47"/>
      <c r="L187" s="47"/>
      <c r="M187" s="47"/>
    </row>
    <row r="188" spans="1:13" s="36" customFormat="1" ht="19.5" customHeight="1" x14ac:dyDescent="0.25">
      <c r="A188" s="47"/>
      <c r="B188" s="47"/>
      <c r="C188" s="47"/>
      <c r="D188" s="47"/>
      <c r="E188" s="47"/>
      <c r="F188" s="48"/>
      <c r="G188" s="47"/>
      <c r="H188" s="48"/>
      <c r="I188" s="47"/>
      <c r="J188" s="55"/>
      <c r="K188" s="47"/>
      <c r="L188" s="47"/>
      <c r="M188" s="47"/>
    </row>
    <row r="189" spans="1:13" s="36" customFormat="1" ht="19.5" customHeight="1" x14ac:dyDescent="0.25">
      <c r="A189" s="47"/>
      <c r="B189" s="47"/>
      <c r="C189" s="47"/>
      <c r="D189" s="47"/>
      <c r="E189" s="47"/>
      <c r="F189" s="48"/>
      <c r="G189" s="47"/>
      <c r="H189" s="48"/>
      <c r="I189" s="47"/>
      <c r="J189" s="55"/>
      <c r="K189" s="47"/>
      <c r="L189" s="47"/>
      <c r="M189" s="47"/>
    </row>
    <row r="190" spans="1:13" s="36" customFormat="1" ht="19.5" customHeight="1" x14ac:dyDescent="0.25">
      <c r="A190" s="47"/>
      <c r="B190" s="47"/>
      <c r="C190" s="47"/>
      <c r="D190" s="47"/>
      <c r="E190" s="47"/>
      <c r="F190" s="48"/>
      <c r="G190" s="47"/>
      <c r="H190" s="48"/>
      <c r="I190" s="47"/>
      <c r="J190" s="55"/>
      <c r="K190" s="47"/>
      <c r="L190" s="47"/>
      <c r="M190" s="47"/>
    </row>
    <row r="191" spans="1:13" s="36" customFormat="1" ht="19.5" customHeight="1" x14ac:dyDescent="0.25">
      <c r="A191" s="47"/>
      <c r="B191" s="47"/>
      <c r="C191" s="47"/>
      <c r="D191" s="47"/>
      <c r="E191" s="47"/>
      <c r="F191" s="48"/>
      <c r="G191" s="47"/>
      <c r="H191" s="48"/>
      <c r="I191" s="47"/>
      <c r="J191" s="55"/>
      <c r="K191" s="47"/>
      <c r="L191" s="47"/>
      <c r="M191" s="47"/>
    </row>
    <row r="192" spans="1:13" s="36" customFormat="1" ht="19.5" customHeight="1" x14ac:dyDescent="0.25">
      <c r="A192" s="47"/>
      <c r="B192" s="47"/>
      <c r="C192" s="47"/>
      <c r="D192" s="47"/>
      <c r="E192" s="47"/>
      <c r="F192" s="48"/>
      <c r="G192" s="47"/>
      <c r="H192" s="48"/>
      <c r="I192" s="47"/>
      <c r="J192" s="55"/>
      <c r="K192" s="47"/>
      <c r="L192" s="47"/>
      <c r="M192" s="47"/>
    </row>
    <row r="193" spans="1:13" s="36" customFormat="1" ht="19.5" customHeight="1" x14ac:dyDescent="0.25">
      <c r="A193" s="47"/>
      <c r="B193" s="47"/>
      <c r="C193" s="47"/>
      <c r="D193" s="47"/>
      <c r="E193" s="47"/>
      <c r="F193" s="48"/>
      <c r="G193" s="37"/>
      <c r="H193" s="38"/>
      <c r="I193" s="37"/>
      <c r="J193" s="55"/>
      <c r="K193" s="47"/>
      <c r="L193" s="47"/>
      <c r="M193" s="47"/>
    </row>
    <row r="194" spans="1:13" s="36" customFormat="1" ht="19.5" customHeight="1" x14ac:dyDescent="0.25">
      <c r="A194" s="47"/>
      <c r="B194" s="47"/>
      <c r="C194" s="47"/>
      <c r="D194" s="47"/>
      <c r="E194" s="379"/>
      <c r="F194" s="375"/>
      <c r="G194" s="376"/>
      <c r="H194" s="375"/>
      <c r="I194" s="47"/>
      <c r="J194" s="55"/>
      <c r="K194" s="47"/>
      <c r="L194" s="47"/>
      <c r="M194" s="47"/>
    </row>
    <row r="195" spans="1:13" s="36" customFormat="1" ht="19.5" customHeight="1" x14ac:dyDescent="0.25">
      <c r="A195" s="47"/>
      <c r="B195" s="47"/>
      <c r="C195" s="47"/>
      <c r="D195" s="47"/>
      <c r="E195" s="379"/>
      <c r="F195" s="375"/>
      <c r="G195" s="376"/>
      <c r="H195" s="375"/>
      <c r="I195" s="47"/>
      <c r="J195" s="55"/>
      <c r="K195" s="47"/>
      <c r="L195" s="47"/>
      <c r="M195" s="47"/>
    </row>
    <row r="196" spans="1:13" s="36" customFormat="1" ht="19.5" customHeight="1" x14ac:dyDescent="0.25">
      <c r="A196" s="47"/>
      <c r="B196" s="47"/>
      <c r="C196" s="47"/>
      <c r="D196" s="47"/>
      <c r="E196" s="47"/>
      <c r="F196" s="48"/>
      <c r="G196" s="47"/>
      <c r="H196" s="48"/>
      <c r="I196" s="47"/>
      <c r="J196" s="55"/>
      <c r="K196" s="47"/>
      <c r="L196" s="47"/>
      <c r="M196" s="47"/>
    </row>
    <row r="197" spans="1:13" s="36" customFormat="1" ht="19.5" customHeight="1" x14ac:dyDescent="0.25">
      <c r="A197" s="47"/>
      <c r="B197" s="47"/>
      <c r="C197" s="47"/>
      <c r="D197" s="47"/>
      <c r="E197" s="47"/>
      <c r="F197" s="48"/>
      <c r="G197" s="47"/>
      <c r="H197" s="48"/>
      <c r="I197" s="47"/>
      <c r="J197" s="55"/>
      <c r="K197" s="47"/>
      <c r="L197" s="47"/>
      <c r="M197" s="47"/>
    </row>
    <row r="198" spans="1:13" s="36" customFormat="1" ht="19.5" customHeight="1" x14ac:dyDescent="0.25">
      <c r="A198" s="47"/>
      <c r="B198" s="47"/>
      <c r="C198" s="47"/>
      <c r="D198" s="47"/>
      <c r="E198" s="47"/>
      <c r="F198" s="48"/>
      <c r="G198" s="47"/>
      <c r="H198" s="48"/>
      <c r="I198" s="47"/>
      <c r="J198" s="55"/>
      <c r="K198" s="47"/>
      <c r="L198" s="47"/>
      <c r="M198" s="47"/>
    </row>
    <row r="199" spans="1:13" s="36" customFormat="1" ht="19.5" customHeight="1" x14ac:dyDescent="0.25">
      <c r="A199" s="47"/>
      <c r="B199" s="47"/>
      <c r="C199" s="47"/>
      <c r="D199" s="47"/>
      <c r="E199" s="47"/>
      <c r="F199" s="48"/>
      <c r="G199" s="47"/>
      <c r="H199" s="48"/>
      <c r="I199" s="47"/>
      <c r="J199" s="55"/>
      <c r="K199" s="47"/>
      <c r="L199" s="47"/>
      <c r="M199" s="47"/>
    </row>
    <row r="200" spans="1:13" s="36" customFormat="1" ht="19.5" customHeight="1" x14ac:dyDescent="0.25">
      <c r="A200" s="47"/>
      <c r="B200" s="47"/>
      <c r="C200" s="47"/>
      <c r="D200" s="47"/>
      <c r="E200" s="47"/>
      <c r="F200" s="48"/>
      <c r="G200" s="47"/>
      <c r="H200" s="48"/>
      <c r="I200" s="47"/>
      <c r="J200" s="55"/>
      <c r="K200" s="47"/>
      <c r="L200" s="47"/>
      <c r="M200" s="47"/>
    </row>
    <row r="201" spans="1:13" s="36" customFormat="1" ht="19.5" customHeight="1" x14ac:dyDescent="0.25">
      <c r="A201" s="47"/>
      <c r="B201" s="47"/>
      <c r="C201" s="47"/>
      <c r="D201" s="47"/>
      <c r="E201" s="47"/>
      <c r="F201" s="48"/>
      <c r="G201" s="47"/>
      <c r="H201" s="48"/>
      <c r="I201" s="47"/>
      <c r="J201" s="55"/>
      <c r="K201" s="47"/>
      <c r="L201" s="47"/>
      <c r="M201" s="47"/>
    </row>
    <row r="202" spans="1:13" s="36" customFormat="1" ht="19.5" customHeight="1" x14ac:dyDescent="0.25">
      <c r="A202" s="47"/>
      <c r="B202" s="47"/>
      <c r="C202" s="47"/>
      <c r="D202" s="47"/>
      <c r="E202" s="47"/>
      <c r="F202" s="48"/>
      <c r="G202" s="47"/>
      <c r="H202" s="48"/>
      <c r="I202" s="47"/>
      <c r="J202" s="55"/>
      <c r="K202" s="47"/>
      <c r="L202" s="47"/>
      <c r="M202" s="47"/>
    </row>
    <row r="203" spans="1:13" s="36" customFormat="1" ht="19.5" customHeight="1" x14ac:dyDescent="0.25">
      <c r="A203" s="47"/>
      <c r="B203" s="47"/>
      <c r="C203" s="47"/>
      <c r="D203" s="47"/>
      <c r="E203" s="47"/>
      <c r="F203" s="48"/>
      <c r="G203" s="47"/>
      <c r="H203" s="48"/>
      <c r="I203" s="47"/>
      <c r="J203" s="55"/>
      <c r="K203" s="47"/>
      <c r="L203" s="47"/>
      <c r="M203" s="47"/>
    </row>
    <row r="204" spans="1:13" s="36" customFormat="1" ht="19.5" customHeight="1" x14ac:dyDescent="0.25">
      <c r="A204" s="47"/>
      <c r="B204" s="47"/>
      <c r="C204" s="47"/>
      <c r="D204" s="47"/>
      <c r="E204" s="47"/>
      <c r="F204" s="48"/>
      <c r="G204" s="47"/>
      <c r="H204" s="48"/>
      <c r="I204" s="47"/>
      <c r="J204" s="55"/>
      <c r="K204" s="47"/>
      <c r="L204" s="47"/>
      <c r="M204" s="47"/>
    </row>
    <row r="205" spans="1:13" s="36" customFormat="1" ht="19.5" customHeight="1" x14ac:dyDescent="0.25">
      <c r="A205" s="47"/>
      <c r="B205" s="47"/>
      <c r="C205" s="47"/>
      <c r="D205" s="47"/>
      <c r="E205" s="47"/>
      <c r="F205" s="48"/>
      <c r="G205" s="47"/>
      <c r="H205" s="48"/>
      <c r="I205" s="47"/>
      <c r="J205" s="55"/>
      <c r="K205" s="47"/>
      <c r="L205" s="47"/>
      <c r="M205" s="47"/>
    </row>
    <row r="206" spans="1:13" s="36" customFormat="1" ht="19.5" customHeight="1" x14ac:dyDescent="0.25">
      <c r="A206" s="47"/>
      <c r="B206" s="47"/>
      <c r="C206" s="47"/>
      <c r="D206" s="47"/>
      <c r="E206" s="47"/>
      <c r="F206" s="48"/>
      <c r="G206" s="47"/>
      <c r="H206" s="48"/>
      <c r="I206" s="47"/>
      <c r="J206" s="55"/>
      <c r="K206" s="47"/>
      <c r="L206" s="47"/>
      <c r="M206" s="47"/>
    </row>
    <row r="207" spans="1:13" s="36" customFormat="1" ht="19.5" customHeight="1" x14ac:dyDescent="0.25">
      <c r="A207" s="47"/>
      <c r="B207" s="47"/>
      <c r="C207" s="47"/>
      <c r="D207" s="47"/>
      <c r="E207" s="47"/>
      <c r="F207" s="48"/>
      <c r="G207" s="47"/>
      <c r="H207" s="48"/>
      <c r="I207" s="47"/>
      <c r="J207" s="55"/>
      <c r="K207" s="47"/>
      <c r="L207" s="47"/>
      <c r="M207" s="47"/>
    </row>
    <row r="208" spans="1:13" s="36" customFormat="1" ht="19.5" customHeight="1" x14ac:dyDescent="0.25">
      <c r="A208" s="47"/>
      <c r="B208" s="47"/>
      <c r="C208" s="47"/>
      <c r="D208" s="47"/>
      <c r="E208" s="47"/>
      <c r="F208" s="48"/>
      <c r="G208" s="47"/>
      <c r="H208" s="48"/>
      <c r="I208" s="47"/>
      <c r="J208" s="55"/>
      <c r="K208" s="47"/>
      <c r="L208" s="47"/>
      <c r="M208" s="47"/>
    </row>
    <row r="209" spans="1:13" s="36" customFormat="1" ht="19.5" customHeight="1" x14ac:dyDescent="0.25">
      <c r="A209" s="47"/>
      <c r="B209" s="47"/>
      <c r="C209" s="47"/>
      <c r="D209" s="47"/>
      <c r="E209" s="47"/>
      <c r="F209" s="48"/>
      <c r="G209" s="47"/>
      <c r="H209" s="48"/>
      <c r="I209" s="47"/>
      <c r="J209" s="55"/>
      <c r="K209" s="47"/>
      <c r="L209" s="47"/>
      <c r="M209" s="47"/>
    </row>
    <row r="210" spans="1:13" s="36" customFormat="1" ht="19.5" customHeight="1" x14ac:dyDescent="0.25">
      <c r="A210" s="47"/>
      <c r="B210" s="47"/>
      <c r="C210" s="47"/>
      <c r="D210" s="47"/>
      <c r="E210" s="47"/>
      <c r="F210" s="48"/>
      <c r="G210" s="47"/>
      <c r="H210" s="48"/>
      <c r="I210" s="47"/>
      <c r="J210" s="55"/>
      <c r="K210" s="47"/>
      <c r="L210" s="47"/>
      <c r="M210" s="47"/>
    </row>
    <row r="211" spans="1:13" s="36" customFormat="1" ht="19.5" customHeight="1" x14ac:dyDescent="0.25">
      <c r="A211" s="47"/>
      <c r="B211" s="47"/>
      <c r="C211" s="47"/>
      <c r="D211" s="47"/>
      <c r="E211" s="47"/>
      <c r="F211" s="48"/>
      <c r="G211" s="47"/>
      <c r="H211" s="48"/>
      <c r="I211" s="47"/>
      <c r="J211" s="55"/>
      <c r="K211" s="47"/>
      <c r="L211" s="47"/>
      <c r="M211" s="47"/>
    </row>
    <row r="212" spans="1:13" s="36" customFormat="1" ht="19.5" customHeight="1" x14ac:dyDescent="0.25">
      <c r="A212" s="47"/>
      <c r="B212" s="47"/>
      <c r="C212" s="47"/>
      <c r="D212" s="47"/>
      <c r="E212" s="47"/>
      <c r="F212" s="48"/>
      <c r="G212" s="47"/>
      <c r="H212" s="48"/>
      <c r="I212" s="47"/>
      <c r="J212" s="55"/>
      <c r="K212" s="47"/>
      <c r="L212" s="47"/>
      <c r="M212" s="47"/>
    </row>
    <row r="213" spans="1:13" s="36" customFormat="1" ht="19.5" customHeight="1" x14ac:dyDescent="0.25">
      <c r="A213" s="47"/>
      <c r="B213" s="47"/>
      <c r="C213" s="47"/>
      <c r="D213" s="47"/>
      <c r="E213" s="47"/>
      <c r="F213" s="48"/>
      <c r="G213" s="47"/>
      <c r="H213" s="48"/>
      <c r="I213" s="47"/>
      <c r="J213" s="55"/>
      <c r="K213" s="47"/>
      <c r="L213" s="47"/>
      <c r="M213" s="47"/>
    </row>
    <row r="214" spans="1:13" s="36" customFormat="1" ht="19.5" customHeight="1" x14ac:dyDescent="0.25">
      <c r="A214" s="47"/>
      <c r="B214" s="47"/>
      <c r="C214" s="47"/>
      <c r="D214" s="47"/>
      <c r="E214" s="47"/>
      <c r="F214" s="48"/>
      <c r="G214" s="47"/>
      <c r="H214" s="48"/>
      <c r="I214" s="47"/>
      <c r="J214" s="55"/>
      <c r="K214" s="47"/>
      <c r="L214" s="47"/>
      <c r="M214" s="47"/>
    </row>
    <row r="215" spans="1:13" s="36" customFormat="1" ht="19.5" customHeight="1" x14ac:dyDescent="0.25">
      <c r="A215" s="47"/>
      <c r="B215" s="47"/>
      <c r="C215" s="47"/>
      <c r="D215" s="47"/>
      <c r="E215" s="47"/>
      <c r="F215" s="48"/>
      <c r="G215" s="47"/>
      <c r="H215" s="48"/>
      <c r="I215" s="47"/>
      <c r="J215" s="55"/>
      <c r="K215" s="47"/>
      <c r="L215" s="47"/>
      <c r="M215" s="47"/>
    </row>
    <row r="216" spans="1:13" s="36" customFormat="1" ht="19.5" customHeight="1" x14ac:dyDescent="0.25">
      <c r="A216" s="47"/>
      <c r="B216" s="47"/>
      <c r="C216" s="47"/>
      <c r="D216" s="47"/>
      <c r="E216" s="47"/>
      <c r="F216" s="48"/>
      <c r="G216" s="47"/>
      <c r="H216" s="48"/>
      <c r="I216" s="47"/>
      <c r="J216" s="55"/>
      <c r="K216" s="47"/>
      <c r="L216" s="47"/>
      <c r="M216" s="47"/>
    </row>
    <row r="217" spans="1:13" s="36" customFormat="1" ht="19.5" customHeight="1" x14ac:dyDescent="0.25">
      <c r="A217" s="47"/>
      <c r="B217" s="47"/>
      <c r="C217" s="47"/>
      <c r="D217" s="47"/>
      <c r="E217" s="47"/>
      <c r="F217" s="48"/>
      <c r="G217" s="47"/>
      <c r="H217" s="48"/>
      <c r="I217" s="47"/>
      <c r="J217" s="55"/>
      <c r="K217" s="47"/>
      <c r="L217" s="47"/>
      <c r="M217" s="47"/>
    </row>
    <row r="218" spans="1:13" s="36" customFormat="1" ht="19.5" customHeight="1" x14ac:dyDescent="0.25">
      <c r="A218" s="47"/>
      <c r="B218" s="47"/>
      <c r="C218" s="47"/>
      <c r="D218" s="47"/>
      <c r="E218" s="47"/>
      <c r="F218" s="48"/>
      <c r="G218" s="47"/>
      <c r="H218" s="48"/>
      <c r="I218" s="47"/>
      <c r="J218" s="55"/>
      <c r="K218" s="47"/>
      <c r="L218" s="47"/>
      <c r="M218" s="47"/>
    </row>
    <row r="219" spans="1:13" s="36" customFormat="1" ht="19.5" customHeight="1" x14ac:dyDescent="0.25">
      <c r="A219" s="47"/>
      <c r="B219" s="47"/>
      <c r="C219" s="47"/>
      <c r="D219" s="47"/>
      <c r="E219" s="47"/>
      <c r="F219" s="48"/>
      <c r="G219" s="47"/>
      <c r="H219" s="48"/>
      <c r="I219" s="47"/>
      <c r="J219" s="55"/>
      <c r="K219" s="47"/>
      <c r="L219" s="47"/>
      <c r="M219" s="47"/>
    </row>
    <row r="220" spans="1:13" s="36" customFormat="1" ht="19.5" customHeight="1" x14ac:dyDescent="0.25">
      <c r="A220" s="47"/>
      <c r="B220" s="47"/>
      <c r="C220" s="47"/>
      <c r="D220" s="47"/>
      <c r="E220" s="47"/>
      <c r="F220" s="48"/>
      <c r="G220" s="47"/>
      <c r="H220" s="48"/>
      <c r="I220" s="47"/>
      <c r="J220" s="55"/>
      <c r="K220" s="47"/>
      <c r="L220" s="47"/>
      <c r="M220" s="47"/>
    </row>
    <row r="221" spans="1:13" s="36" customFormat="1" ht="19.5" customHeight="1" x14ac:dyDescent="0.25">
      <c r="A221" s="47"/>
      <c r="B221" s="47"/>
      <c r="C221" s="47"/>
      <c r="D221" s="47"/>
      <c r="E221" s="47"/>
      <c r="F221" s="48"/>
      <c r="G221" s="47"/>
      <c r="H221" s="48"/>
      <c r="I221" s="47"/>
      <c r="J221" s="55"/>
      <c r="K221" s="47"/>
      <c r="L221" s="47"/>
      <c r="M221" s="47"/>
    </row>
    <row r="222" spans="1:13" s="36" customFormat="1" ht="19.5" customHeight="1" x14ac:dyDescent="0.25">
      <c r="A222" s="47"/>
      <c r="B222" s="47"/>
      <c r="C222" s="47"/>
      <c r="D222" s="47"/>
      <c r="E222" s="47"/>
      <c r="F222" s="48"/>
      <c r="G222" s="47"/>
      <c r="H222" s="48"/>
      <c r="I222" s="47"/>
      <c r="J222" s="55"/>
      <c r="K222" s="47"/>
      <c r="L222" s="47"/>
      <c r="M222" s="47"/>
    </row>
    <row r="223" spans="1:13" s="36" customFormat="1" ht="19.5" customHeight="1" x14ac:dyDescent="0.25">
      <c r="A223" s="47"/>
      <c r="B223" s="47"/>
      <c r="C223" s="47"/>
      <c r="D223" s="47"/>
      <c r="E223" s="47"/>
      <c r="F223" s="48"/>
      <c r="G223" s="47"/>
      <c r="H223" s="48"/>
      <c r="I223" s="47"/>
      <c r="J223" s="55"/>
      <c r="K223" s="47"/>
      <c r="L223" s="47"/>
      <c r="M223" s="47"/>
    </row>
    <row r="224" spans="1:13" s="36" customFormat="1" ht="19.5" customHeight="1" x14ac:dyDescent="0.25">
      <c r="A224" s="47"/>
      <c r="B224" s="47"/>
      <c r="C224" s="47"/>
      <c r="D224" s="47"/>
      <c r="E224" s="47"/>
      <c r="F224" s="48"/>
      <c r="G224" s="47"/>
      <c r="H224" s="48"/>
      <c r="I224" s="47"/>
      <c r="J224" s="55"/>
      <c r="K224" s="47"/>
      <c r="L224" s="47"/>
      <c r="M224" s="47"/>
    </row>
    <row r="225" spans="1:13" s="36" customFormat="1" ht="19.5" customHeight="1" x14ac:dyDescent="0.25">
      <c r="A225" s="47"/>
      <c r="B225" s="47"/>
      <c r="C225" s="47"/>
      <c r="D225" s="47"/>
      <c r="E225" s="47"/>
      <c r="F225" s="48"/>
      <c r="G225" s="47"/>
      <c r="H225" s="48"/>
      <c r="I225" s="47"/>
      <c r="J225" s="55"/>
      <c r="K225" s="47"/>
      <c r="L225" s="47"/>
      <c r="M225" s="47"/>
    </row>
    <row r="226" spans="1:13" s="36" customFormat="1" ht="19.5" customHeight="1" x14ac:dyDescent="0.25">
      <c r="A226" s="47"/>
      <c r="B226" s="47"/>
      <c r="C226" s="47"/>
      <c r="D226" s="47"/>
      <c r="E226" s="47"/>
      <c r="F226" s="48"/>
      <c r="G226" s="47"/>
      <c r="H226" s="48"/>
      <c r="I226" s="47"/>
      <c r="J226" s="55"/>
      <c r="K226" s="47"/>
      <c r="L226" s="47"/>
      <c r="M226" s="47"/>
    </row>
    <row r="227" spans="1:13" s="36" customFormat="1" ht="19.5" customHeight="1" x14ac:dyDescent="0.25">
      <c r="A227" s="47"/>
      <c r="B227" s="47"/>
      <c r="C227" s="39"/>
      <c r="D227" s="49"/>
      <c r="E227" s="47"/>
      <c r="F227" s="50"/>
      <c r="G227" s="49"/>
      <c r="H227" s="50"/>
      <c r="I227" s="47"/>
      <c r="J227" s="55"/>
      <c r="K227" s="47"/>
      <c r="L227" s="47"/>
      <c r="M227" s="47"/>
    </row>
    <row r="228" spans="1:13" s="36" customFormat="1" ht="19.5" customHeight="1" x14ac:dyDescent="0.25">
      <c r="A228" s="47"/>
      <c r="B228" s="47"/>
      <c r="C228" s="47"/>
      <c r="D228" s="47"/>
      <c r="E228" s="47"/>
      <c r="F228" s="48"/>
      <c r="G228" s="47"/>
      <c r="H228" s="48"/>
      <c r="I228" s="47"/>
      <c r="J228" s="55"/>
      <c r="K228" s="47"/>
      <c r="L228" s="47"/>
      <c r="M228" s="47"/>
    </row>
    <row r="229" spans="1:13" s="36" customFormat="1" ht="19.5" customHeight="1" x14ac:dyDescent="0.25">
      <c r="A229" s="47"/>
      <c r="B229" s="47"/>
      <c r="C229" s="47"/>
      <c r="D229" s="47"/>
      <c r="E229" s="47"/>
      <c r="F229" s="48"/>
      <c r="G229" s="47"/>
      <c r="H229" s="48"/>
      <c r="I229" s="47"/>
      <c r="J229" s="55"/>
      <c r="K229" s="47"/>
      <c r="L229" s="47"/>
      <c r="M229" s="47"/>
    </row>
    <row r="230" spans="1:13" s="36" customFormat="1" ht="19.5" customHeight="1" x14ac:dyDescent="0.25">
      <c r="A230" s="47"/>
      <c r="B230" s="47"/>
      <c r="C230" s="47"/>
      <c r="D230" s="47"/>
      <c r="E230" s="47"/>
      <c r="F230" s="48"/>
      <c r="G230" s="47"/>
      <c r="H230" s="48"/>
      <c r="I230" s="47"/>
      <c r="J230" s="55"/>
      <c r="K230" s="47"/>
      <c r="L230" s="47"/>
      <c r="M230" s="47"/>
    </row>
    <row r="231" spans="1:13" s="36" customFormat="1" ht="19.5" customHeight="1" x14ac:dyDescent="0.25">
      <c r="A231" s="47"/>
      <c r="B231" s="47"/>
      <c r="C231" s="47"/>
      <c r="D231" s="47"/>
      <c r="E231" s="47"/>
      <c r="F231" s="48"/>
      <c r="G231" s="47"/>
      <c r="H231" s="48"/>
      <c r="I231" s="47"/>
      <c r="J231" s="55"/>
      <c r="K231" s="47"/>
      <c r="L231" s="47"/>
      <c r="M231" s="47"/>
    </row>
    <row r="232" spans="1:13" s="36" customFormat="1" ht="19.5" customHeight="1" x14ac:dyDescent="0.25">
      <c r="A232" s="47"/>
      <c r="B232" s="47"/>
      <c r="C232" s="47"/>
      <c r="D232" s="47"/>
      <c r="E232" s="47"/>
      <c r="F232" s="48"/>
      <c r="G232" s="47"/>
      <c r="H232" s="48"/>
      <c r="I232" s="47"/>
      <c r="J232" s="55"/>
      <c r="K232" s="47"/>
      <c r="L232" s="47"/>
      <c r="M232" s="47"/>
    </row>
    <row r="233" spans="1:13" s="36" customFormat="1" ht="19.5" customHeight="1" x14ac:dyDescent="0.25">
      <c r="A233" s="47"/>
      <c r="B233" s="47"/>
      <c r="C233" s="47"/>
      <c r="D233" s="47"/>
      <c r="E233" s="47"/>
      <c r="F233" s="48"/>
      <c r="G233" s="47"/>
      <c r="H233" s="48"/>
      <c r="I233" s="47"/>
      <c r="J233" s="55"/>
      <c r="K233" s="47"/>
      <c r="L233" s="47"/>
      <c r="M233" s="47"/>
    </row>
    <row r="234" spans="1:13" s="36" customFormat="1" ht="19.5" customHeight="1" x14ac:dyDescent="0.25">
      <c r="A234" s="47"/>
      <c r="B234" s="47"/>
      <c r="C234" s="47"/>
      <c r="D234" s="47"/>
      <c r="E234" s="47"/>
      <c r="F234" s="48"/>
      <c r="G234" s="47"/>
      <c r="H234" s="48"/>
      <c r="I234" s="47"/>
      <c r="J234" s="55"/>
      <c r="K234" s="47"/>
      <c r="L234" s="47"/>
      <c r="M234" s="47"/>
    </row>
    <row r="235" spans="1:13" s="36" customFormat="1" ht="19.5" customHeight="1" x14ac:dyDescent="0.25">
      <c r="A235" s="47"/>
      <c r="B235" s="47"/>
      <c r="C235" s="47"/>
      <c r="D235" s="47"/>
      <c r="E235" s="47"/>
      <c r="F235" s="48"/>
      <c r="G235" s="47"/>
      <c r="H235" s="48"/>
      <c r="I235" s="47"/>
      <c r="J235" s="55"/>
      <c r="K235" s="47"/>
      <c r="L235" s="47"/>
      <c r="M235" s="47"/>
    </row>
    <row r="236" spans="1:13" s="36" customFormat="1" ht="19.5" customHeight="1" x14ac:dyDescent="0.25">
      <c r="A236" s="47"/>
      <c r="B236" s="47"/>
      <c r="C236" s="47"/>
      <c r="D236" s="47"/>
      <c r="E236" s="47"/>
      <c r="F236" s="48"/>
      <c r="G236" s="47"/>
      <c r="H236" s="48"/>
      <c r="I236" s="47"/>
      <c r="J236" s="55"/>
      <c r="K236" s="47"/>
      <c r="L236" s="47"/>
      <c r="M236" s="47"/>
    </row>
    <row r="237" spans="1:13" s="36" customFormat="1" ht="19.5" customHeight="1" x14ac:dyDescent="0.25">
      <c r="A237" s="47"/>
      <c r="B237" s="47"/>
      <c r="C237" s="47"/>
      <c r="D237" s="47"/>
      <c r="E237" s="47"/>
      <c r="F237" s="48"/>
      <c r="G237" s="47"/>
      <c r="H237" s="48"/>
      <c r="I237" s="47"/>
      <c r="J237" s="55"/>
      <c r="K237" s="47"/>
      <c r="L237" s="47"/>
      <c r="M237" s="47"/>
    </row>
    <row r="238" spans="1:13" s="36" customFormat="1" ht="19.5" customHeight="1" x14ac:dyDescent="0.25">
      <c r="A238" s="47"/>
      <c r="B238" s="47"/>
      <c r="C238" s="47"/>
      <c r="D238" s="47"/>
      <c r="E238" s="47"/>
      <c r="F238" s="48"/>
      <c r="G238" s="47"/>
      <c r="H238" s="48"/>
      <c r="I238" s="47"/>
      <c r="J238" s="55"/>
      <c r="K238" s="47"/>
      <c r="L238" s="47"/>
      <c r="M238" s="47"/>
    </row>
    <row r="239" spans="1:13" s="36" customFormat="1" ht="19.5" customHeight="1" x14ac:dyDescent="0.25">
      <c r="A239" s="47"/>
      <c r="B239" s="47"/>
      <c r="C239" s="47"/>
      <c r="D239" s="47"/>
      <c r="E239" s="47"/>
      <c r="F239" s="48"/>
      <c r="G239" s="47"/>
      <c r="H239" s="48"/>
      <c r="I239" s="47"/>
      <c r="J239" s="55"/>
      <c r="K239" s="47"/>
      <c r="L239" s="47"/>
      <c r="M239" s="47"/>
    </row>
    <row r="240" spans="1:13" s="36" customFormat="1" ht="19.5" customHeight="1" x14ac:dyDescent="0.25">
      <c r="A240" s="47"/>
      <c r="B240" s="47"/>
      <c r="C240" s="47"/>
      <c r="D240" s="47"/>
      <c r="E240" s="47"/>
      <c r="F240" s="48"/>
      <c r="G240" s="47"/>
      <c r="H240" s="48"/>
      <c r="I240" s="47"/>
      <c r="J240" s="55"/>
      <c r="K240" s="47"/>
      <c r="L240" s="47"/>
      <c r="M240" s="47"/>
    </row>
    <row r="241" spans="1:13" s="36" customFormat="1" ht="19.5" customHeight="1" x14ac:dyDescent="0.25">
      <c r="A241" s="47"/>
      <c r="B241" s="47"/>
      <c r="C241" s="47"/>
      <c r="D241" s="47"/>
      <c r="E241" s="47"/>
      <c r="F241" s="48"/>
      <c r="G241" s="47"/>
      <c r="H241" s="48"/>
      <c r="I241" s="47"/>
      <c r="J241" s="55"/>
      <c r="K241" s="47"/>
      <c r="L241" s="47"/>
      <c r="M241" s="47"/>
    </row>
    <row r="242" spans="1:13" s="36" customFormat="1" ht="19.5" customHeight="1" x14ac:dyDescent="0.25">
      <c r="A242" s="47"/>
      <c r="B242" s="47"/>
      <c r="C242" s="47"/>
      <c r="D242" s="47"/>
      <c r="E242" s="47"/>
      <c r="F242" s="48"/>
      <c r="G242" s="47"/>
      <c r="H242" s="48"/>
      <c r="I242" s="47"/>
      <c r="J242" s="55"/>
      <c r="K242" s="47"/>
      <c r="L242" s="47"/>
      <c r="M242" s="47"/>
    </row>
    <row r="243" spans="1:13" s="36" customFormat="1" ht="19.5" customHeight="1" x14ac:dyDescent="0.25">
      <c r="A243" s="47"/>
      <c r="B243" s="47"/>
      <c r="C243" s="47"/>
      <c r="D243" s="47"/>
      <c r="E243" s="47"/>
      <c r="F243" s="48"/>
      <c r="G243" s="47"/>
      <c r="H243" s="48"/>
      <c r="I243" s="47"/>
      <c r="J243" s="55"/>
      <c r="K243" s="47"/>
      <c r="L243" s="47"/>
      <c r="M243" s="47"/>
    </row>
    <row r="244" spans="1:13" s="36" customFormat="1" ht="19.5" customHeight="1" x14ac:dyDescent="0.25">
      <c r="A244" s="47"/>
      <c r="B244" s="47"/>
      <c r="C244" s="47"/>
      <c r="D244" s="47"/>
      <c r="E244" s="47"/>
      <c r="F244" s="48"/>
      <c r="G244" s="47"/>
      <c r="H244" s="48"/>
      <c r="I244" s="47"/>
      <c r="J244" s="55"/>
      <c r="K244" s="47"/>
      <c r="L244" s="47"/>
      <c r="M244" s="47"/>
    </row>
    <row r="245" spans="1:13" s="36" customFormat="1" ht="19.5" customHeight="1" x14ac:dyDescent="0.25">
      <c r="A245" s="47"/>
      <c r="B245" s="47"/>
      <c r="C245" s="47"/>
      <c r="D245" s="47"/>
      <c r="E245" s="47"/>
      <c r="F245" s="48"/>
      <c r="G245" s="47"/>
      <c r="H245" s="48"/>
      <c r="I245" s="47"/>
      <c r="J245" s="55"/>
      <c r="K245" s="47"/>
      <c r="L245" s="47"/>
      <c r="M245" s="47"/>
    </row>
    <row r="246" spans="1:13" s="36" customFormat="1" ht="19.5" customHeight="1" x14ac:dyDescent="0.25">
      <c r="A246" s="47"/>
      <c r="B246" s="47"/>
      <c r="C246" s="47"/>
      <c r="D246" s="47"/>
      <c r="E246" s="47"/>
      <c r="F246" s="48"/>
      <c r="G246" s="47"/>
      <c r="H246" s="48"/>
      <c r="I246" s="47"/>
      <c r="J246" s="55"/>
      <c r="K246" s="47"/>
      <c r="L246" s="47"/>
      <c r="M246" s="47"/>
    </row>
    <row r="247" spans="1:13" s="36" customFormat="1" ht="19.5" customHeight="1" x14ac:dyDescent="0.25">
      <c r="A247" s="47"/>
      <c r="B247" s="47"/>
      <c r="C247" s="47"/>
      <c r="D247" s="47"/>
      <c r="E247" s="47"/>
      <c r="F247" s="48"/>
      <c r="G247" s="47"/>
      <c r="H247" s="48"/>
      <c r="I247" s="47"/>
      <c r="J247" s="55"/>
      <c r="K247" s="47"/>
      <c r="L247" s="47"/>
      <c r="M247" s="47"/>
    </row>
    <row r="248" spans="1:13" s="36" customFormat="1" ht="19.5" customHeight="1" x14ac:dyDescent="0.25">
      <c r="A248" s="47"/>
      <c r="B248" s="47"/>
      <c r="C248" s="47"/>
      <c r="D248" s="47"/>
      <c r="E248" s="47"/>
      <c r="F248" s="48"/>
      <c r="G248" s="47"/>
      <c r="H248" s="48"/>
      <c r="I248" s="47"/>
      <c r="J248" s="55"/>
      <c r="K248" s="47"/>
      <c r="L248" s="47"/>
      <c r="M248" s="47"/>
    </row>
    <row r="249" spans="1:13" s="36" customFormat="1" ht="19.5" customHeight="1" x14ac:dyDescent="0.25">
      <c r="A249" s="47"/>
      <c r="B249" s="47"/>
      <c r="C249" s="47"/>
      <c r="D249" s="47"/>
      <c r="E249" s="379"/>
      <c r="F249" s="375"/>
      <c r="G249" s="376"/>
      <c r="H249" s="375"/>
      <c r="I249" s="47"/>
      <c r="J249" s="55"/>
      <c r="K249" s="47"/>
      <c r="L249" s="47"/>
      <c r="M249" s="47"/>
    </row>
    <row r="250" spans="1:13" s="36" customFormat="1" ht="19.5" customHeight="1" x14ac:dyDescent="0.25">
      <c r="A250" s="47"/>
      <c r="B250" s="47"/>
      <c r="C250" s="47"/>
      <c r="D250" s="47"/>
      <c r="E250" s="379"/>
      <c r="F250" s="375"/>
      <c r="G250" s="376"/>
      <c r="H250" s="375"/>
      <c r="I250" s="47"/>
      <c r="J250" s="55"/>
      <c r="K250" s="47"/>
      <c r="L250" s="47"/>
      <c r="M250" s="47"/>
    </row>
    <row r="251" spans="1:13" s="36" customFormat="1" ht="19.5" customHeight="1" x14ac:dyDescent="0.25">
      <c r="A251" s="47"/>
      <c r="B251" s="47"/>
      <c r="C251" s="47"/>
      <c r="D251" s="47"/>
      <c r="E251" s="47"/>
      <c r="F251" s="48"/>
      <c r="G251" s="47"/>
      <c r="H251" s="48"/>
      <c r="I251" s="47"/>
      <c r="J251" s="55"/>
      <c r="K251" s="47"/>
      <c r="L251" s="47"/>
      <c r="M251" s="47"/>
    </row>
    <row r="252" spans="1:13" s="36" customFormat="1" ht="19.5" customHeight="1" x14ac:dyDescent="0.25">
      <c r="A252" s="47"/>
      <c r="B252" s="47"/>
      <c r="C252" s="47"/>
      <c r="D252" s="47"/>
      <c r="E252" s="47"/>
      <c r="F252" s="48"/>
      <c r="G252" s="47"/>
      <c r="H252" s="48"/>
      <c r="I252" s="47"/>
      <c r="J252" s="55"/>
      <c r="K252" s="47"/>
      <c r="L252" s="47"/>
      <c r="M252" s="47"/>
    </row>
    <row r="253" spans="1:13" s="36" customFormat="1" ht="19.5" customHeight="1" x14ac:dyDescent="0.25">
      <c r="A253" s="47"/>
      <c r="B253" s="47"/>
      <c r="C253" s="47"/>
      <c r="D253" s="47"/>
      <c r="E253" s="47"/>
      <c r="F253" s="48"/>
      <c r="G253" s="47"/>
      <c r="H253" s="48"/>
      <c r="I253" s="47"/>
      <c r="J253" s="55"/>
      <c r="K253" s="47"/>
      <c r="L253" s="47"/>
      <c r="M253" s="47"/>
    </row>
    <row r="254" spans="1:13" s="36" customFormat="1" ht="19.5" customHeight="1" x14ac:dyDescent="0.25">
      <c r="A254" s="47"/>
      <c r="B254" s="47"/>
      <c r="C254" s="47"/>
      <c r="D254" s="47"/>
      <c r="E254" s="47"/>
      <c r="F254" s="48"/>
      <c r="G254" s="47"/>
      <c r="H254" s="48"/>
      <c r="I254" s="47"/>
      <c r="J254" s="55"/>
      <c r="K254" s="47"/>
      <c r="L254" s="47"/>
      <c r="M254" s="47"/>
    </row>
    <row r="255" spans="1:13" s="36" customFormat="1" ht="19.5" customHeight="1" x14ac:dyDescent="0.25">
      <c r="A255" s="47"/>
      <c r="B255" s="47"/>
      <c r="C255" s="47"/>
      <c r="D255" s="47"/>
      <c r="E255" s="47"/>
      <c r="F255" s="48"/>
      <c r="G255" s="47"/>
      <c r="H255" s="48"/>
      <c r="I255" s="47"/>
      <c r="J255" s="55"/>
      <c r="K255" s="47"/>
      <c r="L255" s="47"/>
      <c r="M255" s="47"/>
    </row>
    <row r="256" spans="1:13" s="36" customFormat="1" ht="19.5" customHeight="1" x14ac:dyDescent="0.25">
      <c r="A256" s="47"/>
      <c r="B256" s="47"/>
      <c r="C256" s="47"/>
      <c r="D256" s="47"/>
      <c r="E256" s="47"/>
      <c r="F256" s="48"/>
      <c r="G256" s="47"/>
      <c r="H256" s="48"/>
      <c r="I256" s="47"/>
      <c r="J256" s="55"/>
      <c r="K256" s="47"/>
      <c r="L256" s="47"/>
      <c r="M256" s="47"/>
    </row>
    <row r="257" spans="1:13" s="36" customFormat="1" ht="19.5" customHeight="1" x14ac:dyDescent="0.25">
      <c r="A257" s="47"/>
      <c r="B257" s="47"/>
      <c r="C257" s="47"/>
      <c r="D257" s="47"/>
      <c r="E257" s="47"/>
      <c r="F257" s="48"/>
      <c r="G257" s="47"/>
      <c r="H257" s="48"/>
      <c r="I257" s="47"/>
      <c r="J257" s="55"/>
      <c r="K257" s="47"/>
      <c r="L257" s="47"/>
      <c r="M257" s="47"/>
    </row>
    <row r="258" spans="1:13" s="36" customFormat="1" ht="19.5" customHeight="1" x14ac:dyDescent="0.25">
      <c r="A258" s="47"/>
      <c r="B258" s="47"/>
      <c r="C258" s="47"/>
      <c r="D258" s="47"/>
      <c r="E258" s="47"/>
      <c r="F258" s="48"/>
      <c r="G258" s="47"/>
      <c r="H258" s="48"/>
      <c r="I258" s="47"/>
      <c r="J258" s="55"/>
      <c r="K258" s="47"/>
      <c r="L258" s="47"/>
      <c r="M258" s="47"/>
    </row>
    <row r="259" spans="1:13" s="36" customFormat="1" ht="19.5" customHeight="1" x14ac:dyDescent="0.25">
      <c r="A259" s="47"/>
      <c r="B259" s="47"/>
      <c r="C259" s="47"/>
      <c r="D259" s="47"/>
      <c r="E259" s="47"/>
      <c r="F259" s="48"/>
      <c r="G259" s="47"/>
      <c r="H259" s="48"/>
      <c r="I259" s="47"/>
      <c r="J259" s="55"/>
      <c r="K259" s="47"/>
      <c r="L259" s="47"/>
      <c r="M259" s="47"/>
    </row>
    <row r="260" spans="1:13" s="36" customFormat="1" ht="19.5" customHeight="1" x14ac:dyDescent="0.25">
      <c r="A260" s="47"/>
      <c r="B260" s="47"/>
      <c r="C260" s="47"/>
      <c r="D260" s="47"/>
      <c r="E260" s="47"/>
      <c r="F260" s="48"/>
      <c r="G260" s="47"/>
      <c r="H260" s="48"/>
      <c r="I260" s="47"/>
      <c r="J260" s="55"/>
      <c r="K260" s="47"/>
      <c r="L260" s="47"/>
      <c r="M260" s="47"/>
    </row>
    <row r="261" spans="1:13" s="36" customFormat="1" ht="19.5" customHeight="1" x14ac:dyDescent="0.25">
      <c r="A261" s="47"/>
      <c r="B261" s="47"/>
      <c r="C261" s="47"/>
      <c r="D261" s="47"/>
      <c r="E261" s="47"/>
      <c r="F261" s="48"/>
      <c r="G261" s="47"/>
      <c r="H261" s="48"/>
      <c r="I261" s="47"/>
      <c r="J261" s="55"/>
      <c r="K261" s="47"/>
      <c r="L261" s="47"/>
      <c r="M261" s="47"/>
    </row>
    <row r="262" spans="1:13" s="36" customFormat="1" ht="19.5" customHeight="1" x14ac:dyDescent="0.25">
      <c r="A262" s="47"/>
      <c r="B262" s="47"/>
      <c r="C262" s="47"/>
      <c r="D262" s="47"/>
      <c r="E262" s="47"/>
      <c r="F262" s="48"/>
      <c r="G262" s="47"/>
      <c r="H262" s="48"/>
      <c r="I262" s="47"/>
      <c r="J262" s="55"/>
      <c r="K262" s="47"/>
      <c r="L262" s="47"/>
      <c r="M262" s="47"/>
    </row>
    <row r="263" spans="1:13" s="36" customFormat="1" ht="19.5" customHeight="1" x14ac:dyDescent="0.25">
      <c r="A263" s="47"/>
      <c r="B263" s="47"/>
      <c r="C263" s="47"/>
      <c r="D263" s="47"/>
      <c r="E263" s="47"/>
      <c r="F263" s="48"/>
      <c r="G263" s="47"/>
      <c r="H263" s="48"/>
      <c r="I263" s="47"/>
      <c r="J263" s="55"/>
      <c r="K263" s="47"/>
      <c r="L263" s="47"/>
      <c r="M263" s="47"/>
    </row>
    <row r="264" spans="1:13" s="36" customFormat="1" ht="19.5" customHeight="1" x14ac:dyDescent="0.25">
      <c r="A264" s="47"/>
      <c r="B264" s="47"/>
      <c r="C264" s="47"/>
      <c r="D264" s="47"/>
      <c r="E264" s="47"/>
      <c r="F264" s="48"/>
      <c r="G264" s="47"/>
      <c r="H264" s="48"/>
      <c r="I264" s="47"/>
      <c r="J264" s="55"/>
      <c r="K264" s="47"/>
      <c r="L264" s="47"/>
      <c r="M264" s="47"/>
    </row>
    <row r="265" spans="1:13" s="36" customFormat="1" ht="19.5" customHeight="1" x14ac:dyDescent="0.25">
      <c r="A265" s="47"/>
      <c r="B265" s="47"/>
      <c r="C265" s="47"/>
      <c r="D265" s="47"/>
      <c r="E265" s="47"/>
      <c r="F265" s="48"/>
      <c r="G265" s="47"/>
      <c r="H265" s="48"/>
      <c r="I265" s="47"/>
      <c r="J265" s="55"/>
      <c r="K265" s="47"/>
      <c r="L265" s="47"/>
      <c r="M265" s="47"/>
    </row>
    <row r="266" spans="1:13" s="36" customFormat="1" ht="19.5" customHeight="1" x14ac:dyDescent="0.25">
      <c r="A266" s="47"/>
      <c r="B266" s="47"/>
      <c r="C266" s="47"/>
      <c r="D266" s="47"/>
      <c r="E266" s="47"/>
      <c r="F266" s="48"/>
      <c r="G266" s="47"/>
      <c r="H266" s="48"/>
      <c r="I266" s="47"/>
      <c r="J266" s="55"/>
      <c r="K266" s="47"/>
      <c r="L266" s="47"/>
      <c r="M266" s="47"/>
    </row>
    <row r="267" spans="1:13" s="36" customFormat="1" ht="19.5" customHeight="1" x14ac:dyDescent="0.25">
      <c r="A267" s="47"/>
      <c r="B267" s="47"/>
      <c r="C267" s="47"/>
      <c r="D267" s="47"/>
      <c r="E267" s="47"/>
      <c r="F267" s="48"/>
      <c r="G267" s="47"/>
      <c r="H267" s="48"/>
      <c r="I267" s="47"/>
      <c r="J267" s="55"/>
      <c r="K267" s="47"/>
      <c r="L267" s="47"/>
      <c r="M267" s="47"/>
    </row>
    <row r="268" spans="1:13" s="36" customFormat="1" ht="19.5" customHeight="1" x14ac:dyDescent="0.25">
      <c r="A268" s="47"/>
      <c r="B268" s="47"/>
      <c r="C268" s="47"/>
      <c r="D268" s="47"/>
      <c r="E268" s="47"/>
      <c r="F268" s="48"/>
      <c r="G268" s="47"/>
      <c r="H268" s="48"/>
      <c r="I268" s="47"/>
      <c r="J268" s="55"/>
      <c r="K268" s="47"/>
      <c r="L268" s="47"/>
      <c r="M268" s="47"/>
    </row>
    <row r="269" spans="1:13" s="36" customFormat="1" ht="19.5" customHeight="1" x14ac:dyDescent="0.25">
      <c r="A269" s="47"/>
      <c r="B269" s="47"/>
      <c r="C269" s="47"/>
      <c r="D269" s="47"/>
      <c r="E269" s="47"/>
      <c r="F269" s="48"/>
      <c r="G269" s="47"/>
      <c r="H269" s="48"/>
      <c r="I269" s="47"/>
      <c r="J269" s="55"/>
      <c r="K269" s="47"/>
      <c r="L269" s="47"/>
      <c r="M269" s="47"/>
    </row>
    <row r="270" spans="1:13" s="36" customFormat="1" ht="19.5" customHeight="1" x14ac:dyDescent="0.25">
      <c r="A270" s="47"/>
      <c r="B270" s="47"/>
      <c r="C270" s="47"/>
      <c r="D270" s="47"/>
      <c r="E270" s="47"/>
      <c r="F270" s="48"/>
      <c r="G270" s="47"/>
      <c r="H270" s="48"/>
      <c r="I270" s="47"/>
      <c r="J270" s="55"/>
      <c r="K270" s="47"/>
      <c r="L270" s="47"/>
      <c r="M270" s="47"/>
    </row>
    <row r="271" spans="1:13" s="36" customFormat="1" ht="19.5" customHeight="1" x14ac:dyDescent="0.25">
      <c r="A271" s="47"/>
      <c r="B271" s="47"/>
      <c r="C271" s="47"/>
      <c r="D271" s="47"/>
      <c r="E271" s="47"/>
      <c r="F271" s="48"/>
      <c r="G271" s="47"/>
      <c r="H271" s="48"/>
      <c r="I271" s="47"/>
      <c r="J271" s="55"/>
      <c r="K271" s="47"/>
      <c r="L271" s="47"/>
      <c r="M271" s="47"/>
    </row>
    <row r="272" spans="1:13" s="36" customFormat="1" ht="19.5" customHeight="1" x14ac:dyDescent="0.25">
      <c r="A272" s="47"/>
      <c r="B272" s="47"/>
      <c r="C272" s="47"/>
      <c r="D272" s="47"/>
      <c r="E272" s="47"/>
      <c r="F272" s="48"/>
      <c r="G272" s="47"/>
      <c r="H272" s="48"/>
      <c r="I272" s="47"/>
      <c r="J272" s="55"/>
      <c r="K272" s="47"/>
      <c r="L272" s="47"/>
      <c r="M272" s="47"/>
    </row>
    <row r="273" spans="1:13" s="36" customFormat="1" ht="19.5" customHeight="1" x14ac:dyDescent="0.25">
      <c r="A273" s="47"/>
      <c r="B273" s="47"/>
      <c r="C273" s="47"/>
      <c r="D273" s="47"/>
      <c r="E273" s="47"/>
      <c r="F273" s="48"/>
      <c r="G273" s="47"/>
      <c r="H273" s="48"/>
      <c r="I273" s="47"/>
      <c r="J273" s="55"/>
      <c r="K273" s="47"/>
      <c r="L273" s="47"/>
      <c r="M273" s="47"/>
    </row>
    <row r="274" spans="1:13" s="36" customFormat="1" ht="19.5" customHeight="1" x14ac:dyDescent="0.25">
      <c r="A274" s="47"/>
      <c r="B274" s="47"/>
      <c r="C274" s="47"/>
      <c r="D274" s="49"/>
      <c r="E274" s="47"/>
      <c r="F274" s="48"/>
      <c r="G274" s="49"/>
      <c r="H274" s="48"/>
      <c r="I274" s="47"/>
      <c r="J274" s="55"/>
      <c r="K274" s="47"/>
      <c r="L274" s="47"/>
      <c r="M274" s="47"/>
    </row>
    <row r="275" spans="1:13" s="36" customFormat="1" ht="19.5" customHeight="1" x14ac:dyDescent="0.25">
      <c r="A275" s="47"/>
      <c r="B275" s="47"/>
      <c r="C275" s="47"/>
      <c r="D275" s="47"/>
      <c r="E275" s="47"/>
      <c r="F275" s="48"/>
      <c r="G275" s="47"/>
      <c r="H275" s="48"/>
      <c r="I275" s="47"/>
      <c r="J275" s="55"/>
      <c r="K275" s="47"/>
      <c r="L275" s="47"/>
      <c r="M275" s="47"/>
    </row>
    <row r="276" spans="1:13" s="36" customFormat="1" ht="19.5" customHeight="1" x14ac:dyDescent="0.25">
      <c r="A276" s="47"/>
      <c r="B276" s="47"/>
      <c r="C276" s="47"/>
      <c r="D276" s="47"/>
      <c r="E276" s="47"/>
      <c r="F276" s="48"/>
      <c r="G276" s="47"/>
      <c r="H276" s="48"/>
      <c r="I276" s="47"/>
      <c r="J276" s="55"/>
      <c r="K276" s="47"/>
      <c r="L276" s="47"/>
      <c r="M276" s="47"/>
    </row>
    <row r="277" spans="1:13" s="36" customFormat="1" ht="19.5" customHeight="1" x14ac:dyDescent="0.25">
      <c r="A277" s="47"/>
      <c r="B277" s="47"/>
      <c r="C277" s="47"/>
      <c r="D277" s="47"/>
      <c r="E277" s="47"/>
      <c r="F277" s="48"/>
      <c r="G277" s="47"/>
      <c r="H277" s="48"/>
      <c r="I277" s="47"/>
      <c r="J277" s="55"/>
      <c r="K277" s="47"/>
      <c r="L277" s="47"/>
      <c r="M277" s="47"/>
    </row>
    <row r="278" spans="1:13" s="36" customFormat="1" ht="19.5" customHeight="1" x14ac:dyDescent="0.25">
      <c r="A278" s="47"/>
      <c r="B278" s="47"/>
      <c r="C278" s="47"/>
      <c r="D278" s="47"/>
      <c r="E278" s="376"/>
      <c r="F278" s="375"/>
      <c r="G278" s="47"/>
      <c r="H278" s="48"/>
      <c r="I278" s="47"/>
      <c r="J278" s="55"/>
      <c r="K278" s="47"/>
      <c r="L278" s="47"/>
      <c r="M278" s="47"/>
    </row>
    <row r="279" spans="1:13" s="36" customFormat="1" ht="19.5" customHeight="1" x14ac:dyDescent="0.25">
      <c r="A279" s="47"/>
      <c r="B279" s="47"/>
      <c r="C279" s="47"/>
      <c r="D279" s="47"/>
      <c r="E279" s="376"/>
      <c r="F279" s="375"/>
      <c r="G279" s="47"/>
      <c r="H279" s="48"/>
      <c r="I279" s="47"/>
      <c r="J279" s="55"/>
      <c r="K279" s="47"/>
      <c r="L279" s="47"/>
      <c r="M279" s="47"/>
    </row>
    <row r="280" spans="1:13" s="36" customFormat="1" ht="19.5" customHeight="1" x14ac:dyDescent="0.25">
      <c r="A280" s="47"/>
      <c r="B280" s="47"/>
      <c r="C280" s="47"/>
      <c r="D280" s="47"/>
      <c r="E280" s="47"/>
      <c r="F280" s="48"/>
      <c r="G280" s="47"/>
      <c r="H280" s="48"/>
      <c r="I280" s="47"/>
      <c r="J280" s="55"/>
      <c r="K280" s="47"/>
      <c r="L280" s="47"/>
      <c r="M280" s="47"/>
    </row>
    <row r="281" spans="1:13" s="36" customFormat="1" ht="19.5" customHeight="1" x14ac:dyDescent="0.25">
      <c r="A281" s="47"/>
      <c r="B281" s="47"/>
      <c r="C281" s="47"/>
      <c r="D281" s="47"/>
      <c r="E281" s="47"/>
      <c r="F281" s="48"/>
      <c r="G281" s="47"/>
      <c r="H281" s="48"/>
      <c r="I281" s="47"/>
      <c r="J281" s="55"/>
      <c r="K281" s="47"/>
      <c r="L281" s="47"/>
      <c r="M281" s="47"/>
    </row>
    <row r="282" spans="1:13" s="36" customFormat="1" ht="19.5" customHeight="1" x14ac:dyDescent="0.25">
      <c r="A282" s="47"/>
      <c r="B282" s="47"/>
      <c r="C282" s="47"/>
      <c r="D282" s="47"/>
      <c r="E282" s="47"/>
      <c r="F282" s="48"/>
      <c r="G282" s="47"/>
      <c r="H282" s="48"/>
      <c r="I282" s="47"/>
      <c r="J282" s="55"/>
      <c r="K282" s="47"/>
      <c r="L282" s="47"/>
      <c r="M282" s="47"/>
    </row>
    <row r="283" spans="1:13" s="36" customFormat="1" ht="19.5" customHeight="1" x14ac:dyDescent="0.25">
      <c r="A283" s="47"/>
      <c r="B283" s="47"/>
      <c r="C283" s="47"/>
      <c r="D283" s="47"/>
      <c r="E283" s="47"/>
      <c r="F283" s="48"/>
      <c r="G283" s="47"/>
      <c r="H283" s="48"/>
      <c r="I283" s="47"/>
      <c r="J283" s="55"/>
      <c r="K283" s="47"/>
      <c r="L283" s="47"/>
      <c r="M283" s="47"/>
    </row>
    <row r="284" spans="1:13" s="36" customFormat="1" ht="19.5" customHeight="1" x14ac:dyDescent="0.25">
      <c r="A284" s="47"/>
      <c r="B284" s="47"/>
      <c r="C284" s="47"/>
      <c r="D284" s="47"/>
      <c r="E284" s="47"/>
      <c r="F284" s="48"/>
      <c r="G284" s="47"/>
      <c r="H284" s="48"/>
      <c r="I284" s="47"/>
      <c r="J284" s="55"/>
      <c r="K284" s="47"/>
      <c r="L284" s="47"/>
      <c r="M284" s="47"/>
    </row>
    <row r="285" spans="1:13" s="36" customFormat="1" ht="19.5" customHeight="1" x14ac:dyDescent="0.25">
      <c r="A285" s="47"/>
      <c r="B285" s="47"/>
      <c r="C285" s="47"/>
      <c r="D285" s="47"/>
      <c r="E285" s="47"/>
      <c r="F285" s="45"/>
      <c r="G285" s="47"/>
      <c r="H285" s="48"/>
      <c r="I285" s="47"/>
      <c r="J285" s="55"/>
      <c r="K285" s="47"/>
      <c r="L285" s="47"/>
      <c r="M285" s="47"/>
    </row>
    <row r="286" spans="1:13" s="36" customFormat="1" ht="19.5" customHeight="1" x14ac:dyDescent="0.25">
      <c r="A286" s="47"/>
      <c r="B286" s="47"/>
      <c r="C286" s="47"/>
      <c r="D286" s="47"/>
      <c r="E286" s="376"/>
      <c r="F286" s="375"/>
      <c r="G286" s="376"/>
      <c r="H286" s="375"/>
      <c r="I286" s="47"/>
      <c r="J286" s="55"/>
      <c r="K286" s="47"/>
      <c r="L286" s="47"/>
      <c r="M286" s="47"/>
    </row>
    <row r="287" spans="1:13" s="36" customFormat="1" ht="19.5" customHeight="1" x14ac:dyDescent="0.25">
      <c r="A287" s="47"/>
      <c r="B287" s="47"/>
      <c r="C287" s="47"/>
      <c r="D287" s="47"/>
      <c r="E287" s="376"/>
      <c r="F287" s="375"/>
      <c r="G287" s="376"/>
      <c r="H287" s="375"/>
      <c r="I287" s="47"/>
      <c r="J287" s="55"/>
      <c r="K287" s="47"/>
      <c r="L287" s="47"/>
      <c r="M287" s="47"/>
    </row>
    <row r="288" spans="1:13" s="36" customFormat="1" ht="19.5" customHeight="1" x14ac:dyDescent="0.25">
      <c r="A288" s="47"/>
      <c r="B288" s="47"/>
      <c r="C288" s="47"/>
      <c r="D288" s="47"/>
      <c r="E288" s="47"/>
      <c r="F288" s="48"/>
      <c r="G288" s="47"/>
      <c r="H288" s="48"/>
      <c r="I288" s="47"/>
      <c r="J288" s="55"/>
      <c r="K288" s="47"/>
      <c r="L288" s="47"/>
      <c r="M288" s="47"/>
    </row>
    <row r="289" spans="1:13" s="36" customFormat="1" ht="19.5" customHeight="1" x14ac:dyDescent="0.25">
      <c r="A289" s="47"/>
      <c r="B289" s="47"/>
      <c r="C289" s="47"/>
      <c r="D289" s="47"/>
      <c r="E289" s="47"/>
      <c r="F289" s="48"/>
      <c r="G289" s="47"/>
      <c r="H289" s="48"/>
      <c r="I289" s="47"/>
      <c r="J289" s="55"/>
      <c r="K289" s="47"/>
      <c r="L289" s="47"/>
      <c r="M289" s="47"/>
    </row>
    <row r="290" spans="1:13" s="36" customFormat="1" ht="19.5" customHeight="1" x14ac:dyDescent="0.25">
      <c r="A290" s="47"/>
      <c r="B290" s="47"/>
      <c r="C290" s="47"/>
      <c r="D290" s="47"/>
      <c r="E290" s="47"/>
      <c r="F290" s="48"/>
      <c r="G290" s="47"/>
      <c r="H290" s="48"/>
      <c r="I290" s="47"/>
      <c r="J290" s="55"/>
      <c r="K290" s="47"/>
      <c r="L290" s="47"/>
      <c r="M290" s="47"/>
    </row>
    <row r="291" spans="1:13" s="36" customFormat="1" ht="19.5" customHeight="1" x14ac:dyDescent="0.25">
      <c r="A291" s="47"/>
      <c r="B291" s="47"/>
      <c r="C291" s="47"/>
      <c r="D291" s="47"/>
      <c r="E291" s="47"/>
      <c r="F291" s="48"/>
      <c r="G291" s="47"/>
      <c r="H291" s="48"/>
      <c r="I291" s="47"/>
      <c r="J291" s="55"/>
      <c r="K291" s="47"/>
      <c r="L291" s="47"/>
      <c r="M291" s="47"/>
    </row>
    <row r="292" spans="1:13" s="36" customFormat="1" ht="19.5" customHeight="1" x14ac:dyDescent="0.25">
      <c r="A292" s="47"/>
      <c r="B292" s="47"/>
      <c r="C292" s="47"/>
      <c r="D292" s="47"/>
      <c r="E292" s="47"/>
      <c r="F292" s="48"/>
      <c r="G292" s="47"/>
      <c r="H292" s="48"/>
      <c r="I292" s="47"/>
      <c r="J292" s="55"/>
      <c r="K292" s="47"/>
      <c r="L292" s="47"/>
      <c r="M292" s="47"/>
    </row>
    <row r="293" spans="1:13" s="36" customFormat="1" ht="19.5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47"/>
      <c r="J293" s="55"/>
      <c r="L293" s="47"/>
      <c r="M293" s="47"/>
    </row>
    <row r="294" spans="1:13" s="36" customFormat="1" ht="19.5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47"/>
      <c r="J294" s="55"/>
      <c r="L294" s="47"/>
      <c r="M294" s="47"/>
    </row>
    <row r="295" spans="1:13" s="36" customFormat="1" ht="19.5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47"/>
      <c r="J295" s="55"/>
      <c r="L295" s="47"/>
      <c r="M295" s="47"/>
    </row>
    <row r="296" spans="1:13" s="36" customFormat="1" ht="19.5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47"/>
      <c r="J296" s="55"/>
      <c r="L296" s="47"/>
      <c r="M296" s="47"/>
    </row>
    <row r="297" spans="1:13" s="36" customFormat="1" ht="19.5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47"/>
      <c r="J297" s="55"/>
      <c r="L297" s="47"/>
      <c r="M297" s="47"/>
    </row>
    <row r="298" spans="1:13" s="36" customFormat="1" ht="19.5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47"/>
      <c r="J298" s="55"/>
      <c r="L298" s="47"/>
      <c r="M298" s="47"/>
    </row>
    <row r="299" spans="1:13" s="36" customFormat="1" ht="19.5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47"/>
      <c r="J299" s="55"/>
      <c r="K299" s="47"/>
      <c r="L299" s="47"/>
      <c r="M299" s="47"/>
    </row>
    <row r="300" spans="1:13" s="36" customFormat="1" ht="19.5" customHeight="1" x14ac:dyDescent="0.25">
      <c r="A300" s="376"/>
      <c r="B300" s="376"/>
      <c r="C300" s="376"/>
      <c r="D300" s="376"/>
      <c r="E300" s="376"/>
      <c r="F300" s="376"/>
      <c r="G300" s="376"/>
      <c r="H300" s="376"/>
      <c r="I300" s="47"/>
      <c r="J300" s="55"/>
      <c r="K300" s="47"/>
      <c r="L300" s="47"/>
      <c r="M300" s="47"/>
    </row>
    <row r="301" spans="1:13" s="7" customFormat="1" ht="19.5" customHeight="1" x14ac:dyDescent="0.25">
      <c r="I301" s="15"/>
      <c r="J301" s="56"/>
    </row>
  </sheetData>
  <autoFilter ref="A7:N300" xr:uid="{00000000-0009-0000-0000-000001000000}"/>
  <mergeCells count="38">
    <mergeCell ref="A300:H300"/>
    <mergeCell ref="I47:I48"/>
    <mergeCell ref="E47:E48"/>
    <mergeCell ref="E45:E46"/>
    <mergeCell ref="I45:I46"/>
    <mergeCell ref="E278:E279"/>
    <mergeCell ref="F278:F279"/>
    <mergeCell ref="E286:E287"/>
    <mergeCell ref="F286:F287"/>
    <mergeCell ref="G286:G287"/>
    <mergeCell ref="H286:H287"/>
    <mergeCell ref="E194:E195"/>
    <mergeCell ref="F194:F195"/>
    <mergeCell ref="G194:G195"/>
    <mergeCell ref="H194:H195"/>
    <mergeCell ref="E249:E250"/>
    <mergeCell ref="F249:F250"/>
    <mergeCell ref="G249:G250"/>
    <mergeCell ref="H249:H250"/>
    <mergeCell ref="E49:E50"/>
    <mergeCell ref="F49:F50"/>
    <mergeCell ref="G49:G50"/>
    <mergeCell ref="H49:H50"/>
    <mergeCell ref="I49:I50"/>
    <mergeCell ref="A52:I52"/>
    <mergeCell ref="F45:F46"/>
    <mergeCell ref="G45:G46"/>
    <mergeCell ref="H45:H46"/>
    <mergeCell ref="F47:F48"/>
    <mergeCell ref="G47:G48"/>
    <mergeCell ref="H47:H48"/>
    <mergeCell ref="A1:M1"/>
    <mergeCell ref="A2:M2"/>
    <mergeCell ref="A3:M3"/>
    <mergeCell ref="A4:M4"/>
    <mergeCell ref="A6:D6"/>
    <mergeCell ref="E6:H6"/>
    <mergeCell ref="J6:M6"/>
  </mergeCells>
  <conditionalFormatting sqref="C55:C56 B54 C53 C1:C51 C58:C1048576">
    <cfRule type="duplicateValues" dxfId="8" priority="1"/>
  </conditionalFormatting>
  <pageMargins left="0.70866141732283472" right="0.70866141732283472" top="0.74803149606299213" bottom="0.74803149606299213" header="0.31496062992125984" footer="0.31496062992125984"/>
  <pageSetup paperSize="9" scale="63" fitToHeight="0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141"/>
  <sheetViews>
    <sheetView showGridLines="0" workbookViewId="0">
      <selection activeCell="G114" sqref="G114"/>
    </sheetView>
  </sheetViews>
  <sheetFormatPr baseColWidth="10" defaultRowHeight="12.75" x14ac:dyDescent="0.25"/>
  <cols>
    <col min="1" max="1" width="3.5703125" style="134" bestFit="1" customWidth="1"/>
    <col min="2" max="2" width="11" style="134" bestFit="1" customWidth="1"/>
    <col min="3" max="3" width="4.85546875" style="134" bestFit="1" customWidth="1"/>
    <col min="4" max="4" width="6" style="134" bestFit="1" customWidth="1"/>
    <col min="5" max="5" width="4.5703125" style="136" bestFit="1" customWidth="1"/>
    <col min="6" max="6" width="5" style="134" bestFit="1" customWidth="1"/>
    <col min="7" max="7" width="15.28515625" style="134" customWidth="1"/>
    <col min="8" max="8" width="62.85546875" style="134" bestFit="1" customWidth="1"/>
    <col min="9" max="9" width="2.28515625" style="134" bestFit="1" customWidth="1"/>
    <col min="10" max="10" width="11" style="134" bestFit="1" customWidth="1"/>
    <col min="11" max="11" width="42" style="134" bestFit="1" customWidth="1"/>
    <col min="12" max="12" width="5" style="134" bestFit="1" customWidth="1"/>
    <col min="13" max="16384" width="11.42578125" style="134"/>
  </cols>
  <sheetData>
    <row r="1" spans="1:12" x14ac:dyDescent="0.25">
      <c r="A1" s="295" t="s">
        <v>358</v>
      </c>
      <c r="B1" s="296" t="s">
        <v>24</v>
      </c>
      <c r="C1" s="297" t="s">
        <v>359</v>
      </c>
      <c r="D1" s="134">
        <v>4261</v>
      </c>
      <c r="E1" s="297" t="s">
        <v>360</v>
      </c>
      <c r="F1" s="297" t="s">
        <v>361</v>
      </c>
      <c r="G1" s="296" t="s">
        <v>22</v>
      </c>
      <c r="H1" s="298" t="s">
        <v>597</v>
      </c>
      <c r="I1" s="297" t="s">
        <v>362</v>
      </c>
      <c r="J1" s="297" t="str">
        <f>+B1</f>
        <v>1709628109</v>
      </c>
      <c r="K1" s="299" t="s">
        <v>23</v>
      </c>
      <c r="L1" s="233">
        <v>10</v>
      </c>
    </row>
    <row r="2" spans="1:12" hidden="1" x14ac:dyDescent="0.25">
      <c r="A2" s="137" t="s">
        <v>358</v>
      </c>
      <c r="B2" s="157" t="s">
        <v>32</v>
      </c>
      <c r="C2" s="134" t="s">
        <v>359</v>
      </c>
      <c r="D2" s="134">
        <v>4261</v>
      </c>
      <c r="E2" s="134" t="s">
        <v>360</v>
      </c>
      <c r="F2" s="134" t="s">
        <v>361</v>
      </c>
      <c r="G2" s="157" t="s">
        <v>30</v>
      </c>
      <c r="H2" s="135" t="s">
        <v>597</v>
      </c>
      <c r="I2" s="134" t="s">
        <v>362</v>
      </c>
      <c r="J2" s="134" t="str">
        <f t="shared" ref="J2:J62" si="0">+B2</f>
        <v>1710983931</v>
      </c>
      <c r="K2" s="156" t="s">
        <v>31</v>
      </c>
      <c r="L2" s="5">
        <v>10</v>
      </c>
    </row>
    <row r="3" spans="1:12" hidden="1" x14ac:dyDescent="0.25">
      <c r="A3" s="137" t="s">
        <v>358</v>
      </c>
      <c r="B3" s="157" t="s">
        <v>36</v>
      </c>
      <c r="C3" s="134" t="s">
        <v>359</v>
      </c>
      <c r="D3" s="134">
        <v>4261</v>
      </c>
      <c r="E3" s="134" t="s">
        <v>360</v>
      </c>
      <c r="F3" s="134" t="s">
        <v>361</v>
      </c>
      <c r="G3" s="157" t="s">
        <v>34</v>
      </c>
      <c r="H3" s="135" t="s">
        <v>597</v>
      </c>
      <c r="I3" s="134" t="s">
        <v>362</v>
      </c>
      <c r="J3" s="134" t="str">
        <f t="shared" si="0"/>
        <v>1752969574</v>
      </c>
      <c r="K3" s="156" t="s">
        <v>35</v>
      </c>
      <c r="L3" s="5">
        <v>10</v>
      </c>
    </row>
    <row r="4" spans="1:12" hidden="1" x14ac:dyDescent="0.25">
      <c r="A4" s="137" t="s">
        <v>358</v>
      </c>
      <c r="B4" s="157" t="s">
        <v>40</v>
      </c>
      <c r="C4" s="134" t="s">
        <v>359</v>
      </c>
      <c r="D4" s="134">
        <v>4261</v>
      </c>
      <c r="E4" s="134" t="s">
        <v>360</v>
      </c>
      <c r="F4" s="134" t="s">
        <v>361</v>
      </c>
      <c r="G4" s="157" t="s">
        <v>38</v>
      </c>
      <c r="H4" s="135" t="s">
        <v>597</v>
      </c>
      <c r="I4" s="134" t="s">
        <v>362</v>
      </c>
      <c r="J4" s="134" t="str">
        <f t="shared" si="0"/>
        <v>1719795229</v>
      </c>
      <c r="K4" s="156" t="s">
        <v>39</v>
      </c>
      <c r="L4" s="5">
        <v>10</v>
      </c>
    </row>
    <row r="5" spans="1:12" ht="15.75" hidden="1" x14ac:dyDescent="0.25">
      <c r="A5" s="137" t="s">
        <v>358</v>
      </c>
      <c r="B5" s="21" t="s">
        <v>45</v>
      </c>
      <c r="C5" s="134" t="s">
        <v>359</v>
      </c>
      <c r="D5" s="134">
        <v>4261</v>
      </c>
      <c r="E5" s="134" t="s">
        <v>360</v>
      </c>
      <c r="F5" s="134" t="s">
        <v>361</v>
      </c>
      <c r="G5" s="157" t="s">
        <v>43</v>
      </c>
      <c r="H5" s="135" t="s">
        <v>597</v>
      </c>
      <c r="I5" s="134" t="s">
        <v>362</v>
      </c>
      <c r="J5" s="134" t="str">
        <f t="shared" si="0"/>
        <v>1101127056</v>
      </c>
      <c r="K5" s="20" t="s">
        <v>44</v>
      </c>
      <c r="L5" s="19" t="s">
        <v>202</v>
      </c>
    </row>
    <row r="6" spans="1:12" ht="15" hidden="1" x14ac:dyDescent="0.25">
      <c r="A6" s="137" t="s">
        <v>358</v>
      </c>
      <c r="B6" s="21" t="s">
        <v>50</v>
      </c>
      <c r="C6" s="134" t="s">
        <v>359</v>
      </c>
      <c r="D6" s="134">
        <v>4261</v>
      </c>
      <c r="E6" s="134" t="s">
        <v>360</v>
      </c>
      <c r="F6" s="134" t="s">
        <v>361</v>
      </c>
      <c r="G6" s="157" t="s">
        <v>48</v>
      </c>
      <c r="H6" s="135" t="s">
        <v>597</v>
      </c>
      <c r="I6" s="134" t="s">
        <v>362</v>
      </c>
      <c r="J6" s="134" t="str">
        <f t="shared" si="0"/>
        <v>1753222742</v>
      </c>
      <c r="K6" s="156" t="s">
        <v>49</v>
      </c>
      <c r="L6" s="5">
        <v>10</v>
      </c>
    </row>
    <row r="7" spans="1:12" ht="15" hidden="1" x14ac:dyDescent="0.25">
      <c r="A7" s="137" t="s">
        <v>358</v>
      </c>
      <c r="B7" s="21" t="s">
        <v>55</v>
      </c>
      <c r="C7" s="134" t="s">
        <v>359</v>
      </c>
      <c r="D7" s="134">
        <v>4261</v>
      </c>
      <c r="E7" s="134" t="s">
        <v>360</v>
      </c>
      <c r="F7" s="134" t="s">
        <v>361</v>
      </c>
      <c r="G7" s="24" t="s">
        <v>53</v>
      </c>
      <c r="H7" s="135" t="s">
        <v>597</v>
      </c>
      <c r="I7" s="134" t="s">
        <v>362</v>
      </c>
      <c r="J7" s="134" t="str">
        <f t="shared" si="0"/>
        <v>1703345098</v>
      </c>
      <c r="K7" s="25" t="s">
        <v>54</v>
      </c>
      <c r="L7" s="19" t="s">
        <v>194</v>
      </c>
    </row>
    <row r="8" spans="1:12" ht="15" hidden="1" x14ac:dyDescent="0.25">
      <c r="A8" s="137" t="s">
        <v>358</v>
      </c>
      <c r="B8" s="21" t="s">
        <v>59</v>
      </c>
      <c r="C8" s="134" t="s">
        <v>359</v>
      </c>
      <c r="D8" s="134">
        <v>4261</v>
      </c>
      <c r="E8" s="134" t="s">
        <v>360</v>
      </c>
      <c r="F8" s="134" t="s">
        <v>361</v>
      </c>
      <c r="G8" s="157" t="s">
        <v>57</v>
      </c>
      <c r="H8" s="135" t="s">
        <v>597</v>
      </c>
      <c r="I8" s="134" t="s">
        <v>362</v>
      </c>
      <c r="J8" s="134" t="str">
        <f t="shared" si="0"/>
        <v>1716008592</v>
      </c>
      <c r="K8" s="156" t="s">
        <v>58</v>
      </c>
      <c r="L8" s="5">
        <v>10</v>
      </c>
    </row>
    <row r="9" spans="1:12" ht="15" hidden="1" x14ac:dyDescent="0.25">
      <c r="A9" s="137" t="s">
        <v>358</v>
      </c>
      <c r="B9" s="21" t="s">
        <v>63</v>
      </c>
      <c r="C9" s="134" t="s">
        <v>359</v>
      </c>
      <c r="D9" s="134">
        <v>4261</v>
      </c>
      <c r="E9" s="134" t="s">
        <v>360</v>
      </c>
      <c r="F9" s="134" t="s">
        <v>361</v>
      </c>
      <c r="G9" s="157" t="s">
        <v>61</v>
      </c>
      <c r="H9" s="135" t="s">
        <v>597</v>
      </c>
      <c r="I9" s="134" t="s">
        <v>362</v>
      </c>
      <c r="J9" s="134" t="str">
        <f t="shared" si="0"/>
        <v>1753696481</v>
      </c>
      <c r="K9" s="156" t="s">
        <v>62</v>
      </c>
      <c r="L9" s="5">
        <v>10</v>
      </c>
    </row>
    <row r="10" spans="1:12" ht="15" hidden="1" x14ac:dyDescent="0.25">
      <c r="A10" s="137" t="s">
        <v>358</v>
      </c>
      <c r="B10" s="21" t="s">
        <v>67</v>
      </c>
      <c r="C10" s="134" t="s">
        <v>359</v>
      </c>
      <c r="D10" s="134">
        <v>4261</v>
      </c>
      <c r="E10" s="134" t="s">
        <v>360</v>
      </c>
      <c r="F10" s="134" t="s">
        <v>361</v>
      </c>
      <c r="G10" s="157" t="s">
        <v>65</v>
      </c>
      <c r="H10" s="135" t="s">
        <v>597</v>
      </c>
      <c r="I10" s="134" t="s">
        <v>362</v>
      </c>
      <c r="J10" s="134" t="str">
        <f t="shared" si="0"/>
        <v>1725900649</v>
      </c>
      <c r="K10" s="156" t="s">
        <v>66</v>
      </c>
      <c r="L10" s="5">
        <v>10</v>
      </c>
    </row>
    <row r="11" spans="1:12" ht="15" hidden="1" x14ac:dyDescent="0.25">
      <c r="A11" s="137" t="s">
        <v>358</v>
      </c>
      <c r="B11" s="21" t="s">
        <v>72</v>
      </c>
      <c r="C11" s="134" t="s">
        <v>359</v>
      </c>
      <c r="D11" s="134">
        <v>4261</v>
      </c>
      <c r="E11" s="134" t="s">
        <v>360</v>
      </c>
      <c r="F11" s="134" t="s">
        <v>361</v>
      </c>
      <c r="G11" s="157" t="s">
        <v>70</v>
      </c>
      <c r="H11" s="135" t="s">
        <v>597</v>
      </c>
      <c r="I11" s="134" t="s">
        <v>362</v>
      </c>
      <c r="J11" s="134" t="str">
        <f t="shared" si="0"/>
        <v>1719295675</v>
      </c>
      <c r="K11" s="156" t="s">
        <v>71</v>
      </c>
      <c r="L11" s="19" t="s">
        <v>206</v>
      </c>
    </row>
    <row r="12" spans="1:12" ht="15" hidden="1" x14ac:dyDescent="0.25">
      <c r="A12" s="137" t="s">
        <v>358</v>
      </c>
      <c r="B12" s="21" t="s">
        <v>91</v>
      </c>
      <c r="C12" s="134" t="s">
        <v>359</v>
      </c>
      <c r="D12" s="134">
        <v>4261</v>
      </c>
      <c r="E12" s="134" t="s">
        <v>360</v>
      </c>
      <c r="F12" s="134" t="s">
        <v>361</v>
      </c>
      <c r="G12" s="21" t="s">
        <v>81</v>
      </c>
      <c r="H12" s="135" t="s">
        <v>597</v>
      </c>
      <c r="I12" s="134" t="s">
        <v>362</v>
      </c>
      <c r="J12" s="134" t="str">
        <f t="shared" si="0"/>
        <v>1717731267</v>
      </c>
      <c r="K12" s="28" t="s">
        <v>86</v>
      </c>
      <c r="L12" s="19" t="s">
        <v>202</v>
      </c>
    </row>
    <row r="13" spans="1:12" ht="15" hidden="1" x14ac:dyDescent="0.25">
      <c r="A13" s="137" t="s">
        <v>358</v>
      </c>
      <c r="B13" s="21">
        <v>1200100392</v>
      </c>
      <c r="C13" s="134" t="s">
        <v>359</v>
      </c>
      <c r="D13" s="134">
        <v>4261</v>
      </c>
      <c r="E13" s="134" t="s">
        <v>360</v>
      </c>
      <c r="F13" s="134" t="s">
        <v>361</v>
      </c>
      <c r="G13" s="21">
        <v>2203966556</v>
      </c>
      <c r="H13" s="135" t="s">
        <v>597</v>
      </c>
      <c r="I13" s="134" t="s">
        <v>362</v>
      </c>
      <c r="J13" s="134">
        <f t="shared" si="0"/>
        <v>1200100392</v>
      </c>
      <c r="K13" s="28" t="s">
        <v>87</v>
      </c>
      <c r="L13" s="5">
        <v>10</v>
      </c>
    </row>
    <row r="14" spans="1:12" ht="15" hidden="1" x14ac:dyDescent="0.25">
      <c r="A14" s="137" t="s">
        <v>358</v>
      </c>
      <c r="B14" s="21" t="s">
        <v>92</v>
      </c>
      <c r="C14" s="134" t="s">
        <v>359</v>
      </c>
      <c r="D14" s="134">
        <v>4261</v>
      </c>
      <c r="E14" s="134" t="s">
        <v>360</v>
      </c>
      <c r="F14" s="134" t="s">
        <v>361</v>
      </c>
      <c r="G14" s="21" t="s">
        <v>82</v>
      </c>
      <c r="H14" s="135" t="s">
        <v>597</v>
      </c>
      <c r="I14" s="134" t="s">
        <v>362</v>
      </c>
      <c r="J14" s="134" t="str">
        <f t="shared" si="0"/>
        <v>1752781821</v>
      </c>
      <c r="K14" s="28" t="s">
        <v>88</v>
      </c>
      <c r="L14" s="5">
        <v>10</v>
      </c>
    </row>
    <row r="15" spans="1:12" ht="15" hidden="1" x14ac:dyDescent="0.25">
      <c r="A15" s="137" t="s">
        <v>358</v>
      </c>
      <c r="B15" s="21" t="s">
        <v>93</v>
      </c>
      <c r="C15" s="134" t="s">
        <v>359</v>
      </c>
      <c r="D15" s="134">
        <v>4261</v>
      </c>
      <c r="E15" s="134" t="s">
        <v>360</v>
      </c>
      <c r="F15" s="134" t="s">
        <v>361</v>
      </c>
      <c r="G15" s="21" t="s">
        <v>83</v>
      </c>
      <c r="H15" s="135" t="s">
        <v>597</v>
      </c>
      <c r="I15" s="134" t="s">
        <v>362</v>
      </c>
      <c r="J15" s="134" t="str">
        <f t="shared" si="0"/>
        <v>1700372095</v>
      </c>
      <c r="K15" s="28" t="s">
        <v>89</v>
      </c>
      <c r="L15" s="19" t="s">
        <v>201</v>
      </c>
    </row>
    <row r="16" spans="1:12" ht="15" hidden="1" x14ac:dyDescent="0.25">
      <c r="A16" s="137" t="s">
        <v>358</v>
      </c>
      <c r="B16" s="21" t="s">
        <v>94</v>
      </c>
      <c r="C16" s="134" t="s">
        <v>359</v>
      </c>
      <c r="D16" s="134">
        <v>4261</v>
      </c>
      <c r="E16" s="134" t="s">
        <v>360</v>
      </c>
      <c r="F16" s="134" t="s">
        <v>361</v>
      </c>
      <c r="G16" s="21" t="s">
        <v>84</v>
      </c>
      <c r="H16" s="135" t="s">
        <v>597</v>
      </c>
      <c r="I16" s="134" t="s">
        <v>362</v>
      </c>
      <c r="J16" s="134" t="str">
        <f t="shared" si="0"/>
        <v>0201813441</v>
      </c>
      <c r="K16" s="28" t="s">
        <v>90</v>
      </c>
      <c r="L16" s="19" t="s">
        <v>206</v>
      </c>
    </row>
    <row r="17" spans="1:12" ht="15" hidden="1" x14ac:dyDescent="0.25">
      <c r="A17" s="137" t="s">
        <v>358</v>
      </c>
      <c r="B17" s="21" t="s">
        <v>95</v>
      </c>
      <c r="C17" s="134" t="s">
        <v>359</v>
      </c>
      <c r="D17" s="134">
        <v>4261</v>
      </c>
      <c r="E17" s="134" t="s">
        <v>360</v>
      </c>
      <c r="F17" s="134" t="s">
        <v>361</v>
      </c>
      <c r="G17" s="21" t="s">
        <v>85</v>
      </c>
      <c r="H17" s="135" t="s">
        <v>597</v>
      </c>
      <c r="I17" s="134" t="s">
        <v>362</v>
      </c>
      <c r="J17" s="134" t="str">
        <f t="shared" si="0"/>
        <v>1704782620</v>
      </c>
      <c r="K17" s="27" t="s">
        <v>80</v>
      </c>
      <c r="L17" s="5">
        <v>10</v>
      </c>
    </row>
    <row r="18" spans="1:12" ht="15" hidden="1" x14ac:dyDescent="0.25">
      <c r="A18" s="137" t="s">
        <v>358</v>
      </c>
      <c r="B18" s="21" t="s">
        <v>99</v>
      </c>
      <c r="C18" s="134" t="s">
        <v>359</v>
      </c>
      <c r="D18" s="134">
        <v>4261</v>
      </c>
      <c r="E18" s="134" t="s">
        <v>360</v>
      </c>
      <c r="F18" s="134" t="s">
        <v>361</v>
      </c>
      <c r="G18" s="157" t="s">
        <v>97</v>
      </c>
      <c r="H18" s="135" t="s">
        <v>597</v>
      </c>
      <c r="I18" s="134" t="s">
        <v>362</v>
      </c>
      <c r="J18" s="134" t="str">
        <f t="shared" si="0"/>
        <v>1726320995</v>
      </c>
      <c r="K18" s="156" t="s">
        <v>98</v>
      </c>
      <c r="L18" s="5">
        <v>10</v>
      </c>
    </row>
    <row r="19" spans="1:12" ht="15" hidden="1" x14ac:dyDescent="0.25">
      <c r="A19" s="137" t="s">
        <v>358</v>
      </c>
      <c r="B19" s="21" t="s">
        <v>104</v>
      </c>
      <c r="C19" s="134" t="s">
        <v>359</v>
      </c>
      <c r="D19" s="134">
        <v>4261</v>
      </c>
      <c r="E19" s="134" t="s">
        <v>360</v>
      </c>
      <c r="F19" s="134" t="s">
        <v>361</v>
      </c>
      <c r="G19" s="157" t="s">
        <v>102</v>
      </c>
      <c r="H19" s="135" t="s">
        <v>597</v>
      </c>
      <c r="I19" s="134" t="s">
        <v>362</v>
      </c>
      <c r="J19" s="134" t="str">
        <f t="shared" si="0"/>
        <v>1713399671</v>
      </c>
      <c r="K19" s="156" t="s">
        <v>103</v>
      </c>
      <c r="L19" s="19" t="s">
        <v>196</v>
      </c>
    </row>
    <row r="20" spans="1:12" ht="15" hidden="1" x14ac:dyDescent="0.25">
      <c r="A20" s="137" t="s">
        <v>358</v>
      </c>
      <c r="B20" s="21" t="s">
        <v>108</v>
      </c>
      <c r="C20" s="134" t="s">
        <v>359</v>
      </c>
      <c r="D20" s="134">
        <v>4261</v>
      </c>
      <c r="E20" s="134" t="s">
        <v>360</v>
      </c>
      <c r="F20" s="134" t="s">
        <v>361</v>
      </c>
      <c r="G20" s="157" t="s">
        <v>106</v>
      </c>
      <c r="H20" s="135" t="s">
        <v>597</v>
      </c>
      <c r="I20" s="134" t="s">
        <v>362</v>
      </c>
      <c r="J20" s="134" t="str">
        <f t="shared" si="0"/>
        <v>1715722037</v>
      </c>
      <c r="K20" s="156" t="s">
        <v>107</v>
      </c>
      <c r="L20" s="19" t="s">
        <v>195</v>
      </c>
    </row>
    <row r="21" spans="1:12" ht="15" hidden="1" x14ac:dyDescent="0.25">
      <c r="A21" s="137" t="s">
        <v>358</v>
      </c>
      <c r="B21" s="21" t="s">
        <v>112</v>
      </c>
      <c r="C21" s="134" t="s">
        <v>359</v>
      </c>
      <c r="D21" s="134">
        <v>4261</v>
      </c>
      <c r="E21" s="134" t="s">
        <v>360</v>
      </c>
      <c r="F21" s="134" t="s">
        <v>361</v>
      </c>
      <c r="G21" s="157" t="s">
        <v>110</v>
      </c>
      <c r="H21" s="135" t="s">
        <v>597</v>
      </c>
      <c r="I21" s="134" t="s">
        <v>362</v>
      </c>
      <c r="J21" s="134" t="str">
        <f t="shared" si="0"/>
        <v>1750636977</v>
      </c>
      <c r="K21" s="156" t="s">
        <v>111</v>
      </c>
      <c r="L21" s="19" t="s">
        <v>194</v>
      </c>
    </row>
    <row r="22" spans="1:12" ht="15" hidden="1" x14ac:dyDescent="0.25">
      <c r="A22" s="137" t="s">
        <v>358</v>
      </c>
      <c r="B22" s="21" t="s">
        <v>116</v>
      </c>
      <c r="C22" s="134" t="s">
        <v>359</v>
      </c>
      <c r="D22" s="134">
        <v>4261</v>
      </c>
      <c r="E22" s="134" t="s">
        <v>360</v>
      </c>
      <c r="F22" s="134" t="s">
        <v>361</v>
      </c>
      <c r="G22" s="157" t="s">
        <v>114</v>
      </c>
      <c r="H22" s="135" t="s">
        <v>597</v>
      </c>
      <c r="I22" s="134" t="s">
        <v>362</v>
      </c>
      <c r="J22" s="134" t="str">
        <f t="shared" si="0"/>
        <v>1713896221</v>
      </c>
      <c r="K22" s="156" t="s">
        <v>115</v>
      </c>
      <c r="L22" s="5">
        <v>10</v>
      </c>
    </row>
    <row r="23" spans="1:12" ht="15" hidden="1" x14ac:dyDescent="0.25">
      <c r="A23" s="137" t="s">
        <v>358</v>
      </c>
      <c r="B23" s="21" t="s">
        <v>120</v>
      </c>
      <c r="C23" s="134" t="s">
        <v>359</v>
      </c>
      <c r="D23" s="134">
        <v>4261</v>
      </c>
      <c r="E23" s="134" t="s">
        <v>360</v>
      </c>
      <c r="F23" s="134" t="s">
        <v>361</v>
      </c>
      <c r="G23" s="157" t="s">
        <v>118</v>
      </c>
      <c r="H23" s="135" t="s">
        <v>597</v>
      </c>
      <c r="I23" s="134" t="s">
        <v>362</v>
      </c>
      <c r="J23" s="134" t="str">
        <f t="shared" si="0"/>
        <v>2100377288</v>
      </c>
      <c r="K23" s="156" t="s">
        <v>119</v>
      </c>
      <c r="L23" s="19" t="s">
        <v>205</v>
      </c>
    </row>
    <row r="24" spans="1:12" ht="15" hidden="1" x14ac:dyDescent="0.25">
      <c r="A24" s="137" t="s">
        <v>358</v>
      </c>
      <c r="B24" s="21">
        <v>1755591383</v>
      </c>
      <c r="C24" s="134" t="s">
        <v>359</v>
      </c>
      <c r="D24" s="134">
        <v>4261</v>
      </c>
      <c r="E24" s="134" t="s">
        <v>360</v>
      </c>
      <c r="F24" s="134" t="s">
        <v>361</v>
      </c>
      <c r="G24" s="157">
        <v>2203909052</v>
      </c>
      <c r="H24" s="135" t="s">
        <v>597</v>
      </c>
      <c r="I24" s="134" t="s">
        <v>362</v>
      </c>
      <c r="J24" s="134">
        <f t="shared" si="0"/>
        <v>1755591383</v>
      </c>
      <c r="K24" s="17" t="s">
        <v>124</v>
      </c>
      <c r="L24" s="5">
        <v>10</v>
      </c>
    </row>
    <row r="25" spans="1:12" ht="15" hidden="1" x14ac:dyDescent="0.25">
      <c r="A25" s="137" t="s">
        <v>358</v>
      </c>
      <c r="B25" s="21" t="s">
        <v>129</v>
      </c>
      <c r="C25" s="134" t="s">
        <v>359</v>
      </c>
      <c r="D25" s="134">
        <v>4261</v>
      </c>
      <c r="E25" s="134" t="s">
        <v>360</v>
      </c>
      <c r="F25" s="134" t="s">
        <v>361</v>
      </c>
      <c r="G25" s="157" t="s">
        <v>127</v>
      </c>
      <c r="H25" s="135" t="s">
        <v>597</v>
      </c>
      <c r="I25" s="134" t="s">
        <v>362</v>
      </c>
      <c r="J25" s="134" t="str">
        <f t="shared" si="0"/>
        <v>1102684931</v>
      </c>
      <c r="K25" s="156" t="s">
        <v>128</v>
      </c>
      <c r="L25" s="5">
        <v>10</v>
      </c>
    </row>
    <row r="26" spans="1:12" ht="15" hidden="1" x14ac:dyDescent="0.25">
      <c r="A26" s="137" t="s">
        <v>358</v>
      </c>
      <c r="B26" s="21" t="s">
        <v>133</v>
      </c>
      <c r="C26" s="134" t="s">
        <v>359</v>
      </c>
      <c r="D26" s="134">
        <v>4261</v>
      </c>
      <c r="E26" s="134" t="s">
        <v>360</v>
      </c>
      <c r="F26" s="134" t="s">
        <v>361</v>
      </c>
      <c r="G26" s="157" t="s">
        <v>131</v>
      </c>
      <c r="H26" s="135" t="s">
        <v>597</v>
      </c>
      <c r="I26" s="134" t="s">
        <v>362</v>
      </c>
      <c r="J26" s="134" t="str">
        <f t="shared" si="0"/>
        <v>0502364029</v>
      </c>
      <c r="K26" s="156" t="s">
        <v>132</v>
      </c>
      <c r="L26" s="5">
        <v>10</v>
      </c>
    </row>
    <row r="27" spans="1:12" ht="15" hidden="1" x14ac:dyDescent="0.25">
      <c r="A27" s="137" t="s">
        <v>358</v>
      </c>
      <c r="B27" s="21" t="s">
        <v>137</v>
      </c>
      <c r="C27" s="134" t="s">
        <v>359</v>
      </c>
      <c r="D27" s="134">
        <v>4261</v>
      </c>
      <c r="E27" s="134" t="s">
        <v>360</v>
      </c>
      <c r="F27" s="134" t="s">
        <v>361</v>
      </c>
      <c r="G27" s="157" t="s">
        <v>135</v>
      </c>
      <c r="H27" s="135" t="s">
        <v>597</v>
      </c>
      <c r="I27" s="134" t="s">
        <v>362</v>
      </c>
      <c r="J27" s="134" t="str">
        <f t="shared" si="0"/>
        <v>1000556660</v>
      </c>
      <c r="K27" s="156" t="s">
        <v>136</v>
      </c>
      <c r="L27" s="19" t="s">
        <v>201</v>
      </c>
    </row>
    <row r="28" spans="1:12" ht="15" hidden="1" x14ac:dyDescent="0.25">
      <c r="A28" s="137" t="s">
        <v>358</v>
      </c>
      <c r="B28" s="21" t="s">
        <v>141</v>
      </c>
      <c r="C28" s="134" t="s">
        <v>359</v>
      </c>
      <c r="D28" s="134">
        <v>4261</v>
      </c>
      <c r="E28" s="134" t="s">
        <v>360</v>
      </c>
      <c r="F28" s="134" t="s">
        <v>361</v>
      </c>
      <c r="G28" s="157" t="s">
        <v>139</v>
      </c>
      <c r="H28" s="135" t="s">
        <v>597</v>
      </c>
      <c r="I28" s="134" t="s">
        <v>362</v>
      </c>
      <c r="J28" s="134" t="str">
        <f t="shared" si="0"/>
        <v>1705889879</v>
      </c>
      <c r="K28" s="156" t="s">
        <v>140</v>
      </c>
      <c r="L28" s="19" t="s">
        <v>202</v>
      </c>
    </row>
    <row r="29" spans="1:12" hidden="1" x14ac:dyDescent="0.25">
      <c r="A29" s="137" t="s">
        <v>358</v>
      </c>
      <c r="B29" s="157">
        <v>1754405940</v>
      </c>
      <c r="C29" s="134" t="s">
        <v>359</v>
      </c>
      <c r="D29" s="134">
        <v>4261</v>
      </c>
      <c r="E29" s="134" t="s">
        <v>360</v>
      </c>
      <c r="F29" s="134" t="s">
        <v>361</v>
      </c>
      <c r="G29" s="157">
        <v>2203880698</v>
      </c>
      <c r="H29" s="135" t="s">
        <v>597</v>
      </c>
      <c r="I29" s="134" t="s">
        <v>362</v>
      </c>
      <c r="J29" s="134">
        <f t="shared" si="0"/>
        <v>1754405940</v>
      </c>
      <c r="K29" s="156" t="s">
        <v>143</v>
      </c>
      <c r="L29" s="5">
        <v>10</v>
      </c>
    </row>
    <row r="30" spans="1:12" hidden="1" x14ac:dyDescent="0.25">
      <c r="A30" s="137" t="s">
        <v>358</v>
      </c>
      <c r="B30" s="157" t="s">
        <v>147</v>
      </c>
      <c r="C30" s="134" t="s">
        <v>359</v>
      </c>
      <c r="D30" s="134">
        <v>4261</v>
      </c>
      <c r="E30" s="134" t="s">
        <v>360</v>
      </c>
      <c r="F30" s="134" t="s">
        <v>361</v>
      </c>
      <c r="G30" s="157" t="s">
        <v>145</v>
      </c>
      <c r="H30" s="135" t="s">
        <v>597</v>
      </c>
      <c r="I30" s="134" t="s">
        <v>362</v>
      </c>
      <c r="J30" s="134" t="str">
        <f t="shared" si="0"/>
        <v>0603297557</v>
      </c>
      <c r="K30" s="156" t="s">
        <v>146</v>
      </c>
      <c r="L30" s="5">
        <v>10</v>
      </c>
    </row>
    <row r="31" spans="1:12" hidden="1" x14ac:dyDescent="0.25">
      <c r="A31" s="137" t="s">
        <v>358</v>
      </c>
      <c r="B31" s="157" t="s">
        <v>151</v>
      </c>
      <c r="C31" s="134" t="s">
        <v>359</v>
      </c>
      <c r="D31" s="134">
        <v>4261</v>
      </c>
      <c r="E31" s="134" t="s">
        <v>360</v>
      </c>
      <c r="F31" s="134" t="s">
        <v>361</v>
      </c>
      <c r="G31" s="157" t="s">
        <v>149</v>
      </c>
      <c r="H31" s="135" t="s">
        <v>597</v>
      </c>
      <c r="I31" s="134" t="s">
        <v>362</v>
      </c>
      <c r="J31" s="134" t="str">
        <f t="shared" si="0"/>
        <v>1713990743</v>
      </c>
      <c r="K31" s="156" t="s">
        <v>150</v>
      </c>
      <c r="L31" s="19" t="s">
        <v>203</v>
      </c>
    </row>
    <row r="32" spans="1:12" hidden="1" x14ac:dyDescent="0.25">
      <c r="A32" s="137" t="s">
        <v>358</v>
      </c>
      <c r="B32" s="157" t="s">
        <v>155</v>
      </c>
      <c r="C32" s="134" t="s">
        <v>359</v>
      </c>
      <c r="D32" s="134">
        <v>4261</v>
      </c>
      <c r="E32" s="134" t="s">
        <v>360</v>
      </c>
      <c r="F32" s="134" t="s">
        <v>361</v>
      </c>
      <c r="G32" s="157" t="s">
        <v>153</v>
      </c>
      <c r="H32" s="135" t="s">
        <v>597</v>
      </c>
      <c r="I32" s="134" t="s">
        <v>362</v>
      </c>
      <c r="J32" s="134" t="str">
        <f t="shared" si="0"/>
        <v>1723461602</v>
      </c>
      <c r="K32" s="156" t="s">
        <v>154</v>
      </c>
      <c r="L32" s="19" t="s">
        <v>205</v>
      </c>
    </row>
    <row r="33" spans="1:12" hidden="1" x14ac:dyDescent="0.25">
      <c r="A33" s="137" t="s">
        <v>358</v>
      </c>
      <c r="B33" s="29">
        <v>1701392167</v>
      </c>
      <c r="C33" s="134" t="s">
        <v>359</v>
      </c>
      <c r="D33" s="134">
        <v>4261</v>
      </c>
      <c r="E33" s="134" t="s">
        <v>360</v>
      </c>
      <c r="F33" s="134" t="s">
        <v>361</v>
      </c>
      <c r="G33" s="30" t="s">
        <v>158</v>
      </c>
      <c r="H33" s="135" t="s">
        <v>597</v>
      </c>
      <c r="I33" s="134" t="s">
        <v>362</v>
      </c>
      <c r="J33" s="134">
        <f t="shared" si="0"/>
        <v>1701392167</v>
      </c>
      <c r="K33" s="29" t="s">
        <v>159</v>
      </c>
      <c r="L33" s="19" t="s">
        <v>196</v>
      </c>
    </row>
    <row r="34" spans="1:12" hidden="1" x14ac:dyDescent="0.25">
      <c r="A34" s="137" t="s">
        <v>358</v>
      </c>
      <c r="B34" s="29">
        <v>1713889374</v>
      </c>
      <c r="C34" s="134" t="s">
        <v>359</v>
      </c>
      <c r="D34" s="134">
        <v>4261</v>
      </c>
      <c r="E34" s="134" t="s">
        <v>360</v>
      </c>
      <c r="F34" s="134" t="s">
        <v>361</v>
      </c>
      <c r="G34" s="30" t="s">
        <v>161</v>
      </c>
      <c r="H34" s="135" t="s">
        <v>597</v>
      </c>
      <c r="I34" s="134" t="s">
        <v>362</v>
      </c>
      <c r="J34" s="134">
        <f t="shared" si="0"/>
        <v>1713889374</v>
      </c>
      <c r="K34" s="29" t="s">
        <v>162</v>
      </c>
      <c r="L34" s="19" t="s">
        <v>199</v>
      </c>
    </row>
    <row r="35" spans="1:12" hidden="1" x14ac:dyDescent="0.25">
      <c r="A35" s="137" t="s">
        <v>358</v>
      </c>
      <c r="B35" s="157" t="s">
        <v>167</v>
      </c>
      <c r="C35" s="134" t="s">
        <v>359</v>
      </c>
      <c r="D35" s="134">
        <v>4261</v>
      </c>
      <c r="E35" s="134" t="s">
        <v>360</v>
      </c>
      <c r="F35" s="134" t="s">
        <v>361</v>
      </c>
      <c r="G35" s="157" t="s">
        <v>165</v>
      </c>
      <c r="H35" s="135" t="s">
        <v>597</v>
      </c>
      <c r="I35" s="134" t="s">
        <v>362</v>
      </c>
      <c r="J35" s="134" t="str">
        <f t="shared" si="0"/>
        <v>1753634524</v>
      </c>
      <c r="K35" s="156" t="s">
        <v>166</v>
      </c>
      <c r="L35" s="5">
        <v>10</v>
      </c>
    </row>
    <row r="36" spans="1:12" hidden="1" x14ac:dyDescent="0.25">
      <c r="A36" s="137" t="s">
        <v>358</v>
      </c>
      <c r="B36" s="157" t="s">
        <v>171</v>
      </c>
      <c r="C36" s="134" t="s">
        <v>359</v>
      </c>
      <c r="D36" s="134">
        <v>4261</v>
      </c>
      <c r="E36" s="134" t="s">
        <v>360</v>
      </c>
      <c r="F36" s="134" t="s">
        <v>361</v>
      </c>
      <c r="G36" s="157" t="s">
        <v>169</v>
      </c>
      <c r="H36" s="135" t="s">
        <v>597</v>
      </c>
      <c r="I36" s="134" t="s">
        <v>362</v>
      </c>
      <c r="J36" s="134" t="str">
        <f t="shared" si="0"/>
        <v>1753863719</v>
      </c>
      <c r="K36" s="156" t="s">
        <v>170</v>
      </c>
      <c r="L36" s="19" t="s">
        <v>194</v>
      </c>
    </row>
    <row r="37" spans="1:12" s="311" customFormat="1" hidden="1" x14ac:dyDescent="0.25">
      <c r="A37" s="309" t="s">
        <v>358</v>
      </c>
      <c r="B37" s="310" t="s">
        <v>176</v>
      </c>
      <c r="C37" s="311" t="s">
        <v>359</v>
      </c>
      <c r="D37" s="311">
        <v>8522</v>
      </c>
      <c r="E37" s="311" t="s">
        <v>360</v>
      </c>
      <c r="F37" s="311" t="s">
        <v>361</v>
      </c>
      <c r="G37" s="312" t="s">
        <v>174</v>
      </c>
      <c r="H37" s="313" t="s">
        <v>597</v>
      </c>
      <c r="I37" s="311" t="s">
        <v>362</v>
      </c>
      <c r="J37" s="311" t="str">
        <f t="shared" si="0"/>
        <v>1709788895</v>
      </c>
      <c r="K37" s="302" t="s">
        <v>175</v>
      </c>
      <c r="L37" s="314" t="s">
        <v>195</v>
      </c>
    </row>
    <row r="38" spans="1:12" s="311" customFormat="1" hidden="1" x14ac:dyDescent="0.25">
      <c r="A38" s="309" t="s">
        <v>358</v>
      </c>
      <c r="B38" s="310" t="s">
        <v>181</v>
      </c>
      <c r="C38" s="311" t="s">
        <v>359</v>
      </c>
      <c r="D38" s="311">
        <v>8522</v>
      </c>
      <c r="E38" s="311" t="s">
        <v>360</v>
      </c>
      <c r="F38" s="311" t="s">
        <v>361</v>
      </c>
      <c r="G38" s="312" t="s">
        <v>179</v>
      </c>
      <c r="H38" s="313" t="s">
        <v>597</v>
      </c>
      <c r="I38" s="311" t="s">
        <v>362</v>
      </c>
      <c r="J38" s="311" t="str">
        <f t="shared" si="0"/>
        <v>0502705171</v>
      </c>
      <c r="K38" s="315" t="s">
        <v>180</v>
      </c>
      <c r="L38" s="316">
        <v>10</v>
      </c>
    </row>
    <row r="39" spans="1:12" hidden="1" x14ac:dyDescent="0.25">
      <c r="A39" s="137" t="s">
        <v>358</v>
      </c>
      <c r="B39" s="157" t="s">
        <v>187</v>
      </c>
      <c r="C39" s="134" t="s">
        <v>359</v>
      </c>
      <c r="D39" s="134">
        <v>4261</v>
      </c>
      <c r="E39" s="134" t="s">
        <v>360</v>
      </c>
      <c r="F39" s="134" t="s">
        <v>361</v>
      </c>
      <c r="G39" s="157" t="s">
        <v>185</v>
      </c>
      <c r="H39" s="135" t="s">
        <v>597</v>
      </c>
      <c r="I39" s="134" t="s">
        <v>362</v>
      </c>
      <c r="J39" s="134" t="str">
        <f t="shared" si="0"/>
        <v>1750597070</v>
      </c>
      <c r="K39" s="156" t="s">
        <v>186</v>
      </c>
      <c r="L39" s="147">
        <v>10</v>
      </c>
    </row>
    <row r="40" spans="1:12" hidden="1" x14ac:dyDescent="0.25">
      <c r="A40" s="137" t="s">
        <v>358</v>
      </c>
      <c r="B40" s="157" t="s">
        <v>192</v>
      </c>
      <c r="C40" s="134" t="s">
        <v>359</v>
      </c>
      <c r="D40" s="134">
        <v>4261</v>
      </c>
      <c r="E40" s="134" t="s">
        <v>360</v>
      </c>
      <c r="F40" s="134" t="s">
        <v>361</v>
      </c>
      <c r="G40" s="157" t="s">
        <v>190</v>
      </c>
      <c r="H40" s="135" t="s">
        <v>597</v>
      </c>
      <c r="I40" s="134" t="s">
        <v>362</v>
      </c>
      <c r="J40" s="134" t="str">
        <f t="shared" si="0"/>
        <v>1704616257</v>
      </c>
      <c r="K40" s="156" t="s">
        <v>191</v>
      </c>
      <c r="L40" s="5">
        <v>10</v>
      </c>
    </row>
    <row r="41" spans="1:12" hidden="1" x14ac:dyDescent="0.2">
      <c r="A41" s="137" t="s">
        <v>358</v>
      </c>
      <c r="B41" s="248">
        <v>1101076378</v>
      </c>
      <c r="C41" s="134" t="s">
        <v>359</v>
      </c>
      <c r="D41" s="134">
        <v>5482</v>
      </c>
      <c r="E41" s="134" t="s">
        <v>360</v>
      </c>
      <c r="F41" s="134" t="s">
        <v>361</v>
      </c>
      <c r="G41" s="244" t="s">
        <v>464</v>
      </c>
      <c r="H41" s="135" t="s">
        <v>597</v>
      </c>
      <c r="I41" s="134" t="s">
        <v>362</v>
      </c>
      <c r="J41" s="134">
        <f t="shared" si="0"/>
        <v>1101076378</v>
      </c>
      <c r="K41" s="247" t="s">
        <v>465</v>
      </c>
      <c r="L41" s="285">
        <v>207</v>
      </c>
    </row>
    <row r="42" spans="1:12" hidden="1" x14ac:dyDescent="0.2">
      <c r="A42" s="137" t="s">
        <v>358</v>
      </c>
      <c r="B42" s="268">
        <v>1753626504</v>
      </c>
      <c r="C42" s="134" t="s">
        <v>359</v>
      </c>
      <c r="D42" s="134">
        <v>4363</v>
      </c>
      <c r="E42" s="134" t="s">
        <v>360</v>
      </c>
      <c r="F42" s="134" t="s">
        <v>361</v>
      </c>
      <c r="G42" s="265">
        <v>2203861343</v>
      </c>
      <c r="H42" s="135" t="s">
        <v>597</v>
      </c>
      <c r="I42" s="134" t="s">
        <v>362</v>
      </c>
      <c r="J42" s="134">
        <f t="shared" si="0"/>
        <v>1753626504</v>
      </c>
      <c r="K42" s="264" t="s">
        <v>517</v>
      </c>
      <c r="L42" s="285">
        <v>10</v>
      </c>
    </row>
    <row r="43" spans="1:12" hidden="1" x14ac:dyDescent="0.2">
      <c r="A43" s="137" t="s">
        <v>358</v>
      </c>
      <c r="B43" s="246">
        <v>1724053739</v>
      </c>
      <c r="C43" s="134" t="s">
        <v>359</v>
      </c>
      <c r="D43" s="134">
        <v>4363</v>
      </c>
      <c r="E43" s="134" t="s">
        <v>360</v>
      </c>
      <c r="F43" s="134" t="s">
        <v>361</v>
      </c>
      <c r="G43" s="257">
        <v>12382114812</v>
      </c>
      <c r="H43" s="135" t="s">
        <v>597</v>
      </c>
      <c r="I43" s="134" t="s">
        <v>362</v>
      </c>
      <c r="J43" s="134">
        <f t="shared" si="0"/>
        <v>1724053739</v>
      </c>
      <c r="K43" s="262" t="s">
        <v>543</v>
      </c>
      <c r="L43" s="285">
        <v>36</v>
      </c>
    </row>
    <row r="44" spans="1:12" hidden="1" x14ac:dyDescent="0.25">
      <c r="A44" s="137" t="s">
        <v>358</v>
      </c>
      <c r="B44" s="285">
        <v>1711858942</v>
      </c>
      <c r="C44" s="134" t="s">
        <v>359</v>
      </c>
      <c r="D44" s="134">
        <v>4261</v>
      </c>
      <c r="E44" s="134" t="s">
        <v>360</v>
      </c>
      <c r="F44" s="134" t="s">
        <v>361</v>
      </c>
      <c r="G44" s="59" t="s">
        <v>386</v>
      </c>
      <c r="H44" s="135" t="s">
        <v>597</v>
      </c>
      <c r="I44" s="134" t="s">
        <v>362</v>
      </c>
      <c r="J44" s="134">
        <f t="shared" si="0"/>
        <v>1711858942</v>
      </c>
      <c r="K44" s="285" t="s">
        <v>387</v>
      </c>
      <c r="L44" s="285">
        <v>10</v>
      </c>
    </row>
    <row r="45" spans="1:12" hidden="1" x14ac:dyDescent="0.25">
      <c r="A45" s="137" t="s">
        <v>358</v>
      </c>
      <c r="B45" s="257">
        <v>1713162285</v>
      </c>
      <c r="C45" s="134" t="s">
        <v>359</v>
      </c>
      <c r="D45" s="134">
        <v>5454</v>
      </c>
      <c r="E45" s="134" t="s">
        <v>360</v>
      </c>
      <c r="F45" s="134" t="s">
        <v>361</v>
      </c>
      <c r="G45" s="257">
        <v>3205837400</v>
      </c>
      <c r="H45" s="135" t="s">
        <v>597</v>
      </c>
      <c r="I45" s="134" t="s">
        <v>362</v>
      </c>
      <c r="J45" s="134">
        <f t="shared" si="0"/>
        <v>1713162285</v>
      </c>
      <c r="K45" s="278" t="s">
        <v>582</v>
      </c>
      <c r="L45" s="285">
        <v>10</v>
      </c>
    </row>
    <row r="46" spans="1:12" hidden="1" x14ac:dyDescent="0.25">
      <c r="A46" s="137" t="s">
        <v>358</v>
      </c>
      <c r="B46" s="285">
        <v>1702691013</v>
      </c>
      <c r="C46" s="134" t="s">
        <v>359</v>
      </c>
      <c r="D46" s="134">
        <v>4261</v>
      </c>
      <c r="E46" s="134" t="s">
        <v>360</v>
      </c>
      <c r="F46" s="134" t="s">
        <v>361</v>
      </c>
      <c r="G46" s="59" t="s">
        <v>416</v>
      </c>
      <c r="H46" s="135" t="s">
        <v>597</v>
      </c>
      <c r="I46" s="134" t="s">
        <v>362</v>
      </c>
      <c r="J46" s="134">
        <f t="shared" si="0"/>
        <v>1702691013</v>
      </c>
      <c r="K46" s="285" t="s">
        <v>221</v>
      </c>
      <c r="L46" s="285">
        <v>206</v>
      </c>
    </row>
    <row r="47" spans="1:12" hidden="1" x14ac:dyDescent="0.2">
      <c r="A47" s="137" t="s">
        <v>358</v>
      </c>
      <c r="B47" s="246">
        <v>1100177953</v>
      </c>
      <c r="C47" s="134" t="s">
        <v>359</v>
      </c>
      <c r="D47" s="134">
        <v>4363</v>
      </c>
      <c r="E47" s="134" t="s">
        <v>360</v>
      </c>
      <c r="F47" s="134" t="s">
        <v>361</v>
      </c>
      <c r="G47" s="257">
        <v>2901231905</v>
      </c>
      <c r="H47" s="135" t="s">
        <v>597</v>
      </c>
      <c r="I47" s="134" t="s">
        <v>362</v>
      </c>
      <c r="J47" s="134">
        <f t="shared" si="0"/>
        <v>1100177953</v>
      </c>
      <c r="K47" s="261" t="s">
        <v>505</v>
      </c>
      <c r="L47" s="285">
        <v>29</v>
      </c>
    </row>
    <row r="48" spans="1:12" hidden="1" x14ac:dyDescent="0.2">
      <c r="A48" s="137" t="s">
        <v>358</v>
      </c>
      <c r="B48" s="246">
        <v>1714223151</v>
      </c>
      <c r="C48" s="134" t="s">
        <v>359</v>
      </c>
      <c r="D48" s="134">
        <v>4363</v>
      </c>
      <c r="E48" s="134" t="s">
        <v>360</v>
      </c>
      <c r="F48" s="134" t="s">
        <v>361</v>
      </c>
      <c r="G48" s="263" t="s">
        <v>531</v>
      </c>
      <c r="H48" s="135" t="s">
        <v>597</v>
      </c>
      <c r="I48" s="134" t="s">
        <v>362</v>
      </c>
      <c r="J48" s="134">
        <f t="shared" si="0"/>
        <v>1714223151</v>
      </c>
      <c r="K48" s="261" t="s">
        <v>532</v>
      </c>
      <c r="L48" s="285">
        <v>59</v>
      </c>
    </row>
    <row r="49" spans="1:12" hidden="1" x14ac:dyDescent="0.2">
      <c r="A49" s="137" t="s">
        <v>358</v>
      </c>
      <c r="B49" s="246">
        <v>1754209698</v>
      </c>
      <c r="C49" s="134" t="s">
        <v>359</v>
      </c>
      <c r="D49" s="134">
        <v>4363</v>
      </c>
      <c r="E49" s="134" t="s">
        <v>360</v>
      </c>
      <c r="F49" s="134" t="s">
        <v>361</v>
      </c>
      <c r="G49" s="257">
        <v>2203944006</v>
      </c>
      <c r="H49" s="135" t="s">
        <v>597</v>
      </c>
      <c r="I49" s="134" t="s">
        <v>362</v>
      </c>
      <c r="J49" s="134">
        <f t="shared" si="0"/>
        <v>1754209698</v>
      </c>
      <c r="K49" s="261" t="s">
        <v>541</v>
      </c>
      <c r="L49" s="285">
        <v>10</v>
      </c>
    </row>
    <row r="50" spans="1:12" hidden="1" x14ac:dyDescent="0.25">
      <c r="A50" s="137" t="s">
        <v>358</v>
      </c>
      <c r="B50" s="283">
        <v>1701325530</v>
      </c>
      <c r="C50" s="134" t="s">
        <v>359</v>
      </c>
      <c r="D50" s="134">
        <v>4261</v>
      </c>
      <c r="E50" s="134" t="s">
        <v>360</v>
      </c>
      <c r="F50" s="134" t="s">
        <v>361</v>
      </c>
      <c r="G50" s="284">
        <v>12001116458</v>
      </c>
      <c r="H50" s="135" t="s">
        <v>597</v>
      </c>
      <c r="I50" s="134" t="s">
        <v>362</v>
      </c>
      <c r="J50" s="134">
        <f t="shared" si="0"/>
        <v>1701325530</v>
      </c>
      <c r="K50" s="286" t="s">
        <v>228</v>
      </c>
      <c r="L50" s="285">
        <v>36</v>
      </c>
    </row>
    <row r="51" spans="1:12" hidden="1" x14ac:dyDescent="0.25">
      <c r="A51" s="137" t="s">
        <v>358</v>
      </c>
      <c r="B51" s="59" t="s">
        <v>396</v>
      </c>
      <c r="C51" s="134" t="s">
        <v>359</v>
      </c>
      <c r="D51" s="134">
        <v>4261</v>
      </c>
      <c r="E51" s="134" t="s">
        <v>360</v>
      </c>
      <c r="F51" s="134" t="s">
        <v>361</v>
      </c>
      <c r="G51" s="59" t="s">
        <v>394</v>
      </c>
      <c r="H51" s="135" t="s">
        <v>597</v>
      </c>
      <c r="I51" s="134" t="s">
        <v>362</v>
      </c>
      <c r="J51" s="134" t="str">
        <f t="shared" si="0"/>
        <v>0500826730</v>
      </c>
      <c r="K51" s="285" t="s">
        <v>395</v>
      </c>
      <c r="L51" s="285">
        <v>272</v>
      </c>
    </row>
    <row r="52" spans="1:12" hidden="1" x14ac:dyDescent="0.25">
      <c r="A52" s="137" t="s">
        <v>358</v>
      </c>
      <c r="B52" s="283">
        <v>1000998102</v>
      </c>
      <c r="C52" s="134" t="s">
        <v>359</v>
      </c>
      <c r="D52" s="134">
        <v>4261</v>
      </c>
      <c r="E52" s="134" t="s">
        <v>360</v>
      </c>
      <c r="F52" s="134" t="s">
        <v>361</v>
      </c>
      <c r="G52" s="282" t="s">
        <v>426</v>
      </c>
      <c r="H52" s="135" t="s">
        <v>597</v>
      </c>
      <c r="I52" s="134" t="s">
        <v>362</v>
      </c>
      <c r="J52" s="134">
        <f t="shared" si="0"/>
        <v>1000998102</v>
      </c>
      <c r="K52" s="280" t="s">
        <v>230</v>
      </c>
      <c r="L52" s="285">
        <v>206</v>
      </c>
    </row>
    <row r="53" spans="1:12" hidden="1" x14ac:dyDescent="0.2">
      <c r="A53" s="137" t="s">
        <v>358</v>
      </c>
      <c r="B53" s="255">
        <v>1700908633</v>
      </c>
      <c r="C53" s="134" t="s">
        <v>359</v>
      </c>
      <c r="D53" s="134">
        <v>4363</v>
      </c>
      <c r="E53" s="134" t="s">
        <v>360</v>
      </c>
      <c r="F53" s="134" t="s">
        <v>361</v>
      </c>
      <c r="G53" s="253">
        <v>3801011594415</v>
      </c>
      <c r="H53" s="135" t="s">
        <v>597</v>
      </c>
      <c r="I53" s="134" t="s">
        <v>362</v>
      </c>
      <c r="J53" s="134">
        <f t="shared" si="0"/>
        <v>1700908633</v>
      </c>
      <c r="K53" s="256" t="s">
        <v>469</v>
      </c>
      <c r="L53" s="285">
        <v>60</v>
      </c>
    </row>
    <row r="54" spans="1:12" hidden="1" x14ac:dyDescent="0.2">
      <c r="A54" s="137" t="s">
        <v>358</v>
      </c>
      <c r="B54" s="246">
        <v>1702919398</v>
      </c>
      <c r="C54" s="134" t="s">
        <v>359</v>
      </c>
      <c r="D54" s="134">
        <v>4363</v>
      </c>
      <c r="E54" s="134" t="s">
        <v>360</v>
      </c>
      <c r="F54" s="134" t="s">
        <v>361</v>
      </c>
      <c r="G54" s="257">
        <v>1006293557</v>
      </c>
      <c r="H54" s="135" t="s">
        <v>597</v>
      </c>
      <c r="I54" s="134" t="s">
        <v>362</v>
      </c>
      <c r="J54" s="134">
        <f t="shared" si="0"/>
        <v>1702919398</v>
      </c>
      <c r="K54" s="261" t="s">
        <v>515</v>
      </c>
      <c r="L54" s="285">
        <v>30</v>
      </c>
    </row>
    <row r="55" spans="1:12" hidden="1" x14ac:dyDescent="0.2">
      <c r="A55" s="137" t="s">
        <v>358</v>
      </c>
      <c r="B55" s="268">
        <v>1203237951</v>
      </c>
      <c r="C55" s="134" t="s">
        <v>359</v>
      </c>
      <c r="D55" s="134">
        <v>5454</v>
      </c>
      <c r="E55" s="134" t="s">
        <v>360</v>
      </c>
      <c r="F55" s="134" t="s">
        <v>361</v>
      </c>
      <c r="G55" s="267" t="s">
        <v>561</v>
      </c>
      <c r="H55" s="135" t="s">
        <v>597</v>
      </c>
      <c r="I55" s="134" t="s">
        <v>362</v>
      </c>
      <c r="J55" s="134">
        <f t="shared" si="0"/>
        <v>1203237951</v>
      </c>
      <c r="K55" s="264" t="s">
        <v>562</v>
      </c>
      <c r="L55" s="285">
        <v>59</v>
      </c>
    </row>
    <row r="56" spans="1:12" hidden="1" x14ac:dyDescent="0.2">
      <c r="A56" s="137" t="s">
        <v>358</v>
      </c>
      <c r="B56" s="246">
        <v>1713363883</v>
      </c>
      <c r="C56" s="134" t="s">
        <v>359</v>
      </c>
      <c r="D56" s="134">
        <v>5479</v>
      </c>
      <c r="E56" s="134" t="s">
        <v>360</v>
      </c>
      <c r="F56" s="134" t="s">
        <v>361</v>
      </c>
      <c r="G56" s="257">
        <v>8021160400</v>
      </c>
      <c r="H56" s="135" t="s">
        <v>597</v>
      </c>
      <c r="I56" s="134" t="s">
        <v>362</v>
      </c>
      <c r="J56" s="134">
        <f t="shared" si="0"/>
        <v>1713363883</v>
      </c>
      <c r="K56" s="261" t="s">
        <v>521</v>
      </c>
      <c r="L56" s="285">
        <v>42</v>
      </c>
    </row>
    <row r="57" spans="1:12" x14ac:dyDescent="0.2">
      <c r="A57" s="137" t="s">
        <v>358</v>
      </c>
      <c r="B57" s="246">
        <v>1717005464</v>
      </c>
      <c r="C57" s="134" t="s">
        <v>359</v>
      </c>
      <c r="D57" s="134">
        <v>4338</v>
      </c>
      <c r="E57" s="134" t="s">
        <v>360</v>
      </c>
      <c r="F57" s="134" t="s">
        <v>361</v>
      </c>
      <c r="G57" s="263" t="s">
        <v>526</v>
      </c>
      <c r="H57" s="135" t="s">
        <v>597</v>
      </c>
      <c r="I57" s="134" t="s">
        <v>362</v>
      </c>
      <c r="J57" s="134">
        <f t="shared" si="0"/>
        <v>1717005464</v>
      </c>
      <c r="K57" s="262" t="s">
        <v>527</v>
      </c>
      <c r="L57" s="285">
        <v>227</v>
      </c>
    </row>
    <row r="58" spans="1:12" hidden="1" x14ac:dyDescent="0.2">
      <c r="A58" s="137" t="s">
        <v>358</v>
      </c>
      <c r="B58" s="246">
        <v>1720019767</v>
      </c>
      <c r="C58" s="134" t="s">
        <v>359</v>
      </c>
      <c r="D58" s="134">
        <v>5479</v>
      </c>
      <c r="E58" s="134" t="s">
        <v>360</v>
      </c>
      <c r="F58" s="134" t="s">
        <v>361</v>
      </c>
      <c r="G58" s="257">
        <v>2204488979</v>
      </c>
      <c r="H58" s="135" t="s">
        <v>597</v>
      </c>
      <c r="I58" s="134" t="s">
        <v>362</v>
      </c>
      <c r="J58" s="134">
        <f t="shared" si="0"/>
        <v>1720019767</v>
      </c>
      <c r="K58" s="261" t="s">
        <v>503</v>
      </c>
      <c r="L58" s="285">
        <v>10</v>
      </c>
    </row>
    <row r="59" spans="1:12" hidden="1" x14ac:dyDescent="0.2">
      <c r="A59" s="137" t="s">
        <v>358</v>
      </c>
      <c r="B59" s="246">
        <v>1750845206</v>
      </c>
      <c r="C59" s="134" t="s">
        <v>359</v>
      </c>
      <c r="D59" s="134">
        <v>5479</v>
      </c>
      <c r="E59" s="134" t="s">
        <v>360</v>
      </c>
      <c r="F59" s="134" t="s">
        <v>361</v>
      </c>
      <c r="G59" s="257">
        <v>11443020025</v>
      </c>
      <c r="H59" s="135" t="s">
        <v>597</v>
      </c>
      <c r="I59" s="134" t="s">
        <v>362</v>
      </c>
      <c r="J59" s="134">
        <f t="shared" si="0"/>
        <v>1750845206</v>
      </c>
      <c r="K59" s="261" t="s">
        <v>336</v>
      </c>
      <c r="L59" s="285">
        <v>272</v>
      </c>
    </row>
    <row r="60" spans="1:12" hidden="1" x14ac:dyDescent="0.2">
      <c r="A60" s="137" t="s">
        <v>358</v>
      </c>
      <c r="B60" s="255">
        <v>1724190275</v>
      </c>
      <c r="C60" s="134" t="s">
        <v>359</v>
      </c>
      <c r="D60" s="134">
        <v>5479</v>
      </c>
      <c r="E60" s="134" t="s">
        <v>360</v>
      </c>
      <c r="F60" s="134" t="s">
        <v>361</v>
      </c>
      <c r="G60" s="253">
        <v>2204467942</v>
      </c>
      <c r="H60" s="135" t="s">
        <v>597</v>
      </c>
      <c r="I60" s="134" t="s">
        <v>362</v>
      </c>
      <c r="J60" s="134">
        <f t="shared" si="0"/>
        <v>1724190275</v>
      </c>
      <c r="K60" s="256" t="s">
        <v>472</v>
      </c>
      <c r="L60" s="285">
        <v>10</v>
      </c>
    </row>
    <row r="61" spans="1:12" hidden="1" x14ac:dyDescent="0.2">
      <c r="A61" s="137" t="s">
        <v>358</v>
      </c>
      <c r="B61" s="268">
        <v>1718006768</v>
      </c>
      <c r="C61" s="134" t="s">
        <v>359</v>
      </c>
      <c r="D61" s="134">
        <v>4363</v>
      </c>
      <c r="E61" s="134" t="s">
        <v>360</v>
      </c>
      <c r="F61" s="134" t="s">
        <v>361</v>
      </c>
      <c r="G61" s="267" t="s">
        <v>528</v>
      </c>
      <c r="H61" s="135" t="s">
        <v>597</v>
      </c>
      <c r="I61" s="134" t="s">
        <v>362</v>
      </c>
      <c r="J61" s="134">
        <f t="shared" si="0"/>
        <v>1718006768</v>
      </c>
      <c r="K61" s="264" t="s">
        <v>529</v>
      </c>
      <c r="L61" s="285">
        <v>206</v>
      </c>
    </row>
    <row r="62" spans="1:12" x14ac:dyDescent="0.25">
      <c r="A62" s="137" t="s">
        <v>358</v>
      </c>
      <c r="B62" s="206">
        <v>1724602055</v>
      </c>
      <c r="C62" s="134" t="s">
        <v>359</v>
      </c>
      <c r="D62" s="134">
        <v>4338</v>
      </c>
      <c r="E62" s="134" t="s">
        <v>360</v>
      </c>
      <c r="F62" s="134" t="s">
        <v>361</v>
      </c>
      <c r="G62" s="206">
        <v>35298759</v>
      </c>
      <c r="H62" s="135" t="s">
        <v>597</v>
      </c>
      <c r="I62" s="134" t="s">
        <v>362</v>
      </c>
      <c r="J62" s="134">
        <f t="shared" si="0"/>
        <v>1724602055</v>
      </c>
      <c r="K62" s="206" t="s">
        <v>577</v>
      </c>
      <c r="L62" s="285">
        <v>17</v>
      </c>
    </row>
    <row r="63" spans="1:12" hidden="1" x14ac:dyDescent="0.2">
      <c r="A63" s="137" t="s">
        <v>358</v>
      </c>
      <c r="B63" s="255">
        <v>1711787133</v>
      </c>
      <c r="C63" s="134" t="s">
        <v>359</v>
      </c>
      <c r="D63" s="134">
        <v>5479</v>
      </c>
      <c r="E63" s="134" t="s">
        <v>360</v>
      </c>
      <c r="F63" s="134" t="s">
        <v>361</v>
      </c>
      <c r="G63" s="253">
        <v>410020000924</v>
      </c>
      <c r="H63" s="135" t="s">
        <v>597</v>
      </c>
      <c r="I63" s="134" t="s">
        <v>362</v>
      </c>
      <c r="J63" s="134">
        <f t="shared" ref="J63:J121" si="1">+B63</f>
        <v>1711787133</v>
      </c>
      <c r="K63" s="256" t="s">
        <v>478</v>
      </c>
      <c r="L63" s="285">
        <v>227</v>
      </c>
    </row>
    <row r="64" spans="1:12" x14ac:dyDescent="0.25">
      <c r="A64" s="137" t="s">
        <v>358</v>
      </c>
      <c r="B64" s="206">
        <v>1713487336</v>
      </c>
      <c r="C64" s="134" t="s">
        <v>359</v>
      </c>
      <c r="D64" s="134">
        <v>4338</v>
      </c>
      <c r="E64" s="134" t="s">
        <v>360</v>
      </c>
      <c r="F64" s="134" t="s">
        <v>361</v>
      </c>
      <c r="G64" s="206">
        <v>2202916350</v>
      </c>
      <c r="H64" s="135" t="s">
        <v>597</v>
      </c>
      <c r="I64" s="134" t="s">
        <v>362</v>
      </c>
      <c r="J64" s="134">
        <f t="shared" si="1"/>
        <v>1713487336</v>
      </c>
      <c r="K64" s="206" t="s">
        <v>578</v>
      </c>
      <c r="L64" s="285">
        <v>10</v>
      </c>
    </row>
    <row r="65" spans="1:12" hidden="1" x14ac:dyDescent="0.25">
      <c r="A65" s="137" t="s">
        <v>358</v>
      </c>
      <c r="B65" s="218" t="s">
        <v>565</v>
      </c>
      <c r="C65" s="134" t="s">
        <v>359</v>
      </c>
      <c r="D65" s="134">
        <v>5465</v>
      </c>
      <c r="E65" s="134" t="s">
        <v>360</v>
      </c>
      <c r="F65" s="134" t="s">
        <v>361</v>
      </c>
      <c r="G65" s="218">
        <v>2000306</v>
      </c>
      <c r="H65" s="135" t="s">
        <v>597</v>
      </c>
      <c r="I65" s="134" t="s">
        <v>362</v>
      </c>
      <c r="J65" s="134" t="str">
        <f t="shared" si="1"/>
        <v>0103624755</v>
      </c>
      <c r="K65" s="219" t="s">
        <v>564</v>
      </c>
      <c r="L65" s="113">
        <v>8000</v>
      </c>
    </row>
    <row r="66" spans="1:12" hidden="1" x14ac:dyDescent="0.2">
      <c r="A66" s="137" t="s">
        <v>358</v>
      </c>
      <c r="B66" s="246">
        <v>1722129143</v>
      </c>
      <c r="C66" s="134" t="s">
        <v>359</v>
      </c>
      <c r="D66" s="134">
        <v>5479</v>
      </c>
      <c r="E66" s="134" t="s">
        <v>360</v>
      </c>
      <c r="F66" s="134" t="s">
        <v>361</v>
      </c>
      <c r="G66" s="257">
        <v>2202401188</v>
      </c>
      <c r="H66" s="135" t="s">
        <v>597</v>
      </c>
      <c r="I66" s="134" t="s">
        <v>362</v>
      </c>
      <c r="J66" s="134">
        <f t="shared" si="1"/>
        <v>1722129143</v>
      </c>
      <c r="K66" s="261" t="s">
        <v>540</v>
      </c>
      <c r="L66" s="285">
        <v>10</v>
      </c>
    </row>
    <row r="67" spans="1:12" hidden="1" x14ac:dyDescent="0.2">
      <c r="A67" s="137" t="s">
        <v>358</v>
      </c>
      <c r="B67" s="246">
        <v>1711725802</v>
      </c>
      <c r="C67" s="134" t="s">
        <v>359</v>
      </c>
      <c r="D67" s="134">
        <v>5479</v>
      </c>
      <c r="E67" s="134" t="s">
        <v>360</v>
      </c>
      <c r="F67" s="134" t="s">
        <v>361</v>
      </c>
      <c r="G67" s="257">
        <v>46625409</v>
      </c>
      <c r="H67" s="135" t="s">
        <v>597</v>
      </c>
      <c r="I67" s="134" t="s">
        <v>362</v>
      </c>
      <c r="J67" s="134">
        <f t="shared" si="1"/>
        <v>1711725802</v>
      </c>
      <c r="K67" s="262" t="s">
        <v>491</v>
      </c>
      <c r="L67" s="285">
        <v>17</v>
      </c>
    </row>
    <row r="68" spans="1:12" hidden="1" x14ac:dyDescent="0.2">
      <c r="A68" s="137" t="s">
        <v>358</v>
      </c>
      <c r="B68" s="246">
        <v>1711411643</v>
      </c>
      <c r="C68" s="134" t="s">
        <v>359</v>
      </c>
      <c r="D68" s="134">
        <v>5479</v>
      </c>
      <c r="E68" s="134" t="s">
        <v>360</v>
      </c>
      <c r="F68" s="134" t="s">
        <v>361</v>
      </c>
      <c r="G68" s="257">
        <v>1030082684</v>
      </c>
      <c r="H68" s="135" t="s">
        <v>597</v>
      </c>
      <c r="I68" s="134" t="s">
        <v>362</v>
      </c>
      <c r="J68" s="134">
        <f t="shared" si="1"/>
        <v>1711411643</v>
      </c>
      <c r="K68" s="261" t="s">
        <v>495</v>
      </c>
      <c r="L68" s="285">
        <v>477</v>
      </c>
    </row>
    <row r="69" spans="1:12" x14ac:dyDescent="0.25">
      <c r="A69" s="137" t="s">
        <v>358</v>
      </c>
      <c r="B69" s="206">
        <v>1702471416</v>
      </c>
      <c r="C69" s="134" t="s">
        <v>359</v>
      </c>
      <c r="D69" s="134">
        <v>4338</v>
      </c>
      <c r="E69" s="134" t="s">
        <v>360</v>
      </c>
      <c r="F69" s="134" t="s">
        <v>361</v>
      </c>
      <c r="G69" s="205">
        <v>1210009086</v>
      </c>
      <c r="H69" s="135" t="s">
        <v>597</v>
      </c>
      <c r="I69" s="134" t="s">
        <v>362</v>
      </c>
      <c r="J69" s="134">
        <f t="shared" si="1"/>
        <v>1702471416</v>
      </c>
      <c r="K69" s="206" t="s">
        <v>516</v>
      </c>
      <c r="L69" s="285">
        <v>66</v>
      </c>
    </row>
    <row r="70" spans="1:12" hidden="1" x14ac:dyDescent="0.2">
      <c r="A70" s="137" t="s">
        <v>358</v>
      </c>
      <c r="B70" s="246">
        <v>1702683937</v>
      </c>
      <c r="C70" s="134" t="s">
        <v>359</v>
      </c>
      <c r="D70" s="134">
        <v>4409</v>
      </c>
      <c r="E70" s="134" t="s">
        <v>360</v>
      </c>
      <c r="F70" s="134" t="s">
        <v>361</v>
      </c>
      <c r="G70" s="257">
        <v>388005207</v>
      </c>
      <c r="H70" s="135" t="s">
        <v>597</v>
      </c>
      <c r="I70" s="134" t="s">
        <v>362</v>
      </c>
      <c r="J70" s="134">
        <f t="shared" si="1"/>
        <v>1702683937</v>
      </c>
      <c r="K70" s="261" t="s">
        <v>545</v>
      </c>
      <c r="L70" s="285">
        <v>32</v>
      </c>
    </row>
    <row r="71" spans="1:12" x14ac:dyDescent="0.2">
      <c r="A71" s="137" t="s">
        <v>358</v>
      </c>
      <c r="B71" s="246">
        <v>1723626287</v>
      </c>
      <c r="C71" s="134" t="s">
        <v>359</v>
      </c>
      <c r="D71" s="134">
        <v>4338</v>
      </c>
      <c r="E71" s="134" t="s">
        <v>360</v>
      </c>
      <c r="F71" s="134" t="s">
        <v>361</v>
      </c>
      <c r="G71" s="257">
        <v>35249414</v>
      </c>
      <c r="H71" s="135" t="s">
        <v>597</v>
      </c>
      <c r="I71" s="134" t="s">
        <v>362</v>
      </c>
      <c r="J71" s="134">
        <f t="shared" si="1"/>
        <v>1723626287</v>
      </c>
      <c r="K71" s="262" t="s">
        <v>486</v>
      </c>
      <c r="L71" s="285">
        <v>17</v>
      </c>
    </row>
    <row r="72" spans="1:12" hidden="1" x14ac:dyDescent="0.25">
      <c r="A72" s="137" t="s">
        <v>358</v>
      </c>
      <c r="B72" s="285">
        <v>1753453438</v>
      </c>
      <c r="C72" s="134" t="s">
        <v>359</v>
      </c>
      <c r="D72" s="134">
        <v>4261</v>
      </c>
      <c r="E72" s="134" t="s">
        <v>360</v>
      </c>
      <c r="F72" s="134" t="s">
        <v>361</v>
      </c>
      <c r="G72" s="59" t="s">
        <v>391</v>
      </c>
      <c r="H72" s="135" t="s">
        <v>597</v>
      </c>
      <c r="I72" s="134" t="s">
        <v>362</v>
      </c>
      <c r="J72" s="134">
        <f t="shared" si="1"/>
        <v>1753453438</v>
      </c>
      <c r="K72" s="285" t="s">
        <v>392</v>
      </c>
      <c r="L72" s="285">
        <v>227</v>
      </c>
    </row>
    <row r="73" spans="1:12" hidden="1" x14ac:dyDescent="0.25">
      <c r="A73" s="137" t="s">
        <v>358</v>
      </c>
      <c r="B73" s="197">
        <v>1716727191</v>
      </c>
      <c r="C73" s="134" t="s">
        <v>359</v>
      </c>
      <c r="D73" s="134">
        <v>5479</v>
      </c>
      <c r="E73" s="134" t="s">
        <v>360</v>
      </c>
      <c r="F73" s="134" t="s">
        <v>361</v>
      </c>
      <c r="G73" s="197">
        <v>5505268400</v>
      </c>
      <c r="H73" s="135" t="s">
        <v>597</v>
      </c>
      <c r="I73" s="134" t="s">
        <v>362</v>
      </c>
      <c r="J73" s="134">
        <f t="shared" si="1"/>
        <v>1716727191</v>
      </c>
      <c r="K73" s="197" t="s">
        <v>501</v>
      </c>
      <c r="L73" s="285">
        <v>10</v>
      </c>
    </row>
    <row r="74" spans="1:12" hidden="1" x14ac:dyDescent="0.2">
      <c r="A74" s="137" t="s">
        <v>358</v>
      </c>
      <c r="B74" s="246">
        <v>1703216851</v>
      </c>
      <c r="C74" s="134" t="s">
        <v>359</v>
      </c>
      <c r="D74" s="134">
        <v>5454</v>
      </c>
      <c r="E74" s="134" t="s">
        <v>360</v>
      </c>
      <c r="F74" s="134" t="s">
        <v>361</v>
      </c>
      <c r="G74" s="257">
        <v>10754007</v>
      </c>
      <c r="H74" s="135" t="s">
        <v>597</v>
      </c>
      <c r="I74" s="134" t="s">
        <v>362</v>
      </c>
      <c r="J74" s="134">
        <f t="shared" si="1"/>
        <v>1703216851</v>
      </c>
      <c r="K74" s="261" t="s">
        <v>575</v>
      </c>
      <c r="L74" s="285">
        <v>238</v>
      </c>
    </row>
    <row r="75" spans="1:12" hidden="1" x14ac:dyDescent="0.25">
      <c r="A75" s="137" t="s">
        <v>358</v>
      </c>
      <c r="B75" s="227" t="s">
        <v>589</v>
      </c>
      <c r="C75" s="134" t="s">
        <v>359</v>
      </c>
      <c r="D75" s="134">
        <v>5479</v>
      </c>
      <c r="E75" s="134" t="s">
        <v>360</v>
      </c>
      <c r="F75" s="134" t="s">
        <v>361</v>
      </c>
      <c r="G75" s="206">
        <v>3265994800</v>
      </c>
      <c r="H75" s="135" t="s">
        <v>597</v>
      </c>
      <c r="I75" s="134" t="s">
        <v>362</v>
      </c>
      <c r="J75" s="134" t="str">
        <f t="shared" si="1"/>
        <v>0300401403</v>
      </c>
      <c r="K75" s="206" t="s">
        <v>588</v>
      </c>
      <c r="L75" s="285">
        <v>10</v>
      </c>
    </row>
    <row r="76" spans="1:12" hidden="1" x14ac:dyDescent="0.2">
      <c r="A76" s="137" t="s">
        <v>358</v>
      </c>
      <c r="B76" s="251" t="s">
        <v>458</v>
      </c>
      <c r="C76" s="134" t="s">
        <v>359</v>
      </c>
      <c r="D76" s="134">
        <v>5479</v>
      </c>
      <c r="E76" s="134" t="s">
        <v>360</v>
      </c>
      <c r="F76" s="134" t="s">
        <v>361</v>
      </c>
      <c r="G76" s="244" t="s">
        <v>456</v>
      </c>
      <c r="H76" s="135" t="s">
        <v>597</v>
      </c>
      <c r="I76" s="134" t="s">
        <v>362</v>
      </c>
      <c r="J76" s="134" t="str">
        <f t="shared" si="1"/>
        <v>1708295298</v>
      </c>
      <c r="K76" s="242" t="s">
        <v>457</v>
      </c>
      <c r="L76" s="285">
        <v>477</v>
      </c>
    </row>
    <row r="77" spans="1:12" hidden="1" x14ac:dyDescent="0.25">
      <c r="A77" s="137" t="s">
        <v>358</v>
      </c>
      <c r="B77" s="263" t="s">
        <v>581</v>
      </c>
      <c r="C77" s="134" t="s">
        <v>359</v>
      </c>
      <c r="D77" s="134">
        <v>5479</v>
      </c>
      <c r="E77" s="134" t="s">
        <v>360</v>
      </c>
      <c r="F77" s="134" t="s">
        <v>361</v>
      </c>
      <c r="G77" s="277">
        <v>406079254203</v>
      </c>
      <c r="H77" s="135" t="s">
        <v>597</v>
      </c>
      <c r="I77" s="134" t="s">
        <v>362</v>
      </c>
      <c r="J77" s="134" t="str">
        <f t="shared" si="1"/>
        <v>0102035029</v>
      </c>
      <c r="K77" s="278" t="s">
        <v>580</v>
      </c>
      <c r="L77" s="285">
        <v>213</v>
      </c>
    </row>
    <row r="78" spans="1:12" hidden="1" x14ac:dyDescent="0.2">
      <c r="A78" s="137" t="s">
        <v>358</v>
      </c>
      <c r="B78" s="246">
        <v>1720497732</v>
      </c>
      <c r="C78" s="134" t="s">
        <v>359</v>
      </c>
      <c r="D78" s="134">
        <v>5479</v>
      </c>
      <c r="E78" s="134" t="s">
        <v>360</v>
      </c>
      <c r="F78" s="134" t="s">
        <v>361</v>
      </c>
      <c r="G78" s="263" t="s">
        <v>519</v>
      </c>
      <c r="H78" s="135" t="s">
        <v>597</v>
      </c>
      <c r="I78" s="134" t="s">
        <v>362</v>
      </c>
      <c r="J78" s="134">
        <f t="shared" si="1"/>
        <v>1720497732</v>
      </c>
      <c r="K78" s="261" t="s">
        <v>520</v>
      </c>
      <c r="L78" s="285">
        <v>42</v>
      </c>
    </row>
    <row r="79" spans="1:12" hidden="1" x14ac:dyDescent="0.25">
      <c r="A79" s="137" t="s">
        <v>358</v>
      </c>
      <c r="B79" s="206">
        <v>1724602055</v>
      </c>
      <c r="C79" s="134" t="s">
        <v>359</v>
      </c>
      <c r="D79" s="134">
        <v>4363</v>
      </c>
      <c r="E79" s="134" t="s">
        <v>360</v>
      </c>
      <c r="F79" s="134" t="s">
        <v>361</v>
      </c>
      <c r="G79" s="206">
        <v>35298759</v>
      </c>
      <c r="H79" s="135" t="s">
        <v>597</v>
      </c>
      <c r="I79" s="134" t="s">
        <v>362</v>
      </c>
      <c r="J79" s="134">
        <f t="shared" si="1"/>
        <v>1724602055</v>
      </c>
      <c r="K79" s="206" t="s">
        <v>577</v>
      </c>
      <c r="L79" s="285">
        <v>17</v>
      </c>
    </row>
    <row r="80" spans="1:12" x14ac:dyDescent="0.25">
      <c r="A80" s="137" t="s">
        <v>358</v>
      </c>
      <c r="B80" s="197">
        <v>1725183964</v>
      </c>
      <c r="C80" s="134" t="s">
        <v>359</v>
      </c>
      <c r="D80" s="134">
        <v>4338</v>
      </c>
      <c r="E80" s="134" t="s">
        <v>360</v>
      </c>
      <c r="F80" s="134" t="s">
        <v>361</v>
      </c>
      <c r="G80" s="208">
        <v>401060003444</v>
      </c>
      <c r="H80" s="135" t="s">
        <v>597</v>
      </c>
      <c r="I80" s="134" t="s">
        <v>362</v>
      </c>
      <c r="J80" s="134">
        <f t="shared" si="1"/>
        <v>1725183964</v>
      </c>
      <c r="K80" s="197" t="s">
        <v>525</v>
      </c>
      <c r="L80" s="285">
        <v>206</v>
      </c>
    </row>
    <row r="81" spans="1:12" hidden="1" x14ac:dyDescent="0.25">
      <c r="A81" s="137" t="s">
        <v>358</v>
      </c>
      <c r="B81" s="241">
        <v>1710404797</v>
      </c>
      <c r="C81" s="134" t="s">
        <v>359</v>
      </c>
      <c r="D81" s="134">
        <v>4363</v>
      </c>
      <c r="E81" s="134" t="s">
        <v>360</v>
      </c>
      <c r="F81" s="134" t="s">
        <v>361</v>
      </c>
      <c r="G81" s="241">
        <v>4162737900</v>
      </c>
      <c r="H81" s="135" t="s">
        <v>597</v>
      </c>
      <c r="I81" s="134" t="s">
        <v>362</v>
      </c>
      <c r="J81" s="134">
        <f t="shared" si="1"/>
        <v>1710404797</v>
      </c>
      <c r="K81" s="241" t="s">
        <v>590</v>
      </c>
      <c r="L81" s="285">
        <v>10</v>
      </c>
    </row>
    <row r="82" spans="1:12" hidden="1" x14ac:dyDescent="0.2">
      <c r="A82" s="137" t="s">
        <v>358</v>
      </c>
      <c r="B82" s="246">
        <v>1702947118</v>
      </c>
      <c r="C82" s="134" t="s">
        <v>359</v>
      </c>
      <c r="D82" s="134">
        <v>5454</v>
      </c>
      <c r="E82" s="134" t="s">
        <v>360</v>
      </c>
      <c r="F82" s="134" t="s">
        <v>361</v>
      </c>
      <c r="G82" s="263" t="s">
        <v>496</v>
      </c>
      <c r="H82" s="135" t="s">
        <v>597</v>
      </c>
      <c r="I82" s="134" t="s">
        <v>362</v>
      </c>
      <c r="J82" s="134">
        <f t="shared" si="1"/>
        <v>1702947118</v>
      </c>
      <c r="K82" s="261" t="s">
        <v>497</v>
      </c>
      <c r="L82" s="285">
        <v>227</v>
      </c>
    </row>
    <row r="83" spans="1:12" hidden="1" x14ac:dyDescent="0.2">
      <c r="A83" s="137" t="s">
        <v>358</v>
      </c>
      <c r="B83" s="255">
        <v>1709810590</v>
      </c>
      <c r="C83" s="134" t="s">
        <v>359</v>
      </c>
      <c r="D83" s="134">
        <v>5479</v>
      </c>
      <c r="E83" s="134" t="s">
        <v>360</v>
      </c>
      <c r="F83" s="134" t="s">
        <v>361</v>
      </c>
      <c r="G83" s="253">
        <v>1010111880</v>
      </c>
      <c r="H83" s="135" t="s">
        <v>597</v>
      </c>
      <c r="I83" s="134" t="s">
        <v>362</v>
      </c>
      <c r="J83" s="134">
        <f t="shared" si="1"/>
        <v>1709810590</v>
      </c>
      <c r="K83" s="256" t="s">
        <v>476</v>
      </c>
      <c r="L83" s="285">
        <v>323</v>
      </c>
    </row>
    <row r="84" spans="1:12" hidden="1" x14ac:dyDescent="0.2">
      <c r="A84" s="137" t="s">
        <v>358</v>
      </c>
      <c r="B84" s="246">
        <v>1704962222</v>
      </c>
      <c r="C84" s="134" t="s">
        <v>359</v>
      </c>
      <c r="D84" s="134">
        <v>4363</v>
      </c>
      <c r="E84" s="134" t="s">
        <v>360</v>
      </c>
      <c r="F84" s="134" t="s">
        <v>361</v>
      </c>
      <c r="G84" s="263" t="s">
        <v>537</v>
      </c>
      <c r="H84" s="135" t="s">
        <v>597</v>
      </c>
      <c r="I84" s="134" t="s">
        <v>362</v>
      </c>
      <c r="J84" s="134">
        <f t="shared" si="1"/>
        <v>1704962222</v>
      </c>
      <c r="K84" s="261" t="s">
        <v>538</v>
      </c>
      <c r="L84" s="285">
        <v>59</v>
      </c>
    </row>
    <row r="85" spans="1:12" hidden="1" x14ac:dyDescent="0.2">
      <c r="A85" s="137" t="s">
        <v>358</v>
      </c>
      <c r="B85" s="248">
        <v>1715636989</v>
      </c>
      <c r="C85" s="134" t="s">
        <v>359</v>
      </c>
      <c r="D85" s="134">
        <v>4363</v>
      </c>
      <c r="E85" s="134" t="s">
        <v>360</v>
      </c>
      <c r="F85" s="134" t="s">
        <v>361</v>
      </c>
      <c r="G85" s="244" t="s">
        <v>453</v>
      </c>
      <c r="H85" s="135" t="s">
        <v>597</v>
      </c>
      <c r="I85" s="134" t="s">
        <v>362</v>
      </c>
      <c r="J85" s="134">
        <f t="shared" si="1"/>
        <v>1715636989</v>
      </c>
      <c r="K85" s="247" t="s">
        <v>454</v>
      </c>
      <c r="L85" s="285">
        <v>213</v>
      </c>
    </row>
    <row r="86" spans="1:12" hidden="1" x14ac:dyDescent="0.25">
      <c r="A86" s="137" t="s">
        <v>358</v>
      </c>
      <c r="B86" s="285">
        <v>1716102395</v>
      </c>
      <c r="C86" s="134" t="s">
        <v>359</v>
      </c>
      <c r="D86" s="134">
        <v>4261</v>
      </c>
      <c r="E86" s="134" t="s">
        <v>360</v>
      </c>
      <c r="F86" s="134" t="s">
        <v>361</v>
      </c>
      <c r="G86" s="59" t="s">
        <v>384</v>
      </c>
      <c r="H86" s="135" t="s">
        <v>597</v>
      </c>
      <c r="I86" s="134" t="s">
        <v>362</v>
      </c>
      <c r="J86" s="134">
        <f t="shared" si="1"/>
        <v>1716102395</v>
      </c>
      <c r="K86" s="285" t="s">
        <v>385</v>
      </c>
      <c r="L86" s="285">
        <v>227</v>
      </c>
    </row>
    <row r="87" spans="1:12" s="311" customFormat="1" hidden="1" x14ac:dyDescent="0.25">
      <c r="A87" s="309" t="s">
        <v>358</v>
      </c>
      <c r="B87" s="317" t="s">
        <v>499</v>
      </c>
      <c r="C87" s="311" t="s">
        <v>359</v>
      </c>
      <c r="D87" s="311">
        <v>16412</v>
      </c>
      <c r="E87" s="311" t="s">
        <v>360</v>
      </c>
      <c r="F87" s="311" t="s">
        <v>361</v>
      </c>
      <c r="G87" s="318">
        <v>1030058292</v>
      </c>
      <c r="H87" s="313" t="s">
        <v>597</v>
      </c>
      <c r="I87" s="311" t="s">
        <v>362</v>
      </c>
      <c r="J87" s="311" t="str">
        <f t="shared" si="1"/>
        <v>0501203293</v>
      </c>
      <c r="K87" s="319" t="s">
        <v>498</v>
      </c>
      <c r="L87" s="320">
        <v>477</v>
      </c>
    </row>
    <row r="88" spans="1:12" hidden="1" x14ac:dyDescent="0.2">
      <c r="A88" s="137" t="s">
        <v>358</v>
      </c>
      <c r="B88" s="249" t="s">
        <v>448</v>
      </c>
      <c r="C88" s="134" t="s">
        <v>359</v>
      </c>
      <c r="D88" s="134">
        <v>5479</v>
      </c>
      <c r="E88" s="134" t="s">
        <v>360</v>
      </c>
      <c r="F88" s="134" t="s">
        <v>361</v>
      </c>
      <c r="G88" s="244" t="s">
        <v>446</v>
      </c>
      <c r="H88" s="135" t="s">
        <v>597</v>
      </c>
      <c r="I88" s="134" t="s">
        <v>362</v>
      </c>
      <c r="J88" s="134" t="str">
        <f t="shared" si="1"/>
        <v>0201248739</v>
      </c>
      <c r="K88" s="247" t="s">
        <v>447</v>
      </c>
      <c r="L88" s="285">
        <v>10</v>
      </c>
    </row>
    <row r="89" spans="1:12" hidden="1" x14ac:dyDescent="0.25">
      <c r="A89" s="137" t="s">
        <v>358</v>
      </c>
      <c r="B89" s="206">
        <v>1754369542</v>
      </c>
      <c r="C89" s="134" t="s">
        <v>359</v>
      </c>
      <c r="D89" s="134">
        <v>4363</v>
      </c>
      <c r="E89" s="134" t="s">
        <v>360</v>
      </c>
      <c r="F89" s="134" t="s">
        <v>361</v>
      </c>
      <c r="G89" s="205">
        <v>2203986271</v>
      </c>
      <c r="H89" s="135" t="s">
        <v>597</v>
      </c>
      <c r="I89" s="134" t="s">
        <v>362</v>
      </c>
      <c r="J89" s="134">
        <f t="shared" si="1"/>
        <v>1754369542</v>
      </c>
      <c r="K89" s="206" t="s">
        <v>572</v>
      </c>
      <c r="L89" s="285">
        <v>10</v>
      </c>
    </row>
    <row r="90" spans="1:12" hidden="1" x14ac:dyDescent="0.25">
      <c r="A90" s="137" t="s">
        <v>358</v>
      </c>
      <c r="B90" s="206">
        <v>1754369542</v>
      </c>
      <c r="C90" s="134" t="s">
        <v>359</v>
      </c>
      <c r="D90" s="134">
        <v>5525</v>
      </c>
      <c r="E90" s="134" t="s">
        <v>360</v>
      </c>
      <c r="F90" s="134" t="s">
        <v>361</v>
      </c>
      <c r="G90" s="205">
        <v>2203986271</v>
      </c>
      <c r="H90" s="135" t="s">
        <v>597</v>
      </c>
      <c r="I90" s="134" t="s">
        <v>362</v>
      </c>
      <c r="J90" s="134">
        <f t="shared" si="1"/>
        <v>1754369542</v>
      </c>
      <c r="K90" s="206" t="s">
        <v>572</v>
      </c>
      <c r="L90" s="285">
        <v>10</v>
      </c>
    </row>
    <row r="91" spans="1:12" hidden="1" x14ac:dyDescent="0.2">
      <c r="A91" s="137" t="s">
        <v>358</v>
      </c>
      <c r="B91" s="248">
        <v>1712869567</v>
      </c>
      <c r="C91" s="134" t="s">
        <v>359</v>
      </c>
      <c r="D91" s="134">
        <v>4363</v>
      </c>
      <c r="E91" s="134" t="s">
        <v>360</v>
      </c>
      <c r="F91" s="134" t="s">
        <v>361</v>
      </c>
      <c r="G91" s="244" t="s">
        <v>461</v>
      </c>
      <c r="H91" s="135" t="s">
        <v>597</v>
      </c>
      <c r="I91" s="134" t="s">
        <v>362</v>
      </c>
      <c r="J91" s="134">
        <f t="shared" si="1"/>
        <v>1712869567</v>
      </c>
      <c r="K91" s="247" t="s">
        <v>462</v>
      </c>
      <c r="L91" s="285">
        <v>10</v>
      </c>
    </row>
    <row r="92" spans="1:12" hidden="1" x14ac:dyDescent="0.25">
      <c r="A92" s="137" t="s">
        <v>358</v>
      </c>
      <c r="B92" s="197">
        <v>1716727191</v>
      </c>
      <c r="C92" s="134" t="s">
        <v>359</v>
      </c>
      <c r="D92" s="134">
        <v>5454</v>
      </c>
      <c r="E92" s="134" t="s">
        <v>360</v>
      </c>
      <c r="F92" s="134" t="s">
        <v>361</v>
      </c>
      <c r="G92" s="196">
        <v>5505268400</v>
      </c>
      <c r="H92" s="135" t="s">
        <v>597</v>
      </c>
      <c r="I92" s="134" t="s">
        <v>362</v>
      </c>
      <c r="J92" s="134">
        <f t="shared" si="1"/>
        <v>1716727191</v>
      </c>
      <c r="K92" s="197" t="s">
        <v>501</v>
      </c>
      <c r="L92" s="285">
        <v>10</v>
      </c>
    </row>
    <row r="93" spans="1:12" hidden="1" x14ac:dyDescent="0.2">
      <c r="A93" s="137" t="s">
        <v>358</v>
      </c>
      <c r="B93" s="246">
        <v>1720248168</v>
      </c>
      <c r="C93" s="134" t="s">
        <v>359</v>
      </c>
      <c r="D93" s="134">
        <v>4363</v>
      </c>
      <c r="E93" s="134" t="s">
        <v>360</v>
      </c>
      <c r="F93" s="134" t="s">
        <v>361</v>
      </c>
      <c r="G93" s="257">
        <v>12381025956</v>
      </c>
      <c r="H93" s="135" t="s">
        <v>597</v>
      </c>
      <c r="I93" s="134" t="s">
        <v>362</v>
      </c>
      <c r="J93" s="134">
        <f t="shared" si="1"/>
        <v>1720248168</v>
      </c>
      <c r="K93" s="261" t="s">
        <v>522</v>
      </c>
      <c r="L93" s="285">
        <v>36</v>
      </c>
    </row>
    <row r="94" spans="1:12" hidden="1" x14ac:dyDescent="0.2">
      <c r="A94" s="137" t="s">
        <v>358</v>
      </c>
      <c r="B94" s="255">
        <v>1718371592</v>
      </c>
      <c r="C94" s="134" t="s">
        <v>359</v>
      </c>
      <c r="D94" s="134">
        <v>4363</v>
      </c>
      <c r="E94" s="134" t="s">
        <v>360</v>
      </c>
      <c r="F94" s="134" t="s">
        <v>361</v>
      </c>
      <c r="G94" s="253">
        <v>5980813200</v>
      </c>
      <c r="H94" s="135" t="s">
        <v>597</v>
      </c>
      <c r="I94" s="134" t="s">
        <v>362</v>
      </c>
      <c r="J94" s="134">
        <f t="shared" si="1"/>
        <v>1718371592</v>
      </c>
      <c r="K94" s="260" t="s">
        <v>482</v>
      </c>
      <c r="L94" s="285">
        <v>10</v>
      </c>
    </row>
    <row r="95" spans="1:12" hidden="1" x14ac:dyDescent="0.2">
      <c r="A95" s="137" t="s">
        <v>358</v>
      </c>
      <c r="B95" s="246">
        <v>1714580188</v>
      </c>
      <c r="C95" s="134" t="s">
        <v>359</v>
      </c>
      <c r="D95" s="134">
        <v>4363</v>
      </c>
      <c r="E95" s="134" t="s">
        <v>360</v>
      </c>
      <c r="F95" s="134" t="s">
        <v>361</v>
      </c>
      <c r="G95" s="257">
        <v>12136038846</v>
      </c>
      <c r="H95" s="135" t="s">
        <v>597</v>
      </c>
      <c r="I95" s="134" t="s">
        <v>362</v>
      </c>
      <c r="J95" s="134">
        <f t="shared" si="1"/>
        <v>1714580188</v>
      </c>
      <c r="K95" s="261" t="s">
        <v>539</v>
      </c>
      <c r="L95" s="285">
        <v>36</v>
      </c>
    </row>
    <row r="96" spans="1:12" hidden="1" x14ac:dyDescent="0.2">
      <c r="A96" s="137" t="s">
        <v>358</v>
      </c>
      <c r="B96" s="248">
        <v>1711667483</v>
      </c>
      <c r="C96" s="134" t="s">
        <v>359</v>
      </c>
      <c r="D96" s="134">
        <v>4363</v>
      </c>
      <c r="E96" s="134" t="s">
        <v>360</v>
      </c>
      <c r="F96" s="134" t="s">
        <v>361</v>
      </c>
      <c r="G96" s="244" t="s">
        <v>444</v>
      </c>
      <c r="H96" s="135" t="s">
        <v>597</v>
      </c>
      <c r="I96" s="134" t="s">
        <v>362</v>
      </c>
      <c r="J96" s="134">
        <f t="shared" si="1"/>
        <v>1711667483</v>
      </c>
      <c r="K96" s="247" t="s">
        <v>445</v>
      </c>
      <c r="L96" s="285">
        <v>17</v>
      </c>
    </row>
    <row r="97" spans="1:12" hidden="1" x14ac:dyDescent="0.2">
      <c r="A97" s="137" t="s">
        <v>358</v>
      </c>
      <c r="B97" s="245">
        <v>1704616257</v>
      </c>
      <c r="C97" s="134" t="s">
        <v>359</v>
      </c>
      <c r="D97" s="134">
        <v>4409</v>
      </c>
      <c r="E97" s="134" t="s">
        <v>360</v>
      </c>
      <c r="F97" s="134" t="s">
        <v>361</v>
      </c>
      <c r="G97" s="244" t="s">
        <v>190</v>
      </c>
      <c r="H97" s="135" t="s">
        <v>597</v>
      </c>
      <c r="I97" s="134" t="s">
        <v>362</v>
      </c>
      <c r="J97" s="134">
        <f t="shared" si="1"/>
        <v>1704616257</v>
      </c>
      <c r="K97" s="242" t="s">
        <v>442</v>
      </c>
      <c r="L97" s="285">
        <v>10</v>
      </c>
    </row>
    <row r="98" spans="1:12" hidden="1" x14ac:dyDescent="0.2">
      <c r="A98" s="137" t="s">
        <v>358</v>
      </c>
      <c r="B98" s="272" t="s">
        <v>549</v>
      </c>
      <c r="C98" s="134" t="s">
        <v>359</v>
      </c>
      <c r="D98" s="134">
        <v>4349</v>
      </c>
      <c r="E98" s="134" t="s">
        <v>360</v>
      </c>
      <c r="F98" s="134" t="s">
        <v>361</v>
      </c>
      <c r="G98" s="271" t="s">
        <v>548</v>
      </c>
      <c r="H98" s="135" t="s">
        <v>597</v>
      </c>
      <c r="I98" s="134" t="s">
        <v>362</v>
      </c>
      <c r="J98" s="134" t="str">
        <f t="shared" si="1"/>
        <v>0200777670</v>
      </c>
      <c r="K98" s="270" t="s">
        <v>293</v>
      </c>
      <c r="L98" s="113">
        <v>272</v>
      </c>
    </row>
    <row r="99" spans="1:12" x14ac:dyDescent="0.2">
      <c r="A99" s="137" t="s">
        <v>358</v>
      </c>
      <c r="B99" s="246">
        <v>1715139331</v>
      </c>
      <c r="C99" s="134" t="s">
        <v>359</v>
      </c>
      <c r="D99" s="134">
        <v>4338</v>
      </c>
      <c r="E99" s="134" t="s">
        <v>360</v>
      </c>
      <c r="F99" s="134" t="s">
        <v>361</v>
      </c>
      <c r="G99" s="257">
        <v>5421104100</v>
      </c>
      <c r="H99" s="135" t="s">
        <v>597</v>
      </c>
      <c r="I99" s="134" t="s">
        <v>362</v>
      </c>
      <c r="J99" s="134">
        <f t="shared" si="1"/>
        <v>1715139331</v>
      </c>
      <c r="K99" s="246" t="s">
        <v>500</v>
      </c>
      <c r="L99" s="285">
        <v>10</v>
      </c>
    </row>
    <row r="100" spans="1:12" hidden="1" x14ac:dyDescent="0.2">
      <c r="A100" s="137" t="s">
        <v>358</v>
      </c>
      <c r="B100" s="246">
        <v>1709765372</v>
      </c>
      <c r="C100" s="134" t="s">
        <v>359</v>
      </c>
      <c r="D100" s="134">
        <v>4363</v>
      </c>
      <c r="E100" s="134" t="s">
        <v>360</v>
      </c>
      <c r="F100" s="134" t="s">
        <v>361</v>
      </c>
      <c r="G100" s="257">
        <v>117038319</v>
      </c>
      <c r="H100" s="135" t="s">
        <v>597</v>
      </c>
      <c r="I100" s="134" t="s">
        <v>362</v>
      </c>
      <c r="J100" s="134">
        <f t="shared" si="1"/>
        <v>1709765372</v>
      </c>
      <c r="K100" s="261" t="s">
        <v>534</v>
      </c>
      <c r="L100" s="285">
        <v>35</v>
      </c>
    </row>
    <row r="101" spans="1:12" hidden="1" x14ac:dyDescent="0.2">
      <c r="A101" s="137" t="s">
        <v>358</v>
      </c>
      <c r="B101" s="246">
        <v>1722190202</v>
      </c>
      <c r="C101" s="134" t="s">
        <v>359</v>
      </c>
      <c r="D101" s="134">
        <v>5479</v>
      </c>
      <c r="E101" s="134" t="s">
        <v>360</v>
      </c>
      <c r="F101" s="134" t="s">
        <v>361</v>
      </c>
      <c r="G101" s="257">
        <v>4006045179</v>
      </c>
      <c r="H101" s="135" t="s">
        <v>597</v>
      </c>
      <c r="I101" s="134" t="s">
        <v>362</v>
      </c>
      <c r="J101" s="134">
        <f t="shared" si="1"/>
        <v>1722190202</v>
      </c>
      <c r="K101" s="261" t="s">
        <v>514</v>
      </c>
      <c r="L101" s="285">
        <v>66</v>
      </c>
    </row>
    <row r="102" spans="1:12" hidden="1" x14ac:dyDescent="0.25">
      <c r="A102" s="137" t="s">
        <v>358</v>
      </c>
      <c r="B102" s="206">
        <v>1713487336</v>
      </c>
      <c r="C102" s="134" t="s">
        <v>359</v>
      </c>
      <c r="D102" s="134">
        <v>4363</v>
      </c>
      <c r="E102" s="134" t="s">
        <v>360</v>
      </c>
      <c r="F102" s="134" t="s">
        <v>361</v>
      </c>
      <c r="G102" s="206">
        <v>2202916350</v>
      </c>
      <c r="H102" s="135" t="s">
        <v>597</v>
      </c>
      <c r="I102" s="134" t="s">
        <v>362</v>
      </c>
      <c r="J102" s="134">
        <f t="shared" si="1"/>
        <v>1713487336</v>
      </c>
      <c r="K102" s="206" t="s">
        <v>578</v>
      </c>
      <c r="L102" s="285">
        <v>10</v>
      </c>
    </row>
    <row r="103" spans="1:12" hidden="1" x14ac:dyDescent="0.2">
      <c r="A103" s="137" t="s">
        <v>358</v>
      </c>
      <c r="B103" s="246">
        <v>1722845524</v>
      </c>
      <c r="C103" s="134" t="s">
        <v>359</v>
      </c>
      <c r="D103" s="134">
        <v>4363</v>
      </c>
      <c r="E103" s="134" t="s">
        <v>360</v>
      </c>
      <c r="F103" s="134" t="s">
        <v>361</v>
      </c>
      <c r="G103" s="257">
        <v>2204164246</v>
      </c>
      <c r="H103" s="135" t="s">
        <v>597</v>
      </c>
      <c r="I103" s="134" t="s">
        <v>362</v>
      </c>
      <c r="J103" s="134">
        <f t="shared" si="1"/>
        <v>1722845524</v>
      </c>
      <c r="K103" s="261" t="s">
        <v>485</v>
      </c>
      <c r="L103" s="285">
        <v>10</v>
      </c>
    </row>
    <row r="104" spans="1:12" hidden="1" x14ac:dyDescent="0.2">
      <c r="A104" s="137" t="s">
        <v>358</v>
      </c>
      <c r="B104" s="275">
        <v>1715991392</v>
      </c>
      <c r="C104" s="134" t="s">
        <v>359</v>
      </c>
      <c r="D104" s="134">
        <v>5479</v>
      </c>
      <c r="E104" s="134" t="s">
        <v>360</v>
      </c>
      <c r="F104" s="134" t="s">
        <v>361</v>
      </c>
      <c r="G104" s="273">
        <v>2200961290</v>
      </c>
      <c r="H104" s="135" t="s">
        <v>597</v>
      </c>
      <c r="I104" s="134" t="s">
        <v>362</v>
      </c>
      <c r="J104" s="134">
        <f t="shared" si="1"/>
        <v>1715991392</v>
      </c>
      <c r="K104" s="274" t="s">
        <v>550</v>
      </c>
      <c r="L104" s="285">
        <v>10</v>
      </c>
    </row>
    <row r="105" spans="1:12" hidden="1" x14ac:dyDescent="0.2">
      <c r="A105" s="137" t="s">
        <v>358</v>
      </c>
      <c r="B105" s="275" t="s">
        <v>553</v>
      </c>
      <c r="C105" s="134" t="s">
        <v>359</v>
      </c>
      <c r="D105" s="134">
        <v>4409</v>
      </c>
      <c r="E105" s="134" t="s">
        <v>360</v>
      </c>
      <c r="F105" s="134" t="s">
        <v>361</v>
      </c>
      <c r="G105" s="273" t="s">
        <v>551</v>
      </c>
      <c r="H105" s="135" t="s">
        <v>597</v>
      </c>
      <c r="I105" s="134" t="s">
        <v>362</v>
      </c>
      <c r="J105" s="134" t="str">
        <f t="shared" si="1"/>
        <v>1719167080</v>
      </c>
      <c r="K105" s="274" t="s">
        <v>552</v>
      </c>
      <c r="L105" s="285">
        <v>10</v>
      </c>
    </row>
    <row r="106" spans="1:12" hidden="1" x14ac:dyDescent="0.2">
      <c r="A106" s="137" t="s">
        <v>358</v>
      </c>
      <c r="B106" s="255">
        <v>1100130010</v>
      </c>
      <c r="C106" s="134" t="s">
        <v>359</v>
      </c>
      <c r="D106" s="134">
        <v>5479</v>
      </c>
      <c r="E106" s="134" t="s">
        <v>360</v>
      </c>
      <c r="F106" s="134" t="s">
        <v>361</v>
      </c>
      <c r="G106" s="253">
        <v>1030151963</v>
      </c>
      <c r="H106" s="135" t="s">
        <v>597</v>
      </c>
      <c r="I106" s="134" t="s">
        <v>362</v>
      </c>
      <c r="J106" s="134">
        <f t="shared" si="1"/>
        <v>1100130010</v>
      </c>
      <c r="K106" s="256" t="s">
        <v>480</v>
      </c>
      <c r="L106" s="285">
        <v>497</v>
      </c>
    </row>
    <row r="107" spans="1:12" hidden="1" x14ac:dyDescent="0.25">
      <c r="A107" s="137" t="s">
        <v>358</v>
      </c>
      <c r="B107" s="197">
        <v>1725183964</v>
      </c>
      <c r="C107" s="134" t="s">
        <v>359</v>
      </c>
      <c r="D107" s="134">
        <v>4363</v>
      </c>
      <c r="E107" s="134" t="s">
        <v>360</v>
      </c>
      <c r="F107" s="134" t="s">
        <v>361</v>
      </c>
      <c r="G107" s="208">
        <v>401060003444</v>
      </c>
      <c r="H107" s="135" t="s">
        <v>597</v>
      </c>
      <c r="I107" s="134" t="s">
        <v>362</v>
      </c>
      <c r="J107" s="134">
        <f t="shared" si="1"/>
        <v>1725183964</v>
      </c>
      <c r="K107" s="197" t="s">
        <v>525</v>
      </c>
      <c r="L107" s="285">
        <v>206</v>
      </c>
    </row>
    <row r="108" spans="1:12" hidden="1" x14ac:dyDescent="0.2">
      <c r="A108" s="137" t="s">
        <v>358</v>
      </c>
      <c r="B108" s="255">
        <v>1714416599</v>
      </c>
      <c r="C108" s="134" t="s">
        <v>359</v>
      </c>
      <c r="D108" s="134">
        <v>4363</v>
      </c>
      <c r="E108" s="134" t="s">
        <v>360</v>
      </c>
      <c r="F108" s="134" t="s">
        <v>361</v>
      </c>
      <c r="G108" s="253">
        <v>1030077956</v>
      </c>
      <c r="H108" s="135" t="s">
        <v>597</v>
      </c>
      <c r="I108" s="134" t="s">
        <v>362</v>
      </c>
      <c r="J108" s="134">
        <f t="shared" si="1"/>
        <v>1714416599</v>
      </c>
      <c r="K108" s="254" t="s">
        <v>466</v>
      </c>
      <c r="L108" s="285">
        <v>497</v>
      </c>
    </row>
    <row r="109" spans="1:12" hidden="1" x14ac:dyDescent="0.2">
      <c r="A109" s="137" t="s">
        <v>358</v>
      </c>
      <c r="B109" s="246">
        <v>1720897212</v>
      </c>
      <c r="C109" s="134" t="s">
        <v>359</v>
      </c>
      <c r="D109" s="134">
        <v>5479</v>
      </c>
      <c r="E109" s="134" t="s">
        <v>360</v>
      </c>
      <c r="F109" s="134" t="s">
        <v>361</v>
      </c>
      <c r="G109" s="257">
        <v>12183050555</v>
      </c>
      <c r="H109" s="135" t="s">
        <v>597</v>
      </c>
      <c r="I109" s="134" t="s">
        <v>362</v>
      </c>
      <c r="J109" s="134">
        <f t="shared" si="1"/>
        <v>1720897212</v>
      </c>
      <c r="K109" s="261" t="s">
        <v>484</v>
      </c>
      <c r="L109" s="285">
        <v>36</v>
      </c>
    </row>
    <row r="110" spans="1:12" hidden="1" x14ac:dyDescent="0.25">
      <c r="A110" s="137" t="s">
        <v>358</v>
      </c>
      <c r="B110" s="285">
        <v>1726877150</v>
      </c>
      <c r="C110" s="134" t="s">
        <v>359</v>
      </c>
      <c r="D110" s="134">
        <v>4261</v>
      </c>
      <c r="E110" s="134" t="s">
        <v>360</v>
      </c>
      <c r="F110" s="134" t="s">
        <v>361</v>
      </c>
      <c r="G110" s="59" t="s">
        <v>397</v>
      </c>
      <c r="H110" s="135" t="s">
        <v>597</v>
      </c>
      <c r="I110" s="134" t="s">
        <v>362</v>
      </c>
      <c r="J110" s="134">
        <f t="shared" si="1"/>
        <v>1726877150</v>
      </c>
      <c r="K110" s="285" t="s">
        <v>398</v>
      </c>
      <c r="L110" s="285">
        <v>497</v>
      </c>
    </row>
    <row r="111" spans="1:12" hidden="1" x14ac:dyDescent="0.25">
      <c r="A111" s="137" t="s">
        <v>358</v>
      </c>
      <c r="B111" s="218" t="s">
        <v>565</v>
      </c>
      <c r="C111" s="134" t="s">
        <v>359</v>
      </c>
      <c r="D111" s="134">
        <v>5440</v>
      </c>
      <c r="E111" s="134" t="s">
        <v>360</v>
      </c>
      <c r="F111" s="134" t="s">
        <v>361</v>
      </c>
      <c r="G111" s="218">
        <v>2000306</v>
      </c>
      <c r="H111" s="135" t="s">
        <v>597</v>
      </c>
      <c r="I111" s="134" t="s">
        <v>362</v>
      </c>
      <c r="J111" s="134" t="str">
        <f t="shared" si="1"/>
        <v>0103624755</v>
      </c>
      <c r="K111" s="219" t="s">
        <v>564</v>
      </c>
      <c r="L111" s="113">
        <v>8000</v>
      </c>
    </row>
    <row r="112" spans="1:12" hidden="1" x14ac:dyDescent="0.2">
      <c r="A112" s="137" t="s">
        <v>358</v>
      </c>
      <c r="B112" s="272" t="s">
        <v>557</v>
      </c>
      <c r="C112" s="134" t="s">
        <v>359</v>
      </c>
      <c r="D112" s="134">
        <v>5440</v>
      </c>
      <c r="E112" s="134" t="s">
        <v>360</v>
      </c>
      <c r="F112" s="134" t="s">
        <v>361</v>
      </c>
      <c r="G112" s="271" t="s">
        <v>555</v>
      </c>
      <c r="H112" s="135" t="s">
        <v>597</v>
      </c>
      <c r="I112" s="134" t="s">
        <v>362</v>
      </c>
      <c r="J112" s="134" t="str">
        <f t="shared" si="1"/>
        <v>1712117843</v>
      </c>
      <c r="K112" s="270" t="s">
        <v>556</v>
      </c>
      <c r="L112" s="113">
        <v>36</v>
      </c>
    </row>
    <row r="113" spans="1:12" hidden="1" x14ac:dyDescent="0.2">
      <c r="A113" s="137" t="s">
        <v>358</v>
      </c>
      <c r="B113" s="272" t="s">
        <v>571</v>
      </c>
      <c r="C113" s="134" t="s">
        <v>359</v>
      </c>
      <c r="D113" s="134">
        <v>4363</v>
      </c>
      <c r="E113" s="134" t="s">
        <v>360</v>
      </c>
      <c r="F113" s="134" t="s">
        <v>361</v>
      </c>
      <c r="G113" s="271" t="s">
        <v>569</v>
      </c>
      <c r="H113" s="135" t="s">
        <v>597</v>
      </c>
      <c r="I113" s="134" t="s">
        <v>362</v>
      </c>
      <c r="J113" s="134" t="str">
        <f t="shared" si="1"/>
        <v>1716900400</v>
      </c>
      <c r="K113" s="270" t="s">
        <v>570</v>
      </c>
      <c r="L113" s="285">
        <v>32</v>
      </c>
    </row>
    <row r="114" spans="1:12" x14ac:dyDescent="0.2">
      <c r="A114" s="137" t="s">
        <v>358</v>
      </c>
      <c r="B114" s="275" t="s">
        <v>560</v>
      </c>
      <c r="C114" s="134" t="s">
        <v>359</v>
      </c>
      <c r="D114" s="134">
        <v>4338</v>
      </c>
      <c r="E114" s="134" t="s">
        <v>360</v>
      </c>
      <c r="F114" s="134" t="s">
        <v>361</v>
      </c>
      <c r="G114" s="273" t="s">
        <v>558</v>
      </c>
      <c r="H114" s="135" t="s">
        <v>597</v>
      </c>
      <c r="I114" s="134" t="s">
        <v>362</v>
      </c>
      <c r="J114" s="134" t="str">
        <f t="shared" si="1"/>
        <v>0501849640</v>
      </c>
      <c r="K114" s="274" t="s">
        <v>559</v>
      </c>
      <c r="L114" s="285">
        <v>272</v>
      </c>
    </row>
    <row r="115" spans="1:12" hidden="1" x14ac:dyDescent="0.2">
      <c r="A115" s="137" t="s">
        <v>358</v>
      </c>
      <c r="B115" s="246">
        <v>1700759853</v>
      </c>
      <c r="C115" s="134" t="s">
        <v>359</v>
      </c>
      <c r="D115" s="134">
        <v>4363</v>
      </c>
      <c r="E115" s="134" t="s">
        <v>360</v>
      </c>
      <c r="F115" s="134" t="s">
        <v>361</v>
      </c>
      <c r="G115" s="257">
        <v>1030140600</v>
      </c>
      <c r="H115" s="135" t="s">
        <v>597</v>
      </c>
      <c r="I115" s="134" t="s">
        <v>362</v>
      </c>
      <c r="J115" s="134">
        <f t="shared" si="1"/>
        <v>1700759853</v>
      </c>
      <c r="K115" s="262" t="s">
        <v>487</v>
      </c>
      <c r="L115" s="285">
        <v>497</v>
      </c>
    </row>
    <row r="116" spans="1:12" hidden="1" x14ac:dyDescent="0.2">
      <c r="A116" s="137" t="s">
        <v>358</v>
      </c>
      <c r="B116" s="255">
        <v>1706061627</v>
      </c>
      <c r="C116" s="134" t="s">
        <v>359</v>
      </c>
      <c r="D116" s="134">
        <v>5479</v>
      </c>
      <c r="E116" s="134" t="s">
        <v>360</v>
      </c>
      <c r="F116" s="134" t="s">
        <v>361</v>
      </c>
      <c r="G116" s="253">
        <v>2204264915</v>
      </c>
      <c r="H116" s="135" t="s">
        <v>597</v>
      </c>
      <c r="I116" s="134" t="s">
        <v>362</v>
      </c>
      <c r="J116" s="134">
        <f t="shared" si="1"/>
        <v>1706061627</v>
      </c>
      <c r="K116" s="256" t="s">
        <v>479</v>
      </c>
      <c r="L116" s="285">
        <v>10</v>
      </c>
    </row>
    <row r="117" spans="1:12" hidden="1" x14ac:dyDescent="0.25">
      <c r="A117" s="137" t="s">
        <v>358</v>
      </c>
      <c r="B117" s="223" t="s">
        <v>568</v>
      </c>
      <c r="C117" s="134" t="s">
        <v>359</v>
      </c>
      <c r="D117" s="134">
        <v>4363</v>
      </c>
      <c r="E117" s="134" t="s">
        <v>360</v>
      </c>
      <c r="F117" s="134" t="s">
        <v>361</v>
      </c>
      <c r="G117" s="221" t="s">
        <v>566</v>
      </c>
      <c r="H117" s="135" t="s">
        <v>597</v>
      </c>
      <c r="I117" s="134" t="s">
        <v>362</v>
      </c>
      <c r="J117" s="134" t="str">
        <f t="shared" si="1"/>
        <v>1713166781</v>
      </c>
      <c r="K117" s="222" t="s">
        <v>567</v>
      </c>
      <c r="L117" s="285">
        <v>42</v>
      </c>
    </row>
    <row r="118" spans="1:12" hidden="1" x14ac:dyDescent="0.25">
      <c r="A118" s="137" t="s">
        <v>358</v>
      </c>
      <c r="B118" s="257">
        <v>1757250780</v>
      </c>
      <c r="C118" s="134" t="s">
        <v>359</v>
      </c>
      <c r="D118" s="134">
        <v>5454</v>
      </c>
      <c r="E118" s="134" t="s">
        <v>360</v>
      </c>
      <c r="F118" s="134" t="s">
        <v>361</v>
      </c>
      <c r="G118" s="257">
        <v>1052314871</v>
      </c>
      <c r="H118" s="135" t="s">
        <v>597</v>
      </c>
      <c r="I118" s="134" t="s">
        <v>362</v>
      </c>
      <c r="J118" s="134">
        <f t="shared" si="1"/>
        <v>1757250780</v>
      </c>
      <c r="K118" s="278" t="s">
        <v>584</v>
      </c>
      <c r="L118" s="285">
        <v>30</v>
      </c>
    </row>
    <row r="119" spans="1:12" hidden="1" x14ac:dyDescent="0.2">
      <c r="A119" s="137" t="s">
        <v>358</v>
      </c>
      <c r="B119" s="246">
        <v>1700571647</v>
      </c>
      <c r="C119" s="134" t="s">
        <v>359</v>
      </c>
      <c r="D119" s="134">
        <v>4363</v>
      </c>
      <c r="E119" s="134" t="s">
        <v>360</v>
      </c>
      <c r="F119" s="134" t="s">
        <v>361</v>
      </c>
      <c r="G119" s="257">
        <v>380757960</v>
      </c>
      <c r="H119" s="135" t="s">
        <v>597</v>
      </c>
      <c r="I119" s="134" t="s">
        <v>362</v>
      </c>
      <c r="J119" s="134">
        <f t="shared" si="1"/>
        <v>1700571647</v>
      </c>
      <c r="K119" s="261" t="s">
        <v>489</v>
      </c>
      <c r="L119" s="285">
        <v>32</v>
      </c>
    </row>
    <row r="120" spans="1:12" hidden="1" x14ac:dyDescent="0.2">
      <c r="A120" s="137" t="s">
        <v>358</v>
      </c>
      <c r="B120" s="268">
        <v>1900203611</v>
      </c>
      <c r="C120" s="134" t="s">
        <v>359</v>
      </c>
      <c r="D120" s="134">
        <v>5479</v>
      </c>
      <c r="E120" s="134" t="s">
        <v>360</v>
      </c>
      <c r="F120" s="134" t="s">
        <v>361</v>
      </c>
      <c r="G120" s="265">
        <v>2203919922</v>
      </c>
      <c r="H120" s="135" t="s">
        <v>597</v>
      </c>
      <c r="I120" s="134" t="s">
        <v>362</v>
      </c>
      <c r="J120" s="134">
        <f t="shared" si="1"/>
        <v>1900203611</v>
      </c>
      <c r="K120" s="264" t="s">
        <v>523</v>
      </c>
      <c r="L120" s="285">
        <v>10</v>
      </c>
    </row>
    <row r="121" spans="1:12" hidden="1" x14ac:dyDescent="0.25">
      <c r="A121" s="137" t="s">
        <v>358</v>
      </c>
      <c r="B121" s="257">
        <v>1705407458</v>
      </c>
      <c r="C121" s="134" t="s">
        <v>359</v>
      </c>
      <c r="D121" s="134">
        <v>5454</v>
      </c>
      <c r="E121" s="134" t="s">
        <v>360</v>
      </c>
      <c r="F121" s="134" t="s">
        <v>361</v>
      </c>
      <c r="G121" s="257">
        <v>4593400100</v>
      </c>
      <c r="H121" s="135" t="s">
        <v>597</v>
      </c>
      <c r="I121" s="134" t="s">
        <v>362</v>
      </c>
      <c r="J121" s="134">
        <f t="shared" si="1"/>
        <v>1705407458</v>
      </c>
      <c r="K121" s="257" t="s">
        <v>585</v>
      </c>
      <c r="L121" s="285">
        <v>10</v>
      </c>
    </row>
    <row r="122" spans="1:12" hidden="1" x14ac:dyDescent="0.25">
      <c r="A122" s="137" t="s">
        <v>358</v>
      </c>
      <c r="B122" s="227" t="s">
        <v>589</v>
      </c>
      <c r="C122" s="134" t="s">
        <v>359</v>
      </c>
      <c r="D122" s="134">
        <v>5454</v>
      </c>
      <c r="E122" s="134" t="s">
        <v>360</v>
      </c>
      <c r="F122" s="134" t="s">
        <v>361</v>
      </c>
      <c r="G122" s="206">
        <v>3265994800</v>
      </c>
      <c r="H122" s="135" t="s">
        <v>597</v>
      </c>
      <c r="I122" s="134" t="s">
        <v>362</v>
      </c>
      <c r="J122" s="134" t="str">
        <f t="shared" ref="J122:J141" si="2">+B122</f>
        <v>0300401403</v>
      </c>
      <c r="K122" s="206" t="s">
        <v>588</v>
      </c>
      <c r="L122" s="285">
        <v>10</v>
      </c>
    </row>
    <row r="123" spans="1:12" hidden="1" x14ac:dyDescent="0.25">
      <c r="A123" s="137" t="s">
        <v>358</v>
      </c>
      <c r="B123" s="206">
        <v>1702471416</v>
      </c>
      <c r="C123" s="134" t="s">
        <v>359</v>
      </c>
      <c r="D123" s="134">
        <v>4363</v>
      </c>
      <c r="E123" s="134" t="s">
        <v>360</v>
      </c>
      <c r="F123" s="134" t="s">
        <v>361</v>
      </c>
      <c r="G123" s="205">
        <v>1210009086</v>
      </c>
      <c r="H123" s="135" t="s">
        <v>597</v>
      </c>
      <c r="I123" s="134" t="s">
        <v>362</v>
      </c>
      <c r="J123" s="134">
        <f t="shared" si="2"/>
        <v>1702471416</v>
      </c>
      <c r="K123" s="206" t="s">
        <v>516</v>
      </c>
      <c r="L123" s="285">
        <v>66</v>
      </c>
    </row>
    <row r="124" spans="1:12" hidden="1" x14ac:dyDescent="0.2">
      <c r="A124" s="137" t="s">
        <v>358</v>
      </c>
      <c r="B124" s="246">
        <v>1726131350</v>
      </c>
      <c r="C124" s="134" t="s">
        <v>359</v>
      </c>
      <c r="D124" s="134">
        <v>5479</v>
      </c>
      <c r="E124" s="134" t="s">
        <v>360</v>
      </c>
      <c r="F124" s="134" t="s">
        <v>361</v>
      </c>
      <c r="G124" s="257">
        <v>1051125730</v>
      </c>
      <c r="H124" s="135" t="s">
        <v>597</v>
      </c>
      <c r="I124" s="134" t="s">
        <v>362</v>
      </c>
      <c r="J124" s="134">
        <f t="shared" si="2"/>
        <v>1726131350</v>
      </c>
      <c r="K124" s="261" t="s">
        <v>493</v>
      </c>
      <c r="L124" s="285">
        <v>30</v>
      </c>
    </row>
    <row r="125" spans="1:12" hidden="1" x14ac:dyDescent="0.2">
      <c r="A125" s="137" t="s">
        <v>358</v>
      </c>
      <c r="B125" s="255">
        <v>1707338073</v>
      </c>
      <c r="C125" s="134" t="s">
        <v>359</v>
      </c>
      <c r="D125" s="134">
        <v>5479</v>
      </c>
      <c r="E125" s="134" t="s">
        <v>360</v>
      </c>
      <c r="F125" s="134" t="s">
        <v>361</v>
      </c>
      <c r="G125" s="253">
        <v>1631017919</v>
      </c>
      <c r="H125" s="135" t="s">
        <v>597</v>
      </c>
      <c r="I125" s="134" t="s">
        <v>362</v>
      </c>
      <c r="J125" s="134">
        <f t="shared" si="2"/>
        <v>1707338073</v>
      </c>
      <c r="K125" s="256" t="s">
        <v>474</v>
      </c>
      <c r="L125" s="285">
        <v>37</v>
      </c>
    </row>
    <row r="126" spans="1:12" hidden="1" x14ac:dyDescent="0.2">
      <c r="A126" s="137" t="s">
        <v>358</v>
      </c>
      <c r="B126" s="248">
        <v>1709814840</v>
      </c>
      <c r="C126" s="134" t="s">
        <v>359</v>
      </c>
      <c r="D126" s="134">
        <v>4363</v>
      </c>
      <c r="E126" s="134" t="s">
        <v>360</v>
      </c>
      <c r="F126" s="134" t="s">
        <v>361</v>
      </c>
      <c r="G126" s="244" t="s">
        <v>459</v>
      </c>
      <c r="H126" s="135" t="s">
        <v>597</v>
      </c>
      <c r="I126" s="134" t="s">
        <v>362</v>
      </c>
      <c r="J126" s="134">
        <f t="shared" si="2"/>
        <v>1709814840</v>
      </c>
      <c r="K126" s="247" t="s">
        <v>460</v>
      </c>
      <c r="L126" s="285">
        <v>10</v>
      </c>
    </row>
    <row r="127" spans="1:12" x14ac:dyDescent="0.25">
      <c r="A127" s="137" t="s">
        <v>358</v>
      </c>
      <c r="B127" s="223" t="s">
        <v>568</v>
      </c>
      <c r="C127" s="134" t="s">
        <v>359</v>
      </c>
      <c r="D127" s="134">
        <v>4338</v>
      </c>
      <c r="E127" s="134" t="s">
        <v>360</v>
      </c>
      <c r="F127" s="134" t="s">
        <v>361</v>
      </c>
      <c r="G127" s="221" t="s">
        <v>566</v>
      </c>
      <c r="H127" s="135" t="s">
        <v>597</v>
      </c>
      <c r="I127" s="134" t="s">
        <v>362</v>
      </c>
      <c r="J127" s="134" t="str">
        <f t="shared" si="2"/>
        <v>1713166781</v>
      </c>
      <c r="K127" s="222" t="s">
        <v>567</v>
      </c>
      <c r="L127" s="285">
        <v>42</v>
      </c>
    </row>
    <row r="128" spans="1:12" hidden="1" x14ac:dyDescent="0.2">
      <c r="A128" s="137" t="s">
        <v>358</v>
      </c>
      <c r="B128" s="246">
        <v>1720248168</v>
      </c>
      <c r="C128" s="134" t="s">
        <v>359</v>
      </c>
      <c r="D128" s="134">
        <v>5454</v>
      </c>
      <c r="E128" s="134" t="s">
        <v>360</v>
      </c>
      <c r="F128" s="134" t="s">
        <v>361</v>
      </c>
      <c r="G128" s="257">
        <v>12381025956</v>
      </c>
      <c r="H128" s="135" t="s">
        <v>597</v>
      </c>
      <c r="I128" s="134" t="s">
        <v>362</v>
      </c>
      <c r="J128" s="134">
        <f t="shared" si="2"/>
        <v>1720248168</v>
      </c>
      <c r="K128" s="261" t="s">
        <v>522</v>
      </c>
      <c r="L128" s="285">
        <v>36</v>
      </c>
    </row>
    <row r="129" spans="1:12" hidden="1" x14ac:dyDescent="0.2">
      <c r="A129" s="137" t="s">
        <v>358</v>
      </c>
      <c r="B129" s="246">
        <v>1719606137</v>
      </c>
      <c r="C129" s="134" t="s">
        <v>359</v>
      </c>
      <c r="D129" s="134">
        <v>4363</v>
      </c>
      <c r="E129" s="134" t="s">
        <v>360</v>
      </c>
      <c r="F129" s="134" t="s">
        <v>361</v>
      </c>
      <c r="G129" s="257">
        <v>2201598393</v>
      </c>
      <c r="H129" s="135" t="s">
        <v>597</v>
      </c>
      <c r="I129" s="134" t="s">
        <v>362</v>
      </c>
      <c r="J129" s="134">
        <f t="shared" si="2"/>
        <v>1719606137</v>
      </c>
      <c r="K129" s="262" t="s">
        <v>502</v>
      </c>
      <c r="L129" s="285">
        <v>10</v>
      </c>
    </row>
    <row r="130" spans="1:12" hidden="1" x14ac:dyDescent="0.2">
      <c r="A130" s="137" t="s">
        <v>358</v>
      </c>
      <c r="B130" s="246">
        <v>1720019767</v>
      </c>
      <c r="C130" s="134" t="s">
        <v>359</v>
      </c>
      <c r="D130" s="134">
        <v>5479</v>
      </c>
      <c r="E130" s="134" t="s">
        <v>360</v>
      </c>
      <c r="F130" s="134" t="s">
        <v>361</v>
      </c>
      <c r="G130" s="257">
        <v>2204488979</v>
      </c>
      <c r="H130" s="135" t="s">
        <v>597</v>
      </c>
      <c r="I130" s="134" t="s">
        <v>362</v>
      </c>
      <c r="J130" s="134">
        <f t="shared" si="2"/>
        <v>1720019767</v>
      </c>
      <c r="K130" s="261" t="s">
        <v>503</v>
      </c>
      <c r="L130" s="285">
        <v>10</v>
      </c>
    </row>
    <row r="131" spans="1:12" x14ac:dyDescent="0.2">
      <c r="A131" s="137" t="s">
        <v>358</v>
      </c>
      <c r="B131" s="246">
        <v>1722845524</v>
      </c>
      <c r="C131" s="134" t="s">
        <v>359</v>
      </c>
      <c r="D131" s="134">
        <v>4338</v>
      </c>
      <c r="E131" s="134" t="s">
        <v>360</v>
      </c>
      <c r="F131" s="134" t="s">
        <v>361</v>
      </c>
      <c r="G131" s="257">
        <v>2204164246</v>
      </c>
      <c r="H131" s="135" t="s">
        <v>597</v>
      </c>
      <c r="I131" s="134" t="s">
        <v>362</v>
      </c>
      <c r="J131" s="134">
        <f t="shared" si="2"/>
        <v>1722845524</v>
      </c>
      <c r="K131" s="261" t="s">
        <v>485</v>
      </c>
      <c r="L131" s="285">
        <v>10</v>
      </c>
    </row>
    <row r="132" spans="1:12" hidden="1" x14ac:dyDescent="0.2">
      <c r="A132" s="137" t="s">
        <v>358</v>
      </c>
      <c r="B132" s="246">
        <v>1727080903</v>
      </c>
      <c r="C132" s="134" t="s">
        <v>359</v>
      </c>
      <c r="D132" s="134">
        <v>4363</v>
      </c>
      <c r="E132" s="134" t="s">
        <v>360</v>
      </c>
      <c r="F132" s="134" t="s">
        <v>361</v>
      </c>
      <c r="G132" s="257">
        <v>2203891999</v>
      </c>
      <c r="H132" s="135" t="s">
        <v>597</v>
      </c>
      <c r="I132" s="134" t="s">
        <v>362</v>
      </c>
      <c r="J132" s="134">
        <f t="shared" si="2"/>
        <v>1727080903</v>
      </c>
      <c r="K132" s="261" t="s">
        <v>546</v>
      </c>
      <c r="L132" s="285">
        <v>10</v>
      </c>
    </row>
    <row r="133" spans="1:12" hidden="1" x14ac:dyDescent="0.2">
      <c r="A133" s="137" t="s">
        <v>358</v>
      </c>
      <c r="B133" s="246">
        <v>1720019767</v>
      </c>
      <c r="C133" s="134" t="s">
        <v>359</v>
      </c>
      <c r="D133" s="134">
        <v>5454</v>
      </c>
      <c r="E133" s="134" t="s">
        <v>360</v>
      </c>
      <c r="F133" s="134" t="s">
        <v>361</v>
      </c>
      <c r="G133" s="257">
        <v>2204488979</v>
      </c>
      <c r="H133" s="135" t="s">
        <v>597</v>
      </c>
      <c r="I133" s="134" t="s">
        <v>362</v>
      </c>
      <c r="J133" s="134">
        <f t="shared" si="2"/>
        <v>1720019767</v>
      </c>
      <c r="K133" s="261" t="s">
        <v>503</v>
      </c>
      <c r="L133" s="285">
        <v>10</v>
      </c>
    </row>
    <row r="134" spans="1:12" hidden="1" x14ac:dyDescent="0.2">
      <c r="A134" s="137" t="s">
        <v>358</v>
      </c>
      <c r="B134" s="258" t="s">
        <v>509</v>
      </c>
      <c r="C134" s="134" t="s">
        <v>359</v>
      </c>
      <c r="D134" s="134">
        <v>5479</v>
      </c>
      <c r="E134" s="134" t="s">
        <v>360</v>
      </c>
      <c r="F134" s="134" t="s">
        <v>361</v>
      </c>
      <c r="G134" s="267" t="s">
        <v>507</v>
      </c>
      <c r="H134" s="135" t="s">
        <v>597</v>
      </c>
      <c r="I134" s="134" t="s">
        <v>362</v>
      </c>
      <c r="J134" s="134" t="str">
        <f t="shared" si="2"/>
        <v>0603080870</v>
      </c>
      <c r="K134" s="264" t="s">
        <v>508</v>
      </c>
      <c r="L134" s="285">
        <v>429</v>
      </c>
    </row>
    <row r="135" spans="1:12" hidden="1" x14ac:dyDescent="0.2">
      <c r="A135" s="137" t="s">
        <v>358</v>
      </c>
      <c r="B135" s="249" t="s">
        <v>451</v>
      </c>
      <c r="C135" s="134" t="s">
        <v>359</v>
      </c>
      <c r="D135" s="134">
        <v>5479</v>
      </c>
      <c r="E135" s="134" t="s">
        <v>360</v>
      </c>
      <c r="F135" s="134" t="s">
        <v>361</v>
      </c>
      <c r="G135" s="244" t="s">
        <v>449</v>
      </c>
      <c r="H135" s="135" t="s">
        <v>597</v>
      </c>
      <c r="I135" s="134" t="s">
        <v>362</v>
      </c>
      <c r="J135" s="134" t="str">
        <f t="shared" si="2"/>
        <v>0200365096</v>
      </c>
      <c r="K135" s="247" t="s">
        <v>450</v>
      </c>
      <c r="L135" s="285">
        <v>10</v>
      </c>
    </row>
    <row r="136" spans="1:12" hidden="1" x14ac:dyDescent="0.2">
      <c r="A136" s="137" t="s">
        <v>358</v>
      </c>
      <c r="B136" s="255">
        <v>1703258291</v>
      </c>
      <c r="C136" s="134" t="s">
        <v>359</v>
      </c>
      <c r="D136" s="134">
        <v>4363</v>
      </c>
      <c r="E136" s="134" t="s">
        <v>360</v>
      </c>
      <c r="F136" s="134" t="s">
        <v>361</v>
      </c>
      <c r="G136" s="253">
        <v>403020029690</v>
      </c>
      <c r="H136" s="135" t="s">
        <v>597</v>
      </c>
      <c r="I136" s="134" t="s">
        <v>362</v>
      </c>
      <c r="J136" s="134">
        <f t="shared" si="2"/>
        <v>1703258291</v>
      </c>
      <c r="K136" s="256" t="s">
        <v>481</v>
      </c>
      <c r="L136" s="285">
        <v>227</v>
      </c>
    </row>
    <row r="137" spans="1:12" hidden="1" x14ac:dyDescent="0.25">
      <c r="A137" s="137" t="s">
        <v>358</v>
      </c>
      <c r="B137" s="285">
        <v>1717110389</v>
      </c>
      <c r="C137" s="134" t="s">
        <v>359</v>
      </c>
      <c r="D137" s="134">
        <v>4261</v>
      </c>
      <c r="E137" s="134" t="s">
        <v>360</v>
      </c>
      <c r="F137" s="134" t="s">
        <v>361</v>
      </c>
      <c r="G137" s="59" t="s">
        <v>389</v>
      </c>
      <c r="H137" s="135" t="s">
        <v>597</v>
      </c>
      <c r="I137" s="134" t="s">
        <v>362</v>
      </c>
      <c r="J137" s="134">
        <f t="shared" si="2"/>
        <v>1717110389</v>
      </c>
      <c r="K137" s="285" t="s">
        <v>390</v>
      </c>
      <c r="L137" s="285">
        <v>30</v>
      </c>
    </row>
    <row r="138" spans="1:12" hidden="1" x14ac:dyDescent="0.25">
      <c r="A138" s="137" t="s">
        <v>358</v>
      </c>
      <c r="B138" s="206">
        <v>1754369542</v>
      </c>
      <c r="C138" s="134" t="s">
        <v>359</v>
      </c>
      <c r="D138" s="134">
        <v>5276</v>
      </c>
      <c r="E138" s="134" t="s">
        <v>360</v>
      </c>
      <c r="F138" s="134" t="s">
        <v>361</v>
      </c>
      <c r="G138" s="205">
        <v>2203986271</v>
      </c>
      <c r="H138" s="135" t="s">
        <v>597</v>
      </c>
      <c r="I138" s="134" t="s">
        <v>362</v>
      </c>
      <c r="J138" s="134">
        <f t="shared" si="2"/>
        <v>1754369542</v>
      </c>
      <c r="K138" s="206" t="s">
        <v>572</v>
      </c>
      <c r="L138" s="285">
        <v>10</v>
      </c>
    </row>
    <row r="139" spans="1:12" hidden="1" x14ac:dyDescent="0.2">
      <c r="A139" s="137" t="s">
        <v>358</v>
      </c>
      <c r="B139" s="258" t="s">
        <v>471</v>
      </c>
      <c r="C139" s="134" t="s">
        <v>359</v>
      </c>
      <c r="D139" s="134">
        <v>5276</v>
      </c>
      <c r="E139" s="134" t="s">
        <v>360</v>
      </c>
      <c r="F139" s="134" t="s">
        <v>361</v>
      </c>
      <c r="G139" s="253">
        <v>403010357012</v>
      </c>
      <c r="H139" s="135" t="s">
        <v>597</v>
      </c>
      <c r="I139" s="134" t="s">
        <v>362</v>
      </c>
      <c r="J139" s="134" t="str">
        <f t="shared" si="2"/>
        <v>0602113722</v>
      </c>
      <c r="K139" s="256" t="s">
        <v>470</v>
      </c>
      <c r="L139" s="285">
        <v>207</v>
      </c>
    </row>
    <row r="140" spans="1:12" hidden="1" x14ac:dyDescent="0.25">
      <c r="A140" s="137" t="s">
        <v>358</v>
      </c>
      <c r="B140" s="265">
        <v>1714014162</v>
      </c>
      <c r="C140" s="134" t="s">
        <v>359</v>
      </c>
      <c r="D140" s="134">
        <v>6056</v>
      </c>
      <c r="E140" s="134" t="s">
        <v>360</v>
      </c>
      <c r="F140" s="134" t="s">
        <v>361</v>
      </c>
      <c r="G140" s="265">
        <v>1809115560</v>
      </c>
      <c r="H140" s="135" t="s">
        <v>597</v>
      </c>
      <c r="I140" s="134" t="s">
        <v>362</v>
      </c>
      <c r="J140" s="134">
        <f t="shared" si="2"/>
        <v>1714014162</v>
      </c>
      <c r="K140" s="265" t="s">
        <v>536</v>
      </c>
      <c r="L140" s="285">
        <v>706</v>
      </c>
    </row>
    <row r="141" spans="1:12" hidden="1" x14ac:dyDescent="0.25">
      <c r="A141" s="137" t="s">
        <v>358</v>
      </c>
      <c r="B141" s="285">
        <v>400131066</v>
      </c>
      <c r="C141" s="134" t="s">
        <v>359</v>
      </c>
      <c r="D141" s="134">
        <v>4261</v>
      </c>
      <c r="E141" s="134" t="s">
        <v>360</v>
      </c>
      <c r="F141" s="134" t="s">
        <v>361</v>
      </c>
      <c r="G141" s="59" t="s">
        <v>410</v>
      </c>
      <c r="H141" s="135" t="s">
        <v>597</v>
      </c>
      <c r="I141" s="134" t="s">
        <v>362</v>
      </c>
      <c r="J141" s="134">
        <f t="shared" si="2"/>
        <v>400131066</v>
      </c>
      <c r="K141" s="285" t="s">
        <v>411</v>
      </c>
      <c r="L141" s="285">
        <v>206</v>
      </c>
    </row>
  </sheetData>
  <autoFilter ref="A1:L141" xr:uid="{00000000-0009-0000-0000-000002000000}">
    <filterColumn colId="3">
      <filters>
        <filter val="4338"/>
      </filters>
    </filterColumn>
  </autoFilter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O273"/>
  <sheetViews>
    <sheetView zoomScale="80" zoomScaleNormal="80" workbookViewId="0">
      <selection activeCell="G7" sqref="G7"/>
    </sheetView>
  </sheetViews>
  <sheetFormatPr baseColWidth="10" defaultRowHeight="15" x14ac:dyDescent="0.25"/>
  <cols>
    <col min="1" max="1" width="5.28515625" style="12" customWidth="1"/>
    <col min="2" max="2" width="23.28515625" style="12" customWidth="1"/>
    <col min="3" max="3" width="11.42578125" style="132" customWidth="1"/>
    <col min="4" max="4" width="38.42578125" style="12" customWidth="1"/>
    <col min="5" max="5" width="28.5703125" style="12" customWidth="1"/>
    <col min="6" max="6" width="18.42578125" style="132" customWidth="1"/>
    <col min="7" max="7" width="42.42578125" style="12" customWidth="1"/>
    <col min="8" max="8" width="18.5703125" style="12" customWidth="1"/>
    <col min="9" max="9" width="12.42578125" style="12" customWidth="1"/>
    <col min="10" max="10" width="14.85546875" style="57" customWidth="1"/>
    <col min="11" max="11" width="13.5703125" style="12" customWidth="1"/>
    <col min="12" max="12" width="12.85546875" style="12" customWidth="1"/>
    <col min="13" max="14" width="14.85546875" style="12" customWidth="1"/>
    <col min="15" max="16384" width="11.42578125" style="12"/>
  </cols>
  <sheetData>
    <row r="1" spans="1:15" s="139" customFormat="1" ht="26.25" customHeight="1" x14ac:dyDescent="0.25">
      <c r="A1" s="396" t="s">
        <v>0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138"/>
    </row>
    <row r="2" spans="1:15" s="139" customFormat="1" ht="26.25" customHeight="1" x14ac:dyDescent="0.25">
      <c r="A2" s="396" t="s">
        <v>207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138"/>
    </row>
    <row r="3" spans="1:15" s="139" customFormat="1" ht="26.25" customHeight="1" x14ac:dyDescent="0.25">
      <c r="A3" s="396" t="s">
        <v>592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138"/>
    </row>
    <row r="4" spans="1:15" s="139" customFormat="1" ht="26.25" customHeight="1" x14ac:dyDescent="0.25">
      <c r="A4" s="396" t="s">
        <v>593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138"/>
    </row>
    <row r="5" spans="1:15" ht="15" customHeight="1" x14ac:dyDescent="0.25">
      <c r="E5" s="8"/>
      <c r="F5" s="126"/>
      <c r="G5" s="13"/>
      <c r="H5" s="6"/>
      <c r="I5" s="6"/>
      <c r="J5" s="51"/>
      <c r="K5" s="14"/>
      <c r="L5" s="14"/>
      <c r="M5" s="14"/>
      <c r="N5" s="14"/>
    </row>
    <row r="6" spans="1:15" s="9" customFormat="1" ht="30" customHeight="1" x14ac:dyDescent="0.25">
      <c r="A6" s="397" t="s">
        <v>3</v>
      </c>
      <c r="B6" s="398"/>
      <c r="C6" s="398"/>
      <c r="D6" s="398"/>
      <c r="E6" s="364" t="s">
        <v>4</v>
      </c>
      <c r="F6" s="364"/>
      <c r="G6" s="364"/>
      <c r="H6" s="364"/>
      <c r="I6" s="399" t="s">
        <v>425</v>
      </c>
      <c r="J6" s="399"/>
      <c r="K6" s="399"/>
      <c r="L6" s="399"/>
      <c r="M6" s="399"/>
      <c r="N6" s="399"/>
    </row>
    <row r="7" spans="1:15" s="10" customFormat="1" ht="47.25" customHeight="1" x14ac:dyDescent="0.25">
      <c r="A7" s="1" t="s">
        <v>6</v>
      </c>
      <c r="B7" s="1" t="s">
        <v>7</v>
      </c>
      <c r="C7" s="127" t="s">
        <v>8</v>
      </c>
      <c r="D7" s="1" t="s">
        <v>9</v>
      </c>
      <c r="E7" s="1" t="s">
        <v>10</v>
      </c>
      <c r="F7" s="127" t="s">
        <v>11</v>
      </c>
      <c r="G7" s="1" t="s">
        <v>12</v>
      </c>
      <c r="H7" s="1" t="s">
        <v>13</v>
      </c>
      <c r="I7" s="1" t="s">
        <v>14</v>
      </c>
      <c r="J7" s="52" t="s">
        <v>430</v>
      </c>
      <c r="K7" s="2" t="s">
        <v>431</v>
      </c>
      <c r="L7" s="2" t="s">
        <v>432</v>
      </c>
      <c r="M7" s="2" t="s">
        <v>433</v>
      </c>
      <c r="N7" s="159" t="s">
        <v>18</v>
      </c>
    </row>
    <row r="8" spans="1:15" s="7" customFormat="1" ht="21" hidden="1" customHeight="1" x14ac:dyDescent="0.25">
      <c r="A8" s="285">
        <v>1</v>
      </c>
      <c r="B8" s="229" t="s">
        <v>46</v>
      </c>
      <c r="C8" s="17">
        <v>811921</v>
      </c>
      <c r="D8" s="17" t="s">
        <v>21</v>
      </c>
      <c r="E8" s="156" t="s">
        <v>20</v>
      </c>
      <c r="F8" s="157" t="s">
        <v>22</v>
      </c>
      <c r="G8" s="156" t="s">
        <v>23</v>
      </c>
      <c r="H8" s="157" t="s">
        <v>24</v>
      </c>
      <c r="I8" s="5">
        <v>10</v>
      </c>
      <c r="J8" s="53">
        <v>0</v>
      </c>
      <c r="K8" s="11">
        <v>22</v>
      </c>
      <c r="L8" s="11">
        <v>22.61</v>
      </c>
      <c r="M8" s="11">
        <v>2</v>
      </c>
      <c r="N8" s="160">
        <f>+J8+K8+L8-M8</f>
        <v>42.61</v>
      </c>
      <c r="O8" s="300"/>
    </row>
    <row r="9" spans="1:15" s="7" customFormat="1" ht="21" hidden="1" customHeight="1" x14ac:dyDescent="0.2">
      <c r="A9" s="285">
        <v>2</v>
      </c>
      <c r="B9" s="233" t="s">
        <v>46</v>
      </c>
      <c r="C9" s="235">
        <v>613488</v>
      </c>
      <c r="D9" s="235" t="s">
        <v>25</v>
      </c>
      <c r="E9" s="234" t="s">
        <v>554</v>
      </c>
      <c r="F9" s="232">
        <v>12095104211</v>
      </c>
      <c r="G9" s="234"/>
      <c r="H9" s="232">
        <v>1712246816</v>
      </c>
      <c r="I9" s="287" t="s">
        <v>205</v>
      </c>
      <c r="J9" s="169">
        <v>0</v>
      </c>
      <c r="K9" s="112">
        <v>22</v>
      </c>
      <c r="L9" s="112">
        <v>22.61</v>
      </c>
      <c r="M9" s="112">
        <v>2</v>
      </c>
      <c r="N9" s="170">
        <f t="shared" ref="N9:N66" si="0">+J9+K9+L9-M9</f>
        <v>42.61</v>
      </c>
    </row>
    <row r="10" spans="1:15" s="7" customFormat="1" ht="21" hidden="1" customHeight="1" x14ac:dyDescent="0.25">
      <c r="A10" s="285">
        <v>3</v>
      </c>
      <c r="B10" s="229" t="s">
        <v>46</v>
      </c>
      <c r="C10" s="17">
        <v>631613</v>
      </c>
      <c r="D10" s="17" t="s">
        <v>29</v>
      </c>
      <c r="E10" s="156" t="s">
        <v>20</v>
      </c>
      <c r="F10" s="157" t="s">
        <v>30</v>
      </c>
      <c r="G10" s="156" t="s">
        <v>31</v>
      </c>
      <c r="H10" s="157" t="s">
        <v>32</v>
      </c>
      <c r="I10" s="5">
        <v>10</v>
      </c>
      <c r="J10" s="53">
        <v>0</v>
      </c>
      <c r="K10" s="11">
        <v>22</v>
      </c>
      <c r="L10" s="11">
        <v>22.61</v>
      </c>
      <c r="M10" s="11">
        <v>2</v>
      </c>
      <c r="N10" s="160">
        <f t="shared" si="0"/>
        <v>42.61</v>
      </c>
    </row>
    <row r="11" spans="1:15" s="7" customFormat="1" ht="21" hidden="1" customHeight="1" x14ac:dyDescent="0.25">
      <c r="A11" s="285">
        <v>4</v>
      </c>
      <c r="B11" s="229" t="s">
        <v>46</v>
      </c>
      <c r="C11" s="17">
        <v>590798</v>
      </c>
      <c r="D11" s="17" t="s">
        <v>33</v>
      </c>
      <c r="E11" s="156" t="s">
        <v>20</v>
      </c>
      <c r="F11" s="157" t="s">
        <v>34</v>
      </c>
      <c r="G11" s="156" t="s">
        <v>35</v>
      </c>
      <c r="H11" s="157" t="s">
        <v>36</v>
      </c>
      <c r="I11" s="5">
        <v>10</v>
      </c>
      <c r="J11" s="53">
        <v>0</v>
      </c>
      <c r="K11" s="11">
        <v>22</v>
      </c>
      <c r="L11" s="11">
        <v>22.61</v>
      </c>
      <c r="M11" s="11">
        <v>2</v>
      </c>
      <c r="N11" s="160">
        <f t="shared" si="0"/>
        <v>42.61</v>
      </c>
    </row>
    <row r="12" spans="1:15" s="7" customFormat="1" ht="21" hidden="1" customHeight="1" x14ac:dyDescent="0.25">
      <c r="A12" s="285">
        <v>5</v>
      </c>
      <c r="B12" s="229" t="s">
        <v>46</v>
      </c>
      <c r="C12" s="17">
        <v>804639</v>
      </c>
      <c r="D12" s="17" t="s">
        <v>37</v>
      </c>
      <c r="E12" s="156" t="s">
        <v>20</v>
      </c>
      <c r="F12" s="157" t="s">
        <v>38</v>
      </c>
      <c r="G12" s="156" t="s">
        <v>39</v>
      </c>
      <c r="H12" s="157" t="s">
        <v>40</v>
      </c>
      <c r="I12" s="5">
        <v>10</v>
      </c>
      <c r="J12" s="53">
        <v>0</v>
      </c>
      <c r="K12" s="11">
        <v>22</v>
      </c>
      <c r="L12" s="11">
        <v>22.61</v>
      </c>
      <c r="M12" s="11">
        <v>2</v>
      </c>
      <c r="N12" s="160">
        <f t="shared" si="0"/>
        <v>42.61</v>
      </c>
    </row>
    <row r="13" spans="1:15" s="7" customFormat="1" ht="21" hidden="1" customHeight="1" x14ac:dyDescent="0.25">
      <c r="A13" s="285">
        <v>6</v>
      </c>
      <c r="B13" s="229" t="s">
        <v>46</v>
      </c>
      <c r="C13" s="17">
        <v>184027</v>
      </c>
      <c r="D13" s="17" t="s">
        <v>41</v>
      </c>
      <c r="E13" s="156" t="s">
        <v>42</v>
      </c>
      <c r="F13" s="157" t="s">
        <v>43</v>
      </c>
      <c r="G13" s="20" t="s">
        <v>44</v>
      </c>
      <c r="H13" s="21" t="s">
        <v>45</v>
      </c>
      <c r="I13" s="19" t="s">
        <v>202</v>
      </c>
      <c r="J13" s="53">
        <v>0</v>
      </c>
      <c r="K13" s="11">
        <v>22</v>
      </c>
      <c r="L13" s="11">
        <v>22.61</v>
      </c>
      <c r="M13" s="11">
        <v>2</v>
      </c>
      <c r="N13" s="160">
        <f t="shared" si="0"/>
        <v>42.61</v>
      </c>
    </row>
    <row r="14" spans="1:15" s="7" customFormat="1" ht="21" hidden="1" customHeight="1" x14ac:dyDescent="0.25">
      <c r="A14" s="285">
        <v>7</v>
      </c>
      <c r="B14" s="229" t="s">
        <v>74</v>
      </c>
      <c r="C14" s="17">
        <v>843869</v>
      </c>
      <c r="D14" s="17" t="s">
        <v>47</v>
      </c>
      <c r="E14" s="156" t="s">
        <v>20</v>
      </c>
      <c r="F14" s="157" t="s">
        <v>48</v>
      </c>
      <c r="G14" s="156" t="s">
        <v>49</v>
      </c>
      <c r="H14" s="21" t="s">
        <v>50</v>
      </c>
      <c r="I14" s="5">
        <v>10</v>
      </c>
      <c r="J14" s="53">
        <v>0</v>
      </c>
      <c r="K14" s="11">
        <v>22</v>
      </c>
      <c r="L14" s="11">
        <v>22.61</v>
      </c>
      <c r="M14" s="11">
        <v>2</v>
      </c>
      <c r="N14" s="160">
        <f t="shared" si="0"/>
        <v>42.61</v>
      </c>
    </row>
    <row r="15" spans="1:15" s="7" customFormat="1" ht="21" hidden="1" customHeight="1" x14ac:dyDescent="0.25">
      <c r="A15" s="285">
        <v>8</v>
      </c>
      <c r="B15" s="229" t="s">
        <v>74</v>
      </c>
      <c r="C15" s="22">
        <v>795167</v>
      </c>
      <c r="D15" s="23" t="s">
        <v>51</v>
      </c>
      <c r="E15" s="156" t="s">
        <v>52</v>
      </c>
      <c r="F15" s="24" t="s">
        <v>53</v>
      </c>
      <c r="G15" s="25" t="s">
        <v>54</v>
      </c>
      <c r="H15" s="21" t="s">
        <v>55</v>
      </c>
      <c r="I15" s="19" t="s">
        <v>194</v>
      </c>
      <c r="J15" s="53">
        <v>0</v>
      </c>
      <c r="K15" s="11">
        <v>22</v>
      </c>
      <c r="L15" s="11">
        <v>22.61</v>
      </c>
      <c r="M15" s="11">
        <v>2</v>
      </c>
      <c r="N15" s="160">
        <f t="shared" si="0"/>
        <v>42.61</v>
      </c>
    </row>
    <row r="16" spans="1:15" s="7" customFormat="1" ht="21" hidden="1" customHeight="1" x14ac:dyDescent="0.25">
      <c r="A16" s="285">
        <v>9</v>
      </c>
      <c r="B16" s="229" t="s">
        <v>74</v>
      </c>
      <c r="C16" s="17">
        <v>811923</v>
      </c>
      <c r="D16" s="17" t="s">
        <v>56</v>
      </c>
      <c r="E16" s="156" t="s">
        <v>20</v>
      </c>
      <c r="F16" s="157" t="s">
        <v>57</v>
      </c>
      <c r="G16" s="156" t="s">
        <v>58</v>
      </c>
      <c r="H16" s="21" t="s">
        <v>59</v>
      </c>
      <c r="I16" s="5">
        <v>10</v>
      </c>
      <c r="J16" s="53">
        <v>0</v>
      </c>
      <c r="K16" s="11">
        <v>22</v>
      </c>
      <c r="L16" s="11">
        <v>22.61</v>
      </c>
      <c r="M16" s="11">
        <v>2</v>
      </c>
      <c r="N16" s="160">
        <f t="shared" si="0"/>
        <v>42.61</v>
      </c>
    </row>
    <row r="17" spans="1:14" s="7" customFormat="1" ht="21" hidden="1" customHeight="1" x14ac:dyDescent="0.25">
      <c r="A17" s="285">
        <v>10</v>
      </c>
      <c r="B17" s="229" t="s">
        <v>74</v>
      </c>
      <c r="C17" s="17">
        <v>795163</v>
      </c>
      <c r="D17" s="17" t="s">
        <v>60</v>
      </c>
      <c r="E17" s="156" t="s">
        <v>20</v>
      </c>
      <c r="F17" s="157" t="s">
        <v>61</v>
      </c>
      <c r="G17" s="156" t="s">
        <v>62</v>
      </c>
      <c r="H17" s="21" t="s">
        <v>63</v>
      </c>
      <c r="I17" s="5">
        <v>10</v>
      </c>
      <c r="J17" s="53">
        <v>0</v>
      </c>
      <c r="K17" s="11">
        <v>22</v>
      </c>
      <c r="L17" s="11">
        <v>22.61</v>
      </c>
      <c r="M17" s="11">
        <v>2</v>
      </c>
      <c r="N17" s="160">
        <f t="shared" si="0"/>
        <v>42.61</v>
      </c>
    </row>
    <row r="18" spans="1:14" s="7" customFormat="1" ht="21" hidden="1" customHeight="1" x14ac:dyDescent="0.25">
      <c r="A18" s="285">
        <v>11</v>
      </c>
      <c r="B18" s="229" t="s">
        <v>74</v>
      </c>
      <c r="C18" s="17">
        <v>616833</v>
      </c>
      <c r="D18" s="17" t="s">
        <v>64</v>
      </c>
      <c r="E18" s="156" t="s">
        <v>20</v>
      </c>
      <c r="F18" s="157" t="s">
        <v>65</v>
      </c>
      <c r="G18" s="156" t="s">
        <v>66</v>
      </c>
      <c r="H18" s="21" t="s">
        <v>67</v>
      </c>
      <c r="I18" s="5">
        <v>10</v>
      </c>
      <c r="J18" s="53">
        <v>0</v>
      </c>
      <c r="K18" s="11">
        <v>22</v>
      </c>
      <c r="L18" s="11">
        <v>22.61</v>
      </c>
      <c r="M18" s="11">
        <v>2</v>
      </c>
      <c r="N18" s="160">
        <f t="shared" si="0"/>
        <v>42.61</v>
      </c>
    </row>
    <row r="19" spans="1:14" s="7" customFormat="1" ht="21" hidden="1" customHeight="1" x14ac:dyDescent="0.25">
      <c r="A19" s="285">
        <v>12</v>
      </c>
      <c r="B19" s="229" t="s">
        <v>74</v>
      </c>
      <c r="C19" s="17">
        <v>722605</v>
      </c>
      <c r="D19" s="17" t="s">
        <v>68</v>
      </c>
      <c r="E19" s="156" t="s">
        <v>69</v>
      </c>
      <c r="F19" s="157" t="s">
        <v>70</v>
      </c>
      <c r="G19" s="156" t="s">
        <v>71</v>
      </c>
      <c r="H19" s="21" t="s">
        <v>72</v>
      </c>
      <c r="I19" s="19" t="s">
        <v>206</v>
      </c>
      <c r="J19" s="53">
        <v>0</v>
      </c>
      <c r="K19" s="11">
        <v>22</v>
      </c>
      <c r="L19" s="11">
        <v>22.61</v>
      </c>
      <c r="M19" s="11">
        <v>2</v>
      </c>
      <c r="N19" s="160">
        <f t="shared" si="0"/>
        <v>42.61</v>
      </c>
    </row>
    <row r="20" spans="1:14" s="7" customFormat="1" ht="21" hidden="1" customHeight="1" x14ac:dyDescent="0.25">
      <c r="A20" s="285">
        <v>13</v>
      </c>
      <c r="B20" s="229" t="s">
        <v>73</v>
      </c>
      <c r="C20" s="26">
        <v>685666</v>
      </c>
      <c r="D20" s="27" t="s">
        <v>75</v>
      </c>
      <c r="E20" s="156" t="s">
        <v>42</v>
      </c>
      <c r="F20" s="21" t="s">
        <v>81</v>
      </c>
      <c r="G20" s="28" t="s">
        <v>86</v>
      </c>
      <c r="H20" s="21" t="s">
        <v>91</v>
      </c>
      <c r="I20" s="19" t="s">
        <v>202</v>
      </c>
      <c r="J20" s="53">
        <v>0</v>
      </c>
      <c r="K20" s="11">
        <v>22</v>
      </c>
      <c r="L20" s="11">
        <v>22.61</v>
      </c>
      <c r="M20" s="11">
        <v>2</v>
      </c>
      <c r="N20" s="160">
        <f t="shared" si="0"/>
        <v>42.61</v>
      </c>
    </row>
    <row r="21" spans="1:14" s="7" customFormat="1" ht="21" hidden="1" customHeight="1" x14ac:dyDescent="0.25">
      <c r="A21" s="285">
        <v>14</v>
      </c>
      <c r="B21" s="229" t="s">
        <v>73</v>
      </c>
      <c r="C21" s="26">
        <v>663464</v>
      </c>
      <c r="D21" s="27" t="s">
        <v>76</v>
      </c>
      <c r="E21" s="156" t="s">
        <v>20</v>
      </c>
      <c r="F21" s="21">
        <v>2203966556</v>
      </c>
      <c r="G21" s="28" t="s">
        <v>87</v>
      </c>
      <c r="H21" s="21">
        <v>1200100392</v>
      </c>
      <c r="I21" s="5">
        <v>10</v>
      </c>
      <c r="J21" s="53">
        <v>0</v>
      </c>
      <c r="K21" s="11">
        <v>22</v>
      </c>
      <c r="L21" s="11">
        <v>22.61</v>
      </c>
      <c r="M21" s="11">
        <v>2</v>
      </c>
      <c r="N21" s="160">
        <f t="shared" si="0"/>
        <v>42.61</v>
      </c>
    </row>
    <row r="22" spans="1:14" s="7" customFormat="1" ht="21" hidden="1" customHeight="1" x14ac:dyDescent="0.25">
      <c r="A22" s="285">
        <v>15</v>
      </c>
      <c r="B22" s="229" t="s">
        <v>73</v>
      </c>
      <c r="C22" s="26">
        <v>685665</v>
      </c>
      <c r="D22" s="27" t="s">
        <v>77</v>
      </c>
      <c r="E22" s="156" t="s">
        <v>20</v>
      </c>
      <c r="F22" s="21" t="s">
        <v>82</v>
      </c>
      <c r="G22" s="28" t="s">
        <v>88</v>
      </c>
      <c r="H22" s="21" t="s">
        <v>92</v>
      </c>
      <c r="I22" s="5">
        <v>10</v>
      </c>
      <c r="J22" s="53">
        <v>0</v>
      </c>
      <c r="K22" s="11">
        <v>22</v>
      </c>
      <c r="L22" s="11">
        <v>22.61</v>
      </c>
      <c r="M22" s="11">
        <v>2</v>
      </c>
      <c r="N22" s="160">
        <f t="shared" si="0"/>
        <v>42.61</v>
      </c>
    </row>
    <row r="23" spans="1:14" s="7" customFormat="1" ht="21" hidden="1" customHeight="1" x14ac:dyDescent="0.25">
      <c r="A23" s="285">
        <v>16</v>
      </c>
      <c r="B23" s="229" t="s">
        <v>73</v>
      </c>
      <c r="C23" s="26">
        <v>840222</v>
      </c>
      <c r="D23" s="27" t="s">
        <v>78</v>
      </c>
      <c r="E23" s="156" t="s">
        <v>200</v>
      </c>
      <c r="F23" s="21" t="s">
        <v>83</v>
      </c>
      <c r="G23" s="28" t="s">
        <v>89</v>
      </c>
      <c r="H23" s="21" t="s">
        <v>93</v>
      </c>
      <c r="I23" s="19" t="s">
        <v>201</v>
      </c>
      <c r="J23" s="53">
        <v>0</v>
      </c>
      <c r="K23" s="11">
        <v>22</v>
      </c>
      <c r="L23" s="11">
        <v>22.61</v>
      </c>
      <c r="M23" s="11">
        <v>2</v>
      </c>
      <c r="N23" s="160">
        <f t="shared" si="0"/>
        <v>42.61</v>
      </c>
    </row>
    <row r="24" spans="1:14" s="7" customFormat="1" ht="21" hidden="1" customHeight="1" x14ac:dyDescent="0.25">
      <c r="A24" s="285">
        <v>17</v>
      </c>
      <c r="B24" s="229" t="s">
        <v>73</v>
      </c>
      <c r="C24" s="26">
        <v>804633</v>
      </c>
      <c r="D24" s="27" t="s">
        <v>79</v>
      </c>
      <c r="E24" s="156" t="s">
        <v>69</v>
      </c>
      <c r="F24" s="21" t="s">
        <v>84</v>
      </c>
      <c r="G24" s="28" t="s">
        <v>90</v>
      </c>
      <c r="H24" s="21" t="s">
        <v>94</v>
      </c>
      <c r="I24" s="19" t="s">
        <v>206</v>
      </c>
      <c r="J24" s="53">
        <v>0</v>
      </c>
      <c r="K24" s="11">
        <v>22</v>
      </c>
      <c r="L24" s="11">
        <v>22.61</v>
      </c>
      <c r="M24" s="11">
        <v>2</v>
      </c>
      <c r="N24" s="160">
        <f t="shared" si="0"/>
        <v>42.61</v>
      </c>
    </row>
    <row r="25" spans="1:14" s="7" customFormat="1" ht="21" hidden="1" customHeight="1" x14ac:dyDescent="0.25">
      <c r="A25" s="285">
        <v>18</v>
      </c>
      <c r="B25" s="229" t="s">
        <v>73</v>
      </c>
      <c r="C25" s="26">
        <v>843867</v>
      </c>
      <c r="D25" s="27" t="s">
        <v>80</v>
      </c>
      <c r="E25" s="156" t="s">
        <v>20</v>
      </c>
      <c r="F25" s="21" t="s">
        <v>85</v>
      </c>
      <c r="G25" s="27" t="s">
        <v>80</v>
      </c>
      <c r="H25" s="21" t="s">
        <v>95</v>
      </c>
      <c r="I25" s="5">
        <v>10</v>
      </c>
      <c r="J25" s="53">
        <v>0</v>
      </c>
      <c r="K25" s="11">
        <v>22</v>
      </c>
      <c r="L25" s="11">
        <v>22.61</v>
      </c>
      <c r="M25" s="11">
        <v>2</v>
      </c>
      <c r="N25" s="160">
        <f t="shared" si="0"/>
        <v>42.61</v>
      </c>
    </row>
    <row r="26" spans="1:14" s="7" customFormat="1" ht="21" hidden="1" customHeight="1" x14ac:dyDescent="0.25">
      <c r="A26" s="285">
        <v>19</v>
      </c>
      <c r="B26" s="229" t="s">
        <v>125</v>
      </c>
      <c r="C26" s="17">
        <v>563660</v>
      </c>
      <c r="D26" s="17" t="s">
        <v>96</v>
      </c>
      <c r="E26" s="156" t="s">
        <v>20</v>
      </c>
      <c r="F26" s="157" t="s">
        <v>97</v>
      </c>
      <c r="G26" s="156" t="s">
        <v>98</v>
      </c>
      <c r="H26" s="21" t="s">
        <v>99</v>
      </c>
      <c r="I26" s="5">
        <v>10</v>
      </c>
      <c r="J26" s="53">
        <v>0</v>
      </c>
      <c r="K26" s="11">
        <v>22</v>
      </c>
      <c r="L26" s="11">
        <v>22.61</v>
      </c>
      <c r="M26" s="11">
        <v>2</v>
      </c>
      <c r="N26" s="160">
        <f t="shared" si="0"/>
        <v>42.61</v>
      </c>
    </row>
    <row r="27" spans="1:14" s="7" customFormat="1" ht="21" hidden="1" customHeight="1" x14ac:dyDescent="0.25">
      <c r="A27" s="285">
        <v>20</v>
      </c>
      <c r="B27" s="229" t="s">
        <v>125</v>
      </c>
      <c r="C27" s="17">
        <v>804634</v>
      </c>
      <c r="D27" s="17" t="s">
        <v>100</v>
      </c>
      <c r="E27" s="156" t="s">
        <v>101</v>
      </c>
      <c r="F27" s="157" t="s">
        <v>102</v>
      </c>
      <c r="G27" s="156" t="s">
        <v>103</v>
      </c>
      <c r="H27" s="21" t="s">
        <v>104</v>
      </c>
      <c r="I27" s="19" t="s">
        <v>196</v>
      </c>
      <c r="J27" s="53">
        <v>0</v>
      </c>
      <c r="K27" s="11">
        <v>22</v>
      </c>
      <c r="L27" s="11">
        <v>22.61</v>
      </c>
      <c r="M27" s="11">
        <v>2</v>
      </c>
      <c r="N27" s="160">
        <f t="shared" si="0"/>
        <v>42.61</v>
      </c>
    </row>
    <row r="28" spans="1:14" s="7" customFormat="1" ht="21" hidden="1" customHeight="1" x14ac:dyDescent="0.25">
      <c r="A28" s="285">
        <v>21</v>
      </c>
      <c r="B28" s="229" t="s">
        <v>125</v>
      </c>
      <c r="C28" s="17">
        <v>574487</v>
      </c>
      <c r="D28" s="17" t="s">
        <v>105</v>
      </c>
      <c r="E28" s="156" t="s">
        <v>173</v>
      </c>
      <c r="F28" s="157" t="s">
        <v>106</v>
      </c>
      <c r="G28" s="156" t="s">
        <v>107</v>
      </c>
      <c r="H28" s="21" t="s">
        <v>108</v>
      </c>
      <c r="I28" s="19" t="s">
        <v>195</v>
      </c>
      <c r="J28" s="53">
        <v>0</v>
      </c>
      <c r="K28" s="11">
        <v>22</v>
      </c>
      <c r="L28" s="11">
        <v>22.61</v>
      </c>
      <c r="M28" s="11">
        <v>2</v>
      </c>
      <c r="N28" s="160">
        <f t="shared" si="0"/>
        <v>42.61</v>
      </c>
    </row>
    <row r="29" spans="1:14" s="7" customFormat="1" ht="21" hidden="1" customHeight="1" x14ac:dyDescent="0.25">
      <c r="A29" s="285">
        <v>22</v>
      </c>
      <c r="B29" s="229" t="s">
        <v>125</v>
      </c>
      <c r="C29" s="17">
        <v>722572</v>
      </c>
      <c r="D29" s="17" t="s">
        <v>109</v>
      </c>
      <c r="E29" s="156" t="s">
        <v>197</v>
      </c>
      <c r="F29" s="157" t="s">
        <v>110</v>
      </c>
      <c r="G29" s="156" t="s">
        <v>111</v>
      </c>
      <c r="H29" s="21" t="s">
        <v>112</v>
      </c>
      <c r="I29" s="19" t="s">
        <v>194</v>
      </c>
      <c r="J29" s="53">
        <v>0</v>
      </c>
      <c r="K29" s="11">
        <v>22</v>
      </c>
      <c r="L29" s="11">
        <v>22.61</v>
      </c>
      <c r="M29" s="11">
        <v>2</v>
      </c>
      <c r="N29" s="160">
        <f t="shared" si="0"/>
        <v>42.61</v>
      </c>
    </row>
    <row r="30" spans="1:14" s="7" customFormat="1" ht="21" hidden="1" customHeight="1" x14ac:dyDescent="0.25">
      <c r="A30" s="285">
        <v>23</v>
      </c>
      <c r="B30" s="229" t="s">
        <v>125</v>
      </c>
      <c r="C30" s="17">
        <v>811924</v>
      </c>
      <c r="D30" s="17" t="s">
        <v>113</v>
      </c>
      <c r="E30" s="156" t="s">
        <v>20</v>
      </c>
      <c r="F30" s="157" t="s">
        <v>114</v>
      </c>
      <c r="G30" s="156" t="s">
        <v>115</v>
      </c>
      <c r="H30" s="21" t="s">
        <v>116</v>
      </c>
      <c r="I30" s="5">
        <v>10</v>
      </c>
      <c r="J30" s="53">
        <v>0</v>
      </c>
      <c r="K30" s="11">
        <v>22</v>
      </c>
      <c r="L30" s="11">
        <v>22.61</v>
      </c>
      <c r="M30" s="11">
        <v>2</v>
      </c>
      <c r="N30" s="160">
        <f t="shared" si="0"/>
        <v>42.61</v>
      </c>
    </row>
    <row r="31" spans="1:14" s="7" customFormat="1" ht="21" hidden="1" customHeight="1" x14ac:dyDescent="0.25">
      <c r="A31" s="285">
        <v>24</v>
      </c>
      <c r="B31" s="229" t="s">
        <v>125</v>
      </c>
      <c r="C31" s="17">
        <v>856823</v>
      </c>
      <c r="D31" s="17" t="s">
        <v>117</v>
      </c>
      <c r="E31" s="156" t="s">
        <v>19</v>
      </c>
      <c r="F31" s="157" t="s">
        <v>118</v>
      </c>
      <c r="G31" s="156" t="s">
        <v>119</v>
      </c>
      <c r="H31" s="21" t="s">
        <v>120</v>
      </c>
      <c r="I31" s="19" t="s">
        <v>205</v>
      </c>
      <c r="J31" s="53">
        <v>0</v>
      </c>
      <c r="K31" s="11">
        <v>22</v>
      </c>
      <c r="L31" s="11">
        <v>22.61</v>
      </c>
      <c r="M31" s="11">
        <v>2</v>
      </c>
      <c r="N31" s="160">
        <f t="shared" si="0"/>
        <v>42.61</v>
      </c>
    </row>
    <row r="32" spans="1:14" s="7" customFormat="1" ht="21" hidden="1" customHeight="1" x14ac:dyDescent="0.25">
      <c r="A32" s="285">
        <v>25</v>
      </c>
      <c r="B32" s="229" t="s">
        <v>125</v>
      </c>
      <c r="C32" s="17">
        <v>843866</v>
      </c>
      <c r="D32" s="17" t="s">
        <v>123</v>
      </c>
      <c r="E32" s="156" t="s">
        <v>20</v>
      </c>
      <c r="F32" s="157">
        <v>2203909052</v>
      </c>
      <c r="G32" s="17" t="s">
        <v>124</v>
      </c>
      <c r="H32" s="21">
        <v>1755591383</v>
      </c>
      <c r="I32" s="5">
        <v>10</v>
      </c>
      <c r="J32" s="53">
        <v>0</v>
      </c>
      <c r="K32" s="11">
        <v>22</v>
      </c>
      <c r="L32" s="11">
        <v>22.61</v>
      </c>
      <c r="M32" s="11">
        <v>2</v>
      </c>
      <c r="N32" s="160">
        <f t="shared" si="0"/>
        <v>42.61</v>
      </c>
    </row>
    <row r="33" spans="1:14" s="7" customFormat="1" ht="21" hidden="1" customHeight="1" x14ac:dyDescent="0.25">
      <c r="A33" s="285">
        <v>26</v>
      </c>
      <c r="B33" s="229" t="s">
        <v>156</v>
      </c>
      <c r="C33" s="17">
        <v>843864</v>
      </c>
      <c r="D33" s="17" t="s">
        <v>126</v>
      </c>
      <c r="E33" s="156" t="s">
        <v>20</v>
      </c>
      <c r="F33" s="157" t="s">
        <v>127</v>
      </c>
      <c r="G33" s="156" t="s">
        <v>128</v>
      </c>
      <c r="H33" s="21" t="s">
        <v>129</v>
      </c>
      <c r="I33" s="5">
        <v>10</v>
      </c>
      <c r="J33" s="53">
        <v>0</v>
      </c>
      <c r="K33" s="11">
        <v>22</v>
      </c>
      <c r="L33" s="11">
        <v>22.61</v>
      </c>
      <c r="M33" s="11">
        <v>2</v>
      </c>
      <c r="N33" s="160">
        <f t="shared" si="0"/>
        <v>42.61</v>
      </c>
    </row>
    <row r="34" spans="1:14" s="7" customFormat="1" ht="21" hidden="1" customHeight="1" x14ac:dyDescent="0.25">
      <c r="A34" s="285">
        <v>27</v>
      </c>
      <c r="B34" s="229" t="s">
        <v>156</v>
      </c>
      <c r="C34" s="17">
        <v>795120</v>
      </c>
      <c r="D34" s="17" t="s">
        <v>130</v>
      </c>
      <c r="E34" s="156" t="s">
        <v>20</v>
      </c>
      <c r="F34" s="157" t="s">
        <v>131</v>
      </c>
      <c r="G34" s="156" t="s">
        <v>132</v>
      </c>
      <c r="H34" s="21" t="s">
        <v>133</v>
      </c>
      <c r="I34" s="5">
        <v>10</v>
      </c>
      <c r="J34" s="53">
        <v>0</v>
      </c>
      <c r="K34" s="11">
        <v>22</v>
      </c>
      <c r="L34" s="11">
        <v>22.61</v>
      </c>
      <c r="M34" s="11">
        <v>2</v>
      </c>
      <c r="N34" s="160">
        <f t="shared" si="0"/>
        <v>42.61</v>
      </c>
    </row>
    <row r="35" spans="1:14" s="7" customFormat="1" ht="21" hidden="1" customHeight="1" x14ac:dyDescent="0.25">
      <c r="A35" s="285">
        <v>28</v>
      </c>
      <c r="B35" s="229" t="s">
        <v>156</v>
      </c>
      <c r="C35" s="17">
        <v>795124</v>
      </c>
      <c r="D35" s="17" t="s">
        <v>134</v>
      </c>
      <c r="E35" s="156" t="s">
        <v>200</v>
      </c>
      <c r="F35" s="157" t="s">
        <v>135</v>
      </c>
      <c r="G35" s="156" t="s">
        <v>136</v>
      </c>
      <c r="H35" s="21" t="s">
        <v>137</v>
      </c>
      <c r="I35" s="19" t="s">
        <v>201</v>
      </c>
      <c r="J35" s="53">
        <v>0</v>
      </c>
      <c r="K35" s="11">
        <v>22</v>
      </c>
      <c r="L35" s="11">
        <v>22.61</v>
      </c>
      <c r="M35" s="11">
        <v>2</v>
      </c>
      <c r="N35" s="160">
        <f t="shared" si="0"/>
        <v>42.61</v>
      </c>
    </row>
    <row r="36" spans="1:14" s="7" customFormat="1" ht="21" hidden="1" customHeight="1" x14ac:dyDescent="0.25">
      <c r="A36" s="285">
        <v>29</v>
      </c>
      <c r="B36" s="229" t="s">
        <v>156</v>
      </c>
      <c r="C36" s="17">
        <v>795128</v>
      </c>
      <c r="D36" s="17" t="s">
        <v>138</v>
      </c>
      <c r="E36" s="156" t="s">
        <v>42</v>
      </c>
      <c r="F36" s="157" t="s">
        <v>139</v>
      </c>
      <c r="G36" s="156" t="s">
        <v>140</v>
      </c>
      <c r="H36" s="21" t="s">
        <v>141</v>
      </c>
      <c r="I36" s="19" t="s">
        <v>202</v>
      </c>
      <c r="J36" s="53">
        <v>0</v>
      </c>
      <c r="K36" s="11">
        <v>22</v>
      </c>
      <c r="L36" s="11">
        <v>22.61</v>
      </c>
      <c r="M36" s="11">
        <v>2</v>
      </c>
      <c r="N36" s="160">
        <f t="shared" si="0"/>
        <v>42.61</v>
      </c>
    </row>
    <row r="37" spans="1:14" s="7" customFormat="1" ht="21" hidden="1" customHeight="1" x14ac:dyDescent="0.25">
      <c r="A37" s="285">
        <v>30</v>
      </c>
      <c r="B37" s="229" t="s">
        <v>156</v>
      </c>
      <c r="C37" s="17">
        <v>601851</v>
      </c>
      <c r="D37" s="17" t="s">
        <v>142</v>
      </c>
      <c r="E37" s="156" t="s">
        <v>20</v>
      </c>
      <c r="F37" s="157">
        <v>2203880698</v>
      </c>
      <c r="G37" s="156" t="s">
        <v>143</v>
      </c>
      <c r="H37" s="157">
        <v>1754405940</v>
      </c>
      <c r="I37" s="5">
        <v>10</v>
      </c>
      <c r="J37" s="53">
        <v>0</v>
      </c>
      <c r="K37" s="11">
        <v>22</v>
      </c>
      <c r="L37" s="11">
        <v>22.61</v>
      </c>
      <c r="M37" s="11">
        <v>2</v>
      </c>
      <c r="N37" s="160">
        <f t="shared" si="0"/>
        <v>42.61</v>
      </c>
    </row>
    <row r="38" spans="1:14" s="7" customFormat="1" ht="21" hidden="1" customHeight="1" x14ac:dyDescent="0.25">
      <c r="A38" s="285">
        <v>31</v>
      </c>
      <c r="B38" s="229" t="s">
        <v>156</v>
      </c>
      <c r="C38" s="17">
        <v>830942</v>
      </c>
      <c r="D38" s="17" t="s">
        <v>144</v>
      </c>
      <c r="E38" s="156" t="s">
        <v>20</v>
      </c>
      <c r="F38" s="157" t="s">
        <v>145</v>
      </c>
      <c r="G38" s="156" t="s">
        <v>146</v>
      </c>
      <c r="H38" s="157" t="s">
        <v>147</v>
      </c>
      <c r="I38" s="5">
        <v>10</v>
      </c>
      <c r="J38" s="53">
        <v>0</v>
      </c>
      <c r="K38" s="11">
        <v>22</v>
      </c>
      <c r="L38" s="11">
        <v>22.61</v>
      </c>
      <c r="M38" s="11">
        <v>2</v>
      </c>
      <c r="N38" s="160">
        <f t="shared" si="0"/>
        <v>42.61</v>
      </c>
    </row>
    <row r="39" spans="1:14" s="7" customFormat="1" ht="21" hidden="1" customHeight="1" x14ac:dyDescent="0.25">
      <c r="A39" s="285">
        <v>32</v>
      </c>
      <c r="B39" s="229" t="s">
        <v>156</v>
      </c>
      <c r="C39" s="17">
        <v>738571</v>
      </c>
      <c r="D39" s="17" t="s">
        <v>148</v>
      </c>
      <c r="E39" s="156" t="s">
        <v>204</v>
      </c>
      <c r="F39" s="157" t="s">
        <v>149</v>
      </c>
      <c r="G39" s="156" t="s">
        <v>150</v>
      </c>
      <c r="H39" s="157" t="s">
        <v>151</v>
      </c>
      <c r="I39" s="19" t="s">
        <v>203</v>
      </c>
      <c r="J39" s="53">
        <v>0</v>
      </c>
      <c r="K39" s="11">
        <v>22</v>
      </c>
      <c r="L39" s="11">
        <v>22.61</v>
      </c>
      <c r="M39" s="11">
        <v>2</v>
      </c>
      <c r="N39" s="160">
        <f t="shared" si="0"/>
        <v>42.61</v>
      </c>
    </row>
    <row r="40" spans="1:14" s="7" customFormat="1" ht="21" hidden="1" customHeight="1" x14ac:dyDescent="0.25">
      <c r="A40" s="285">
        <v>33</v>
      </c>
      <c r="B40" s="229" t="s">
        <v>156</v>
      </c>
      <c r="C40" s="17">
        <v>637024</v>
      </c>
      <c r="D40" s="17" t="s">
        <v>152</v>
      </c>
      <c r="E40" s="156" t="s">
        <v>19</v>
      </c>
      <c r="F40" s="157" t="s">
        <v>153</v>
      </c>
      <c r="G40" s="156" t="s">
        <v>154</v>
      </c>
      <c r="H40" s="157" t="s">
        <v>155</v>
      </c>
      <c r="I40" s="19" t="s">
        <v>205</v>
      </c>
      <c r="J40" s="53">
        <v>0</v>
      </c>
      <c r="K40" s="11">
        <v>22</v>
      </c>
      <c r="L40" s="11">
        <v>22.61</v>
      </c>
      <c r="M40" s="11">
        <v>2</v>
      </c>
      <c r="N40" s="160">
        <f t="shared" si="0"/>
        <v>42.61</v>
      </c>
    </row>
    <row r="41" spans="1:14" s="7" customFormat="1" ht="21" hidden="1" customHeight="1" x14ac:dyDescent="0.25">
      <c r="A41" s="285">
        <v>34</v>
      </c>
      <c r="B41" s="229" t="s">
        <v>163</v>
      </c>
      <c r="C41" s="29">
        <v>804638</v>
      </c>
      <c r="D41" s="29" t="s">
        <v>157</v>
      </c>
      <c r="E41" s="156" t="s">
        <v>101</v>
      </c>
      <c r="F41" s="30" t="s">
        <v>158</v>
      </c>
      <c r="G41" s="29" t="s">
        <v>159</v>
      </c>
      <c r="H41" s="29">
        <v>1701392167</v>
      </c>
      <c r="I41" s="19" t="s">
        <v>196</v>
      </c>
      <c r="J41" s="53">
        <v>0</v>
      </c>
      <c r="K41" s="11">
        <v>22</v>
      </c>
      <c r="L41" s="11">
        <v>22.61</v>
      </c>
      <c r="M41" s="11">
        <v>2</v>
      </c>
      <c r="N41" s="160">
        <f t="shared" si="0"/>
        <v>42.61</v>
      </c>
    </row>
    <row r="42" spans="1:14" s="7" customFormat="1" ht="21" hidden="1" customHeight="1" x14ac:dyDescent="0.25">
      <c r="A42" s="285">
        <v>35</v>
      </c>
      <c r="B42" s="229" t="s">
        <v>163</v>
      </c>
      <c r="C42" s="29">
        <v>840219</v>
      </c>
      <c r="D42" s="29" t="s">
        <v>160</v>
      </c>
      <c r="E42" s="156" t="s">
        <v>198</v>
      </c>
      <c r="F42" s="30" t="s">
        <v>161</v>
      </c>
      <c r="G42" s="29" t="s">
        <v>162</v>
      </c>
      <c r="H42" s="29">
        <v>1713889374</v>
      </c>
      <c r="I42" s="19" t="s">
        <v>199</v>
      </c>
      <c r="J42" s="53">
        <v>0</v>
      </c>
      <c r="K42" s="11">
        <v>22</v>
      </c>
      <c r="L42" s="11">
        <v>22.61</v>
      </c>
      <c r="M42" s="11">
        <v>2</v>
      </c>
      <c r="N42" s="160">
        <f t="shared" si="0"/>
        <v>42.61</v>
      </c>
    </row>
    <row r="43" spans="1:14" s="7" customFormat="1" ht="21" hidden="1" customHeight="1" x14ac:dyDescent="0.25">
      <c r="A43" s="285">
        <v>36</v>
      </c>
      <c r="B43" s="229" t="s">
        <v>183</v>
      </c>
      <c r="C43" s="17">
        <v>722607</v>
      </c>
      <c r="D43" s="17" t="s">
        <v>164</v>
      </c>
      <c r="E43" s="156" t="s">
        <v>20</v>
      </c>
      <c r="F43" s="157" t="s">
        <v>165</v>
      </c>
      <c r="G43" s="156" t="s">
        <v>166</v>
      </c>
      <c r="H43" s="157" t="s">
        <v>167</v>
      </c>
      <c r="I43" s="5">
        <v>10</v>
      </c>
      <c r="J43" s="53">
        <v>0</v>
      </c>
      <c r="K43" s="11">
        <v>22</v>
      </c>
      <c r="L43" s="11">
        <v>22.61</v>
      </c>
      <c r="M43" s="11">
        <v>2</v>
      </c>
      <c r="N43" s="160">
        <f t="shared" si="0"/>
        <v>42.61</v>
      </c>
    </row>
    <row r="44" spans="1:14" s="7" customFormat="1" ht="21" hidden="1" customHeight="1" x14ac:dyDescent="0.25">
      <c r="A44" s="285">
        <v>37</v>
      </c>
      <c r="B44" s="229" t="s">
        <v>183</v>
      </c>
      <c r="C44" s="17">
        <v>755708</v>
      </c>
      <c r="D44" s="17" t="s">
        <v>168</v>
      </c>
      <c r="E44" s="156" t="s">
        <v>52</v>
      </c>
      <c r="F44" s="157" t="s">
        <v>169</v>
      </c>
      <c r="G44" s="156" t="s">
        <v>170</v>
      </c>
      <c r="H44" s="157" t="s">
        <v>171</v>
      </c>
      <c r="I44" s="19" t="s">
        <v>194</v>
      </c>
      <c r="J44" s="53">
        <v>0</v>
      </c>
      <c r="K44" s="11">
        <v>22</v>
      </c>
      <c r="L44" s="11">
        <v>22.61</v>
      </c>
      <c r="M44" s="11">
        <v>2</v>
      </c>
      <c r="N44" s="160">
        <f t="shared" si="0"/>
        <v>42.61</v>
      </c>
    </row>
    <row r="45" spans="1:14" s="305" customFormat="1" ht="21" hidden="1" customHeight="1" x14ac:dyDescent="0.25">
      <c r="A45" s="123">
        <v>38</v>
      </c>
      <c r="B45" s="229" t="s">
        <v>183</v>
      </c>
      <c r="C45" s="301">
        <v>798796</v>
      </c>
      <c r="D45" s="301" t="s">
        <v>172</v>
      </c>
      <c r="E45" s="302" t="s">
        <v>173</v>
      </c>
      <c r="F45" s="384" t="s">
        <v>174</v>
      </c>
      <c r="G45" s="385" t="s">
        <v>175</v>
      </c>
      <c r="H45" s="384" t="s">
        <v>176</v>
      </c>
      <c r="I45" s="380" t="s">
        <v>195</v>
      </c>
      <c r="J45" s="303">
        <v>0</v>
      </c>
      <c r="K45" s="123">
        <v>22</v>
      </c>
      <c r="L45" s="123">
        <v>22.61</v>
      </c>
      <c r="M45" s="123">
        <v>2</v>
      </c>
      <c r="N45" s="304">
        <f t="shared" si="0"/>
        <v>42.61</v>
      </c>
    </row>
    <row r="46" spans="1:14" s="305" customFormat="1" ht="21" hidden="1" customHeight="1" x14ac:dyDescent="0.25">
      <c r="A46" s="123">
        <v>39</v>
      </c>
      <c r="B46" s="229" t="s">
        <v>183</v>
      </c>
      <c r="C46" s="301">
        <v>176041</v>
      </c>
      <c r="D46" s="301" t="s">
        <v>177</v>
      </c>
      <c r="E46" s="302" t="s">
        <v>173</v>
      </c>
      <c r="F46" s="384"/>
      <c r="G46" s="385"/>
      <c r="H46" s="384"/>
      <c r="I46" s="381"/>
      <c r="J46" s="303">
        <v>0</v>
      </c>
      <c r="K46" s="123">
        <v>22</v>
      </c>
      <c r="L46" s="123">
        <v>22.61</v>
      </c>
      <c r="M46" s="123">
        <v>2</v>
      </c>
      <c r="N46" s="304">
        <f t="shared" si="0"/>
        <v>42.61</v>
      </c>
    </row>
    <row r="47" spans="1:14" s="307" customFormat="1" ht="21" hidden="1" customHeight="1" x14ac:dyDescent="0.25">
      <c r="A47" s="123">
        <v>40</v>
      </c>
      <c r="B47" s="229" t="s">
        <v>183</v>
      </c>
      <c r="C47" s="301">
        <v>811920</v>
      </c>
      <c r="D47" s="306" t="s">
        <v>178</v>
      </c>
      <c r="E47" s="302" t="s">
        <v>20</v>
      </c>
      <c r="F47" s="384" t="s">
        <v>179</v>
      </c>
      <c r="G47" s="385" t="s">
        <v>180</v>
      </c>
      <c r="H47" s="384" t="s">
        <v>181</v>
      </c>
      <c r="I47" s="382">
        <v>10</v>
      </c>
      <c r="J47" s="303">
        <v>0</v>
      </c>
      <c r="K47" s="123">
        <v>22</v>
      </c>
      <c r="L47" s="123">
        <v>22.61</v>
      </c>
      <c r="M47" s="123">
        <v>2</v>
      </c>
      <c r="N47" s="304">
        <f t="shared" si="0"/>
        <v>42.61</v>
      </c>
    </row>
    <row r="48" spans="1:14" s="307" customFormat="1" ht="21" hidden="1" customHeight="1" x14ac:dyDescent="0.25">
      <c r="A48" s="123">
        <v>41</v>
      </c>
      <c r="B48" s="229" t="s">
        <v>183</v>
      </c>
      <c r="C48" s="301">
        <v>856826</v>
      </c>
      <c r="D48" s="306" t="s">
        <v>182</v>
      </c>
      <c r="E48" s="302" t="s">
        <v>20</v>
      </c>
      <c r="F48" s="384"/>
      <c r="G48" s="385"/>
      <c r="H48" s="384"/>
      <c r="I48" s="383"/>
      <c r="J48" s="303">
        <v>0</v>
      </c>
      <c r="K48" s="123">
        <v>22</v>
      </c>
      <c r="L48" s="123">
        <v>22.61</v>
      </c>
      <c r="M48" s="123">
        <v>2</v>
      </c>
      <c r="N48" s="304">
        <f t="shared" si="0"/>
        <v>42.61</v>
      </c>
    </row>
    <row r="49" spans="1:14" s="36" customFormat="1" ht="21" hidden="1" customHeight="1" x14ac:dyDescent="0.25">
      <c r="A49" s="285">
        <v>42</v>
      </c>
      <c r="B49" s="229" t="s">
        <v>193</v>
      </c>
      <c r="C49" s="17">
        <v>694384</v>
      </c>
      <c r="D49" s="17" t="s">
        <v>184</v>
      </c>
      <c r="E49" s="155" t="s">
        <v>20</v>
      </c>
      <c r="F49" s="157" t="s">
        <v>185</v>
      </c>
      <c r="G49" s="156" t="s">
        <v>186</v>
      </c>
      <c r="H49" s="157" t="s">
        <v>187</v>
      </c>
      <c r="I49" s="147">
        <v>10</v>
      </c>
      <c r="J49" s="53">
        <v>0</v>
      </c>
      <c r="K49" s="11">
        <v>22</v>
      </c>
      <c r="L49" s="11">
        <v>22.61</v>
      </c>
      <c r="M49" s="11">
        <v>2</v>
      </c>
      <c r="N49" s="160">
        <f t="shared" si="0"/>
        <v>42.61</v>
      </c>
    </row>
    <row r="50" spans="1:14" s="36" customFormat="1" ht="21" hidden="1" customHeight="1" x14ac:dyDescent="0.25">
      <c r="A50" s="285">
        <v>43</v>
      </c>
      <c r="B50" s="229" t="s">
        <v>193</v>
      </c>
      <c r="C50" s="17">
        <v>801397</v>
      </c>
      <c r="D50" s="17" t="s">
        <v>189</v>
      </c>
      <c r="E50" s="156" t="s">
        <v>20</v>
      </c>
      <c r="F50" s="157" t="s">
        <v>190</v>
      </c>
      <c r="G50" s="156" t="s">
        <v>191</v>
      </c>
      <c r="H50" s="157" t="s">
        <v>192</v>
      </c>
      <c r="I50" s="5">
        <v>10</v>
      </c>
      <c r="J50" s="54">
        <v>0</v>
      </c>
      <c r="K50" s="11">
        <v>22</v>
      </c>
      <c r="L50" s="11">
        <v>22.61</v>
      </c>
      <c r="M50" s="11">
        <v>2</v>
      </c>
      <c r="N50" s="160">
        <f t="shared" si="0"/>
        <v>42.61</v>
      </c>
    </row>
    <row r="51" spans="1:14" s="36" customFormat="1" ht="21" hidden="1" customHeight="1" x14ac:dyDescent="0.2">
      <c r="A51" s="285">
        <v>44</v>
      </c>
      <c r="B51" s="230" t="s">
        <v>440</v>
      </c>
      <c r="C51" s="285">
        <v>184026</v>
      </c>
      <c r="D51" s="285" t="s">
        <v>208</v>
      </c>
      <c r="E51" s="243" t="s">
        <v>463</v>
      </c>
      <c r="F51" s="244" t="s">
        <v>464</v>
      </c>
      <c r="G51" s="247" t="s">
        <v>465</v>
      </c>
      <c r="H51" s="248">
        <v>1101076378</v>
      </c>
      <c r="I51" s="285">
        <v>207</v>
      </c>
      <c r="J51" s="54">
        <v>12.209999999999994</v>
      </c>
      <c r="K51" s="11">
        <v>22</v>
      </c>
      <c r="L51" s="11">
        <v>22.61</v>
      </c>
      <c r="M51" s="11">
        <v>2</v>
      </c>
      <c r="N51" s="160">
        <f t="shared" si="0"/>
        <v>54.819999999999993</v>
      </c>
    </row>
    <row r="52" spans="1:14" s="36" customFormat="1" ht="21" hidden="1" customHeight="1" x14ac:dyDescent="0.2">
      <c r="A52" s="285">
        <v>45</v>
      </c>
      <c r="B52" s="230" t="s">
        <v>440</v>
      </c>
      <c r="C52" s="279">
        <v>574492</v>
      </c>
      <c r="D52" s="141" t="s">
        <v>209</v>
      </c>
      <c r="E52" s="264" t="s">
        <v>441</v>
      </c>
      <c r="F52" s="265">
        <v>2203861343</v>
      </c>
      <c r="G52" s="264" t="s">
        <v>517</v>
      </c>
      <c r="H52" s="268">
        <v>1753626504</v>
      </c>
      <c r="I52" s="285">
        <v>10</v>
      </c>
      <c r="J52" s="54">
        <v>1.0199999999999854</v>
      </c>
      <c r="K52" s="11">
        <v>22</v>
      </c>
      <c r="L52" s="11">
        <v>22.61</v>
      </c>
      <c r="M52" s="11">
        <v>2</v>
      </c>
      <c r="N52" s="160">
        <f t="shared" si="0"/>
        <v>43.629999999999981</v>
      </c>
    </row>
    <row r="53" spans="1:14" s="36" customFormat="1" ht="21" hidden="1" customHeight="1" x14ac:dyDescent="0.2">
      <c r="A53" s="285">
        <v>48</v>
      </c>
      <c r="B53" s="230" t="s">
        <v>440</v>
      </c>
      <c r="C53" s="279">
        <v>851183</v>
      </c>
      <c r="D53" s="140" t="s">
        <v>212</v>
      </c>
      <c r="E53" s="261" t="s">
        <v>483</v>
      </c>
      <c r="F53" s="257">
        <v>12382114812</v>
      </c>
      <c r="G53" s="262" t="s">
        <v>543</v>
      </c>
      <c r="H53" s="246">
        <v>1724053739</v>
      </c>
      <c r="I53" s="285">
        <v>36</v>
      </c>
      <c r="J53" s="54">
        <v>1.0199999999999854</v>
      </c>
      <c r="K53" s="11">
        <v>22</v>
      </c>
      <c r="L53" s="11">
        <v>22.61</v>
      </c>
      <c r="M53" s="11">
        <v>2</v>
      </c>
      <c r="N53" s="160">
        <f t="shared" si="0"/>
        <v>43.629999999999981</v>
      </c>
    </row>
    <row r="54" spans="1:14" s="36" customFormat="1" ht="21" hidden="1" customHeight="1" x14ac:dyDescent="0.25">
      <c r="A54" s="285">
        <v>50</v>
      </c>
      <c r="B54" s="229" t="s">
        <v>193</v>
      </c>
      <c r="C54" s="279">
        <v>795165</v>
      </c>
      <c r="D54" s="285" t="s">
        <v>214</v>
      </c>
      <c r="E54" s="285" t="s">
        <v>20</v>
      </c>
      <c r="F54" s="59" t="s">
        <v>386</v>
      </c>
      <c r="G54" s="285" t="s">
        <v>387</v>
      </c>
      <c r="H54" s="285">
        <v>1711858942</v>
      </c>
      <c r="I54" s="285">
        <v>10</v>
      </c>
      <c r="J54" s="54">
        <v>0</v>
      </c>
      <c r="K54" s="11">
        <v>22</v>
      </c>
      <c r="L54" s="11">
        <v>22.61</v>
      </c>
      <c r="M54" s="11">
        <v>2</v>
      </c>
      <c r="N54" s="160">
        <f t="shared" si="0"/>
        <v>42.61</v>
      </c>
    </row>
    <row r="55" spans="1:14" s="36" customFormat="1" ht="21" hidden="1" customHeight="1" x14ac:dyDescent="0.2">
      <c r="A55" s="285">
        <v>52</v>
      </c>
      <c r="B55" s="112" t="s">
        <v>440</v>
      </c>
      <c r="C55" s="228">
        <v>856825</v>
      </c>
      <c r="D55" s="228" t="s">
        <v>216</v>
      </c>
      <c r="E55" s="224" t="s">
        <v>573</v>
      </c>
      <c r="F55" s="291">
        <v>101121374</v>
      </c>
      <c r="G55" s="292" t="s">
        <v>216</v>
      </c>
      <c r="H55" s="292">
        <v>1708028442</v>
      </c>
      <c r="I55" s="112" t="s">
        <v>356</v>
      </c>
      <c r="J55" s="169">
        <v>11.929999999999993</v>
      </c>
      <c r="K55" s="112">
        <v>22</v>
      </c>
      <c r="L55" s="112">
        <v>22.61</v>
      </c>
      <c r="M55" s="112">
        <v>2</v>
      </c>
      <c r="N55" s="170">
        <f t="shared" si="0"/>
        <v>54.539999999999992</v>
      </c>
    </row>
    <row r="56" spans="1:14" s="36" customFormat="1" ht="21" customHeight="1" x14ac:dyDescent="0.2">
      <c r="A56" s="285">
        <v>54</v>
      </c>
      <c r="B56" s="321" t="s">
        <v>440</v>
      </c>
      <c r="C56" s="279">
        <v>574488</v>
      </c>
      <c r="D56" s="285" t="s">
        <v>218</v>
      </c>
      <c r="E56" s="257" t="s">
        <v>441</v>
      </c>
      <c r="F56" s="253">
        <v>11934159</v>
      </c>
      <c r="G56" s="256" t="s">
        <v>467</v>
      </c>
      <c r="H56" s="255">
        <v>1100807518</v>
      </c>
      <c r="I56" s="285">
        <v>10</v>
      </c>
      <c r="J56" s="54">
        <v>11.929999999999993</v>
      </c>
      <c r="K56" s="11">
        <v>22</v>
      </c>
      <c r="L56" s="11">
        <v>22.61</v>
      </c>
      <c r="M56" s="11">
        <v>2</v>
      </c>
      <c r="N56" s="160">
        <f t="shared" si="0"/>
        <v>54.539999999999992</v>
      </c>
    </row>
    <row r="57" spans="1:14" s="36" customFormat="1" ht="21" hidden="1" customHeight="1" x14ac:dyDescent="0.25">
      <c r="A57" s="285">
        <v>55</v>
      </c>
      <c r="B57" s="230" t="s">
        <v>440</v>
      </c>
      <c r="C57" s="279">
        <v>175445</v>
      </c>
      <c r="D57" s="279" t="s">
        <v>219</v>
      </c>
      <c r="E57" s="257" t="s">
        <v>441</v>
      </c>
      <c r="F57" s="257">
        <v>3205837400</v>
      </c>
      <c r="G57" s="278" t="s">
        <v>582</v>
      </c>
      <c r="H57" s="257">
        <v>1713162285</v>
      </c>
      <c r="I57" s="285">
        <v>10</v>
      </c>
      <c r="J57" s="54">
        <v>11.929999999999993</v>
      </c>
      <c r="K57" s="11">
        <v>22</v>
      </c>
      <c r="L57" s="11">
        <v>22.61</v>
      </c>
      <c r="M57" s="11">
        <v>2</v>
      </c>
      <c r="N57" s="160">
        <f t="shared" si="0"/>
        <v>54.539999999999992</v>
      </c>
    </row>
    <row r="58" spans="1:14" s="36" customFormat="1" ht="21" hidden="1" customHeight="1" x14ac:dyDescent="0.25">
      <c r="A58" s="285">
        <v>56</v>
      </c>
      <c r="B58" s="230" t="s">
        <v>360</v>
      </c>
      <c r="C58" s="279">
        <v>830941</v>
      </c>
      <c r="D58" s="285" t="s">
        <v>221</v>
      </c>
      <c r="E58" s="285" t="s">
        <v>415</v>
      </c>
      <c r="F58" s="59" t="s">
        <v>416</v>
      </c>
      <c r="G58" s="285" t="s">
        <v>221</v>
      </c>
      <c r="H58" s="285">
        <v>1702691013</v>
      </c>
      <c r="I58" s="285">
        <v>206</v>
      </c>
      <c r="J58" s="54">
        <v>0</v>
      </c>
      <c r="K58" s="11">
        <v>22</v>
      </c>
      <c r="L58" s="11">
        <v>22.61</v>
      </c>
      <c r="M58" s="11">
        <v>2</v>
      </c>
      <c r="N58" s="160">
        <f t="shared" si="0"/>
        <v>42.61</v>
      </c>
    </row>
    <row r="59" spans="1:14" s="67" customFormat="1" ht="21" hidden="1" customHeight="1" x14ac:dyDescent="0.25">
      <c r="A59" s="112">
        <v>57</v>
      </c>
      <c r="B59" s="112" t="s">
        <v>352</v>
      </c>
      <c r="C59" s="228">
        <v>798806</v>
      </c>
      <c r="D59" s="228" t="s">
        <v>223</v>
      </c>
      <c r="E59" s="112" t="s">
        <v>356</v>
      </c>
      <c r="F59" s="168" t="s">
        <v>356</v>
      </c>
      <c r="G59" s="112" t="s">
        <v>356</v>
      </c>
      <c r="H59" s="112" t="s">
        <v>356</v>
      </c>
      <c r="I59" s="112" t="s">
        <v>356</v>
      </c>
      <c r="J59" s="169">
        <v>4.0199999999999889</v>
      </c>
      <c r="K59" s="112">
        <v>22</v>
      </c>
      <c r="L59" s="112">
        <v>22.61</v>
      </c>
      <c r="M59" s="112">
        <v>2</v>
      </c>
      <c r="N59" s="170">
        <f t="shared" si="0"/>
        <v>46.629999999999988</v>
      </c>
    </row>
    <row r="60" spans="1:14" s="36" customFormat="1" ht="21" hidden="1" customHeight="1" x14ac:dyDescent="0.2">
      <c r="A60" s="285">
        <v>58</v>
      </c>
      <c r="B60" s="230" t="s">
        <v>440</v>
      </c>
      <c r="C60" s="279">
        <v>856831</v>
      </c>
      <c r="D60" s="140" t="s">
        <v>224</v>
      </c>
      <c r="E60" s="261" t="s">
        <v>504</v>
      </c>
      <c r="F60" s="257">
        <v>2901231905</v>
      </c>
      <c r="G60" s="261" t="s">
        <v>505</v>
      </c>
      <c r="H60" s="246">
        <v>1100177953</v>
      </c>
      <c r="I60" s="285">
        <v>29</v>
      </c>
      <c r="J60" s="54">
        <v>1.0199999999999854</v>
      </c>
      <c r="K60" s="11">
        <v>22</v>
      </c>
      <c r="L60" s="11">
        <v>22.61</v>
      </c>
      <c r="M60" s="11">
        <v>2</v>
      </c>
      <c r="N60" s="160">
        <f t="shared" si="0"/>
        <v>43.629999999999981</v>
      </c>
    </row>
    <row r="61" spans="1:14" s="36" customFormat="1" ht="21" hidden="1" customHeight="1" x14ac:dyDescent="0.2">
      <c r="A61" s="285">
        <v>59</v>
      </c>
      <c r="B61" s="230" t="s">
        <v>440</v>
      </c>
      <c r="C61" s="279">
        <v>576803</v>
      </c>
      <c r="D61" s="140" t="s">
        <v>225</v>
      </c>
      <c r="E61" s="261" t="s">
        <v>530</v>
      </c>
      <c r="F61" s="263" t="s">
        <v>531</v>
      </c>
      <c r="G61" s="261" t="s">
        <v>532</v>
      </c>
      <c r="H61" s="246">
        <v>1714223151</v>
      </c>
      <c r="I61" s="285">
        <v>59</v>
      </c>
      <c r="J61" s="54">
        <v>1.0199999999999854</v>
      </c>
      <c r="K61" s="11">
        <v>22</v>
      </c>
      <c r="L61" s="11">
        <v>22.61</v>
      </c>
      <c r="M61" s="11">
        <v>2</v>
      </c>
      <c r="N61" s="160">
        <f t="shared" si="0"/>
        <v>43.629999999999981</v>
      </c>
    </row>
    <row r="62" spans="1:14" s="36" customFormat="1" ht="21" hidden="1" customHeight="1" x14ac:dyDescent="0.2">
      <c r="A62" s="285">
        <v>61</v>
      </c>
      <c r="B62" s="230" t="s">
        <v>440</v>
      </c>
      <c r="C62" s="279">
        <v>557038</v>
      </c>
      <c r="D62" s="141" t="s">
        <v>227</v>
      </c>
      <c r="E62" s="261" t="s">
        <v>441</v>
      </c>
      <c r="F62" s="257">
        <v>2203944006</v>
      </c>
      <c r="G62" s="261" t="s">
        <v>541</v>
      </c>
      <c r="H62" s="246">
        <v>1754209698</v>
      </c>
      <c r="I62" s="285">
        <v>10</v>
      </c>
      <c r="J62" s="54">
        <v>1.0199999999999854</v>
      </c>
      <c r="K62" s="11">
        <v>22</v>
      </c>
      <c r="L62" s="11">
        <v>22.61</v>
      </c>
      <c r="M62" s="11">
        <v>2</v>
      </c>
      <c r="N62" s="160">
        <f t="shared" si="0"/>
        <v>43.629999999999981</v>
      </c>
    </row>
    <row r="63" spans="1:14" s="36" customFormat="1" ht="21" hidden="1" customHeight="1" x14ac:dyDescent="0.25">
      <c r="A63" s="285">
        <v>62</v>
      </c>
      <c r="B63" s="230" t="s">
        <v>404</v>
      </c>
      <c r="C63" s="279">
        <v>763431</v>
      </c>
      <c r="D63" s="285" t="s">
        <v>228</v>
      </c>
      <c r="E63" s="281" t="s">
        <v>554</v>
      </c>
      <c r="F63" s="284">
        <v>12001116458</v>
      </c>
      <c r="G63" s="286" t="s">
        <v>228</v>
      </c>
      <c r="H63" s="283">
        <v>1701325530</v>
      </c>
      <c r="I63" s="285">
        <v>36</v>
      </c>
      <c r="J63" s="54">
        <v>0</v>
      </c>
      <c r="K63" s="11">
        <v>22</v>
      </c>
      <c r="L63" s="11">
        <v>22.61</v>
      </c>
      <c r="M63" s="11">
        <v>2</v>
      </c>
      <c r="N63" s="160">
        <f t="shared" si="0"/>
        <v>42.61</v>
      </c>
    </row>
    <row r="64" spans="1:14" s="36" customFormat="1" ht="21" hidden="1" customHeight="1" x14ac:dyDescent="0.25">
      <c r="A64" s="285">
        <v>63</v>
      </c>
      <c r="B64" s="230" t="s">
        <v>46</v>
      </c>
      <c r="C64" s="279">
        <v>795127</v>
      </c>
      <c r="D64" s="285" t="s">
        <v>229</v>
      </c>
      <c r="E64" s="285" t="s">
        <v>393</v>
      </c>
      <c r="F64" s="59" t="s">
        <v>394</v>
      </c>
      <c r="G64" s="285" t="s">
        <v>395</v>
      </c>
      <c r="H64" s="59" t="s">
        <v>396</v>
      </c>
      <c r="I64" s="285">
        <v>272</v>
      </c>
      <c r="J64" s="54">
        <v>0</v>
      </c>
      <c r="K64" s="11">
        <v>22</v>
      </c>
      <c r="L64" s="11">
        <v>22.61</v>
      </c>
      <c r="M64" s="11">
        <v>2</v>
      </c>
      <c r="N64" s="160">
        <f t="shared" si="0"/>
        <v>42.61</v>
      </c>
    </row>
    <row r="65" spans="1:14" s="36" customFormat="1" ht="21" hidden="1" customHeight="1" x14ac:dyDescent="0.25">
      <c r="A65" s="285">
        <v>64</v>
      </c>
      <c r="B65" s="230" t="s">
        <v>404</v>
      </c>
      <c r="C65" s="228">
        <v>805479</v>
      </c>
      <c r="D65" s="112" t="s">
        <v>230</v>
      </c>
      <c r="E65" s="281" t="s">
        <v>591</v>
      </c>
      <c r="F65" s="282" t="s">
        <v>426</v>
      </c>
      <c r="G65" s="280" t="s">
        <v>230</v>
      </c>
      <c r="H65" s="283">
        <v>1000998102</v>
      </c>
      <c r="I65" s="285">
        <v>206</v>
      </c>
      <c r="J65" s="54">
        <v>0</v>
      </c>
      <c r="K65" s="11">
        <v>22</v>
      </c>
      <c r="L65" s="11">
        <v>22.61</v>
      </c>
      <c r="M65" s="11">
        <v>2</v>
      </c>
      <c r="N65" s="160">
        <f t="shared" si="0"/>
        <v>42.61</v>
      </c>
    </row>
    <row r="66" spans="1:14" s="36" customFormat="1" ht="21" hidden="1" customHeight="1" x14ac:dyDescent="0.2">
      <c r="A66" s="285">
        <v>65</v>
      </c>
      <c r="B66" s="230" t="s">
        <v>440</v>
      </c>
      <c r="C66" s="279">
        <v>619626</v>
      </c>
      <c r="D66" s="140" t="s">
        <v>231</v>
      </c>
      <c r="E66" s="257" t="s">
        <v>468</v>
      </c>
      <c r="F66" s="253">
        <v>3801011594415</v>
      </c>
      <c r="G66" s="256" t="s">
        <v>469</v>
      </c>
      <c r="H66" s="255">
        <v>1700908633</v>
      </c>
      <c r="I66" s="285">
        <v>60</v>
      </c>
      <c r="J66" s="54">
        <v>1.0199999999999854</v>
      </c>
      <c r="K66" s="11">
        <v>22</v>
      </c>
      <c r="L66" s="11">
        <v>22.61</v>
      </c>
      <c r="M66" s="11">
        <v>2</v>
      </c>
      <c r="N66" s="160">
        <f t="shared" si="0"/>
        <v>43.629999999999981</v>
      </c>
    </row>
    <row r="67" spans="1:14" s="36" customFormat="1" ht="21" hidden="1" customHeight="1" x14ac:dyDescent="0.2">
      <c r="A67" s="285">
        <v>66</v>
      </c>
      <c r="B67" s="230" t="s">
        <v>440</v>
      </c>
      <c r="C67" s="279">
        <v>859610</v>
      </c>
      <c r="D67" s="140" t="s">
        <v>232</v>
      </c>
      <c r="E67" s="261" t="s">
        <v>492</v>
      </c>
      <c r="F67" s="257">
        <v>1006293557</v>
      </c>
      <c r="G67" s="261" t="s">
        <v>515</v>
      </c>
      <c r="H67" s="246">
        <v>1702919398</v>
      </c>
      <c r="I67" s="285">
        <v>30</v>
      </c>
      <c r="J67" s="54">
        <v>1.0199999999999854</v>
      </c>
      <c r="K67" s="11">
        <v>22</v>
      </c>
      <c r="L67" s="11">
        <v>22.61</v>
      </c>
      <c r="M67" s="11">
        <v>2</v>
      </c>
      <c r="N67" s="160">
        <f t="shared" ref="N67:N121" si="1">+J67+K67+L67-M67</f>
        <v>43.629999999999981</v>
      </c>
    </row>
    <row r="68" spans="1:14" s="36" customFormat="1" ht="21" hidden="1" customHeight="1" x14ac:dyDescent="0.2">
      <c r="A68" s="285">
        <v>67</v>
      </c>
      <c r="B68" s="230" t="s">
        <v>440</v>
      </c>
      <c r="C68" s="60">
        <v>843865</v>
      </c>
      <c r="D68" s="279" t="s">
        <v>233</v>
      </c>
      <c r="E68" s="264" t="s">
        <v>530</v>
      </c>
      <c r="F68" s="267" t="s">
        <v>561</v>
      </c>
      <c r="G68" s="264" t="s">
        <v>562</v>
      </c>
      <c r="H68" s="268">
        <v>1203237951</v>
      </c>
      <c r="I68" s="285">
        <v>59</v>
      </c>
      <c r="J68" s="54">
        <v>11.929999999999993</v>
      </c>
      <c r="K68" s="11">
        <v>22</v>
      </c>
      <c r="L68" s="11">
        <v>22.61</v>
      </c>
      <c r="M68" s="11">
        <v>2</v>
      </c>
      <c r="N68" s="160">
        <f t="shared" si="1"/>
        <v>54.539999999999992</v>
      </c>
    </row>
    <row r="69" spans="1:14" s="36" customFormat="1" ht="21" hidden="1" customHeight="1" x14ac:dyDescent="0.2">
      <c r="A69" s="285">
        <v>68</v>
      </c>
      <c r="B69" s="230" t="s">
        <v>440</v>
      </c>
      <c r="C69" s="279">
        <v>843868</v>
      </c>
      <c r="D69" s="285" t="s">
        <v>234</v>
      </c>
      <c r="E69" s="262" t="s">
        <v>518</v>
      </c>
      <c r="F69" s="257">
        <v>8021160400</v>
      </c>
      <c r="G69" s="261" t="s">
        <v>521</v>
      </c>
      <c r="H69" s="246">
        <v>1713363883</v>
      </c>
      <c r="I69" s="285">
        <v>42</v>
      </c>
      <c r="J69" s="54">
        <v>12.179999999999993</v>
      </c>
      <c r="K69" s="11">
        <v>22</v>
      </c>
      <c r="L69" s="11">
        <v>22.61</v>
      </c>
      <c r="M69" s="11">
        <v>2</v>
      </c>
      <c r="N69" s="160">
        <f t="shared" si="1"/>
        <v>54.789999999999992</v>
      </c>
    </row>
    <row r="70" spans="1:14" s="36" customFormat="1" ht="21" hidden="1" customHeight="1" x14ac:dyDescent="0.2">
      <c r="A70" s="285">
        <v>69</v>
      </c>
      <c r="B70" s="230" t="s">
        <v>440</v>
      </c>
      <c r="C70" s="279">
        <v>799358</v>
      </c>
      <c r="D70" s="279" t="s">
        <v>235</v>
      </c>
      <c r="E70" s="261" t="s">
        <v>477</v>
      </c>
      <c r="F70" s="254" t="s">
        <v>526</v>
      </c>
      <c r="G70" s="262" t="s">
        <v>527</v>
      </c>
      <c r="H70" s="348">
        <v>1717005464</v>
      </c>
      <c r="I70" s="285">
        <v>227</v>
      </c>
      <c r="J70" s="54">
        <v>0.76999999999998536</v>
      </c>
      <c r="K70" s="11">
        <v>22</v>
      </c>
      <c r="L70" s="11">
        <v>22.61</v>
      </c>
      <c r="M70" s="11">
        <v>2</v>
      </c>
      <c r="N70" s="160">
        <f t="shared" si="1"/>
        <v>43.379999999999981</v>
      </c>
    </row>
    <row r="71" spans="1:14" s="36" customFormat="1" ht="21" hidden="1" customHeight="1" x14ac:dyDescent="0.2">
      <c r="A71" s="285">
        <v>70</v>
      </c>
      <c r="B71" s="230" t="s">
        <v>440</v>
      </c>
      <c r="C71" s="279">
        <v>804636</v>
      </c>
      <c r="D71" s="279" t="s">
        <v>236</v>
      </c>
      <c r="E71" s="261" t="s">
        <v>441</v>
      </c>
      <c r="F71" s="257">
        <v>2204488979</v>
      </c>
      <c r="G71" s="261" t="s">
        <v>503</v>
      </c>
      <c r="H71" s="246">
        <v>1720019767</v>
      </c>
      <c r="I71" s="285">
        <v>10</v>
      </c>
      <c r="J71" s="54">
        <v>12.179999999999993</v>
      </c>
      <c r="K71" s="11">
        <v>22</v>
      </c>
      <c r="L71" s="11">
        <v>22.61</v>
      </c>
      <c r="M71" s="11">
        <v>2</v>
      </c>
      <c r="N71" s="160">
        <f t="shared" si="1"/>
        <v>54.789999999999992</v>
      </c>
    </row>
    <row r="72" spans="1:14" s="36" customFormat="1" ht="21" hidden="1" customHeight="1" x14ac:dyDescent="0.2">
      <c r="A72" s="285">
        <v>71</v>
      </c>
      <c r="B72" s="230" t="s">
        <v>440</v>
      </c>
      <c r="C72" s="279">
        <v>722574</v>
      </c>
      <c r="D72" s="285" t="s">
        <v>237</v>
      </c>
      <c r="E72" s="261" t="s">
        <v>544</v>
      </c>
      <c r="F72" s="257">
        <v>11443020025</v>
      </c>
      <c r="G72" s="261" t="s">
        <v>336</v>
      </c>
      <c r="H72" s="246">
        <v>1750845206</v>
      </c>
      <c r="I72" s="285">
        <v>272</v>
      </c>
      <c r="J72" s="54">
        <v>12.179999999999993</v>
      </c>
      <c r="K72" s="11">
        <v>22</v>
      </c>
      <c r="L72" s="11">
        <v>22.61</v>
      </c>
      <c r="M72" s="11">
        <v>2</v>
      </c>
      <c r="N72" s="160">
        <f t="shared" si="1"/>
        <v>54.789999999999992</v>
      </c>
    </row>
    <row r="73" spans="1:14" s="36" customFormat="1" ht="21" hidden="1" customHeight="1" x14ac:dyDescent="0.2">
      <c r="A73" s="285">
        <v>72</v>
      </c>
      <c r="B73" s="230" t="s">
        <v>440</v>
      </c>
      <c r="C73" s="279">
        <v>798807</v>
      </c>
      <c r="D73" s="279" t="s">
        <v>238</v>
      </c>
      <c r="E73" s="257" t="s">
        <v>441</v>
      </c>
      <c r="F73" s="253">
        <v>2204467942</v>
      </c>
      <c r="G73" s="256" t="s">
        <v>472</v>
      </c>
      <c r="H73" s="255">
        <v>1724190275</v>
      </c>
      <c r="I73" s="285">
        <v>10</v>
      </c>
      <c r="J73" s="54">
        <v>12.179999999999993</v>
      </c>
      <c r="K73" s="11">
        <v>22</v>
      </c>
      <c r="L73" s="11">
        <v>22.61</v>
      </c>
      <c r="M73" s="11">
        <v>2</v>
      </c>
      <c r="N73" s="160">
        <f t="shared" si="1"/>
        <v>54.789999999999992</v>
      </c>
    </row>
    <row r="74" spans="1:14" s="36" customFormat="1" ht="21" hidden="1" customHeight="1" x14ac:dyDescent="0.2">
      <c r="A74" s="285">
        <v>73</v>
      </c>
      <c r="B74" s="230" t="s">
        <v>440</v>
      </c>
      <c r="C74" s="279">
        <v>606748</v>
      </c>
      <c r="D74" s="141" t="s">
        <v>239</v>
      </c>
      <c r="E74" s="266" t="s">
        <v>524</v>
      </c>
      <c r="F74" s="267" t="s">
        <v>528</v>
      </c>
      <c r="G74" s="264" t="s">
        <v>529</v>
      </c>
      <c r="H74" s="268">
        <v>1718006768</v>
      </c>
      <c r="I74" s="285">
        <v>206</v>
      </c>
      <c r="J74" s="54">
        <v>1.0199999999999854</v>
      </c>
      <c r="K74" s="11">
        <v>22</v>
      </c>
      <c r="L74" s="11">
        <v>22.61</v>
      </c>
      <c r="M74" s="11">
        <v>2</v>
      </c>
      <c r="N74" s="160">
        <f t="shared" si="1"/>
        <v>43.629999999999981</v>
      </c>
    </row>
    <row r="75" spans="1:14" s="36" customFormat="1" ht="21" hidden="1" customHeight="1" x14ac:dyDescent="0.25">
      <c r="A75" s="285">
        <v>74</v>
      </c>
      <c r="B75" s="230" t="s">
        <v>440</v>
      </c>
      <c r="C75" s="279">
        <v>795130</v>
      </c>
      <c r="D75" s="285" t="s">
        <v>240</v>
      </c>
      <c r="E75" s="206" t="s">
        <v>576</v>
      </c>
      <c r="F75" s="349">
        <v>35298759</v>
      </c>
      <c r="G75" s="206" t="s">
        <v>577</v>
      </c>
      <c r="H75" s="349">
        <v>1724602055</v>
      </c>
      <c r="I75" s="285">
        <v>17</v>
      </c>
      <c r="J75" s="54">
        <v>0.76999999999998536</v>
      </c>
      <c r="K75" s="11">
        <v>22</v>
      </c>
      <c r="L75" s="11">
        <v>22.61</v>
      </c>
      <c r="M75" s="11">
        <v>2</v>
      </c>
      <c r="N75" s="160">
        <f t="shared" si="1"/>
        <v>43.379999999999981</v>
      </c>
    </row>
    <row r="76" spans="1:14" s="36" customFormat="1" ht="21" hidden="1" customHeight="1" x14ac:dyDescent="0.2">
      <c r="A76" s="285">
        <v>75</v>
      </c>
      <c r="B76" s="230" t="s">
        <v>440</v>
      </c>
      <c r="C76" s="279">
        <v>722573</v>
      </c>
      <c r="D76" s="285" t="s">
        <v>241</v>
      </c>
      <c r="E76" s="257" t="s">
        <v>477</v>
      </c>
      <c r="F76" s="253">
        <v>410020000924</v>
      </c>
      <c r="G76" s="256" t="s">
        <v>478</v>
      </c>
      <c r="H76" s="255">
        <v>1711787133</v>
      </c>
      <c r="I76" s="285">
        <v>227</v>
      </c>
      <c r="J76" s="54">
        <v>12.179999999999993</v>
      </c>
      <c r="K76" s="11">
        <v>22</v>
      </c>
      <c r="L76" s="11">
        <v>22.61</v>
      </c>
      <c r="M76" s="11">
        <v>2</v>
      </c>
      <c r="N76" s="160">
        <f t="shared" si="1"/>
        <v>54.789999999999992</v>
      </c>
    </row>
    <row r="77" spans="1:14" s="36" customFormat="1" ht="21" hidden="1" customHeight="1" x14ac:dyDescent="0.25">
      <c r="A77" s="285">
        <v>76</v>
      </c>
      <c r="B77" s="230" t="s">
        <v>440</v>
      </c>
      <c r="C77" s="279">
        <v>795122</v>
      </c>
      <c r="D77" s="279" t="s">
        <v>242</v>
      </c>
      <c r="E77" s="206" t="s">
        <v>441</v>
      </c>
      <c r="F77" s="349">
        <v>2202916350</v>
      </c>
      <c r="G77" s="206" t="s">
        <v>578</v>
      </c>
      <c r="H77" s="349">
        <v>1713487336</v>
      </c>
      <c r="I77" s="285">
        <v>10</v>
      </c>
      <c r="J77" s="54">
        <v>0.76999999999998536</v>
      </c>
      <c r="K77" s="11">
        <v>22</v>
      </c>
      <c r="L77" s="11">
        <v>22.61</v>
      </c>
      <c r="M77" s="11">
        <v>2</v>
      </c>
      <c r="N77" s="160">
        <f t="shared" si="1"/>
        <v>43.379999999999981</v>
      </c>
    </row>
    <row r="78" spans="1:14" s="36" customFormat="1" ht="21" hidden="1" customHeight="1" x14ac:dyDescent="0.2">
      <c r="A78" s="285">
        <v>77</v>
      </c>
      <c r="B78" s="230" t="s">
        <v>440</v>
      </c>
      <c r="C78" s="114">
        <v>722575</v>
      </c>
      <c r="D78" s="115" t="s">
        <v>243</v>
      </c>
      <c r="E78" s="217" t="s">
        <v>563</v>
      </c>
      <c r="F78" s="218">
        <v>2000306</v>
      </c>
      <c r="G78" s="219" t="s">
        <v>564</v>
      </c>
      <c r="H78" s="218" t="s">
        <v>565</v>
      </c>
      <c r="I78" s="113">
        <v>8000</v>
      </c>
      <c r="J78" s="116">
        <v>12.04</v>
      </c>
      <c r="K78" s="11">
        <v>22</v>
      </c>
      <c r="L78" s="11">
        <v>22.61</v>
      </c>
      <c r="M78" s="11">
        <v>2</v>
      </c>
      <c r="N78" s="160">
        <f t="shared" si="1"/>
        <v>54.65</v>
      </c>
    </row>
    <row r="79" spans="1:14" s="36" customFormat="1" ht="21" hidden="1" customHeight="1" x14ac:dyDescent="0.2">
      <c r="A79" s="285">
        <v>78</v>
      </c>
      <c r="B79" s="230" t="s">
        <v>440</v>
      </c>
      <c r="C79" s="279">
        <v>637025</v>
      </c>
      <c r="D79" s="285" t="s">
        <v>244</v>
      </c>
      <c r="E79" s="261" t="s">
        <v>441</v>
      </c>
      <c r="F79" s="257">
        <v>2202401188</v>
      </c>
      <c r="G79" s="261" t="s">
        <v>540</v>
      </c>
      <c r="H79" s="246">
        <v>1722129143</v>
      </c>
      <c r="I79" s="285">
        <v>10</v>
      </c>
      <c r="J79" s="54">
        <v>12.179999999999993</v>
      </c>
      <c r="K79" s="11">
        <v>22</v>
      </c>
      <c r="L79" s="11">
        <v>22.61</v>
      </c>
      <c r="M79" s="11">
        <v>2</v>
      </c>
      <c r="N79" s="160">
        <f t="shared" si="1"/>
        <v>54.789999999999992</v>
      </c>
    </row>
    <row r="80" spans="1:14" s="36" customFormat="1" ht="21" hidden="1" customHeight="1" x14ac:dyDescent="0.2">
      <c r="A80" s="285">
        <v>80</v>
      </c>
      <c r="B80" s="230" t="s">
        <v>440</v>
      </c>
      <c r="C80" s="279">
        <v>707804</v>
      </c>
      <c r="D80" s="285" t="s">
        <v>246</v>
      </c>
      <c r="E80" s="261" t="s">
        <v>490</v>
      </c>
      <c r="F80" s="257">
        <v>46625409</v>
      </c>
      <c r="G80" s="262" t="s">
        <v>491</v>
      </c>
      <c r="H80" s="246">
        <v>1711725802</v>
      </c>
      <c r="I80" s="285">
        <v>17</v>
      </c>
      <c r="J80" s="54">
        <v>12.179999999999993</v>
      </c>
      <c r="K80" s="11">
        <v>22</v>
      </c>
      <c r="L80" s="11">
        <v>22.61</v>
      </c>
      <c r="M80" s="11">
        <v>2</v>
      </c>
      <c r="N80" s="160">
        <f t="shared" si="1"/>
        <v>54.789999999999992</v>
      </c>
    </row>
    <row r="81" spans="1:14" s="36" customFormat="1" ht="21" hidden="1" customHeight="1" x14ac:dyDescent="0.2">
      <c r="A81" s="285">
        <v>81</v>
      </c>
      <c r="B81" s="230" t="s">
        <v>440</v>
      </c>
      <c r="C81" s="279">
        <v>277148</v>
      </c>
      <c r="D81" s="285" t="s">
        <v>247</v>
      </c>
      <c r="E81" s="262" t="s">
        <v>455</v>
      </c>
      <c r="F81" s="257">
        <v>1030082684</v>
      </c>
      <c r="G81" s="261" t="s">
        <v>495</v>
      </c>
      <c r="H81" s="246">
        <v>1711411643</v>
      </c>
      <c r="I81" s="285">
        <v>477</v>
      </c>
      <c r="J81" s="54">
        <v>12.179999999999993</v>
      </c>
      <c r="K81" s="11">
        <v>22</v>
      </c>
      <c r="L81" s="11">
        <v>22.61</v>
      </c>
      <c r="M81" s="11">
        <v>2</v>
      </c>
      <c r="N81" s="160">
        <f t="shared" si="1"/>
        <v>54.789999999999992</v>
      </c>
    </row>
    <row r="82" spans="1:14" s="36" customFormat="1" ht="21" hidden="1" customHeight="1" x14ac:dyDescent="0.2">
      <c r="A82" s="285">
        <v>82</v>
      </c>
      <c r="B82" s="230" t="s">
        <v>440</v>
      </c>
      <c r="C82" s="279">
        <v>805478</v>
      </c>
      <c r="D82" s="285" t="s">
        <v>248</v>
      </c>
      <c r="E82" s="261" t="s">
        <v>513</v>
      </c>
      <c r="F82" s="353">
        <v>1210009086</v>
      </c>
      <c r="G82" s="206" t="s">
        <v>516</v>
      </c>
      <c r="H82" s="349">
        <v>1702471416</v>
      </c>
      <c r="I82" s="285">
        <v>66</v>
      </c>
      <c r="J82" s="54">
        <v>0.76999999999998536</v>
      </c>
      <c r="K82" s="11">
        <v>22</v>
      </c>
      <c r="L82" s="11">
        <v>22.61</v>
      </c>
      <c r="M82" s="11">
        <v>2</v>
      </c>
      <c r="N82" s="160">
        <f t="shared" si="1"/>
        <v>43.379999999999981</v>
      </c>
    </row>
    <row r="83" spans="1:14" s="36" customFormat="1" ht="21" hidden="1" customHeight="1" x14ac:dyDescent="0.2">
      <c r="A83" s="285">
        <v>83</v>
      </c>
      <c r="B83" s="230" t="s">
        <v>440</v>
      </c>
      <c r="C83" s="61">
        <v>774670</v>
      </c>
      <c r="D83" s="141" t="s">
        <v>249</v>
      </c>
      <c r="E83" s="261" t="s">
        <v>488</v>
      </c>
      <c r="F83" s="257">
        <v>388005207</v>
      </c>
      <c r="G83" s="261" t="s">
        <v>545</v>
      </c>
      <c r="H83" s="246">
        <v>1702683937</v>
      </c>
      <c r="I83" s="285">
        <v>32</v>
      </c>
      <c r="J83" s="54">
        <v>1.4799999999999933</v>
      </c>
      <c r="K83" s="11">
        <v>22</v>
      </c>
      <c r="L83" s="11">
        <v>22.61</v>
      </c>
      <c r="M83" s="11">
        <v>2</v>
      </c>
      <c r="N83" s="160">
        <f t="shared" si="1"/>
        <v>44.089999999999989</v>
      </c>
    </row>
    <row r="84" spans="1:14" s="36" customFormat="1" ht="21" hidden="1" customHeight="1" x14ac:dyDescent="0.2">
      <c r="A84" s="285">
        <v>86</v>
      </c>
      <c r="B84" s="230" t="s">
        <v>440</v>
      </c>
      <c r="C84" s="60">
        <v>601850</v>
      </c>
      <c r="D84" s="279" t="s">
        <v>253</v>
      </c>
      <c r="E84" s="261" t="s">
        <v>443</v>
      </c>
      <c r="F84" s="353">
        <v>35249414</v>
      </c>
      <c r="G84" s="262" t="s">
        <v>486</v>
      </c>
      <c r="H84" s="348">
        <v>1723626287</v>
      </c>
      <c r="I84" s="285">
        <v>17</v>
      </c>
      <c r="J84" s="54">
        <v>0.76999999999998536</v>
      </c>
      <c r="K84" s="11">
        <v>22</v>
      </c>
      <c r="L84" s="11">
        <v>22.61</v>
      </c>
      <c r="M84" s="11">
        <v>2</v>
      </c>
      <c r="N84" s="160">
        <f t="shared" si="1"/>
        <v>43.379999999999981</v>
      </c>
    </row>
    <row r="85" spans="1:14" s="36" customFormat="1" ht="21" hidden="1" customHeight="1" x14ac:dyDescent="0.25">
      <c r="A85" s="285">
        <v>87</v>
      </c>
      <c r="B85" s="230" t="s">
        <v>74</v>
      </c>
      <c r="C85" s="279">
        <v>277149</v>
      </c>
      <c r="D85" s="279" t="s">
        <v>254</v>
      </c>
      <c r="E85" s="285" t="s">
        <v>173</v>
      </c>
      <c r="F85" s="59" t="s">
        <v>391</v>
      </c>
      <c r="G85" s="285" t="s">
        <v>392</v>
      </c>
      <c r="H85" s="285">
        <v>1753453438</v>
      </c>
      <c r="I85" s="285">
        <v>227</v>
      </c>
      <c r="J85" s="54">
        <v>0</v>
      </c>
      <c r="K85" s="11">
        <v>22</v>
      </c>
      <c r="L85" s="11">
        <v>22.61</v>
      </c>
      <c r="M85" s="11">
        <v>2</v>
      </c>
      <c r="N85" s="160">
        <f t="shared" si="1"/>
        <v>42.61</v>
      </c>
    </row>
    <row r="86" spans="1:14" s="36" customFormat="1" ht="21" hidden="1" customHeight="1" x14ac:dyDescent="0.2">
      <c r="A86" s="285">
        <v>90</v>
      </c>
      <c r="B86" s="230" t="s">
        <v>440</v>
      </c>
      <c r="C86" s="279">
        <v>798801</v>
      </c>
      <c r="D86" s="285" t="s">
        <v>257</v>
      </c>
      <c r="E86" s="201" t="s">
        <v>441</v>
      </c>
      <c r="F86" s="197">
        <v>5505268400</v>
      </c>
      <c r="G86" s="197" t="s">
        <v>501</v>
      </c>
      <c r="H86" s="197">
        <v>1716727191</v>
      </c>
      <c r="I86" s="285">
        <v>10</v>
      </c>
      <c r="J86" s="54">
        <v>12.179999999999993</v>
      </c>
      <c r="K86" s="11">
        <v>22</v>
      </c>
      <c r="L86" s="11">
        <v>22.61</v>
      </c>
      <c r="M86" s="11">
        <v>2</v>
      </c>
      <c r="N86" s="160">
        <f t="shared" si="1"/>
        <v>54.789999999999992</v>
      </c>
    </row>
    <row r="87" spans="1:14" s="67" customFormat="1" ht="21" hidden="1" customHeight="1" x14ac:dyDescent="0.2">
      <c r="A87" s="112">
        <v>91</v>
      </c>
      <c r="B87" s="112" t="s">
        <v>404</v>
      </c>
      <c r="C87" s="228">
        <v>619623</v>
      </c>
      <c r="D87" s="112" t="s">
        <v>258</v>
      </c>
      <c r="E87" s="293"/>
      <c r="F87" s="294"/>
      <c r="G87" s="294"/>
      <c r="H87" s="294"/>
      <c r="I87" s="112" t="s">
        <v>356</v>
      </c>
      <c r="J87" s="169">
        <v>0</v>
      </c>
      <c r="K87" s="112">
        <v>22</v>
      </c>
      <c r="L87" s="112">
        <v>22.61</v>
      </c>
      <c r="M87" s="112">
        <v>2</v>
      </c>
      <c r="N87" s="170">
        <f t="shared" si="1"/>
        <v>42.61</v>
      </c>
    </row>
    <row r="88" spans="1:14" s="36" customFormat="1" ht="21" hidden="1" customHeight="1" x14ac:dyDescent="0.2">
      <c r="A88" s="285">
        <v>92</v>
      </c>
      <c r="B88" s="230" t="s">
        <v>440</v>
      </c>
      <c r="C88" s="60">
        <v>694393</v>
      </c>
      <c r="D88" s="279" t="s">
        <v>259</v>
      </c>
      <c r="E88" s="261" t="s">
        <v>574</v>
      </c>
      <c r="F88" s="257">
        <v>10754007</v>
      </c>
      <c r="G88" s="261" t="s">
        <v>575</v>
      </c>
      <c r="H88" s="246">
        <v>1703216851</v>
      </c>
      <c r="I88" s="285">
        <v>238</v>
      </c>
      <c r="J88" s="54">
        <v>11.929999999999993</v>
      </c>
      <c r="K88" s="11">
        <v>22</v>
      </c>
      <c r="L88" s="11">
        <v>22.61</v>
      </c>
      <c r="M88" s="11">
        <v>2</v>
      </c>
      <c r="N88" s="160">
        <f t="shared" si="1"/>
        <v>54.539999999999992</v>
      </c>
    </row>
    <row r="89" spans="1:14" s="36" customFormat="1" ht="21" hidden="1" customHeight="1" x14ac:dyDescent="0.25">
      <c r="A89" s="285">
        <v>93</v>
      </c>
      <c r="B89" s="230" t="s">
        <v>440</v>
      </c>
      <c r="C89" s="60">
        <v>795121</v>
      </c>
      <c r="D89" s="279" t="s">
        <v>260</v>
      </c>
      <c r="E89" s="206" t="s">
        <v>441</v>
      </c>
      <c r="F89" s="206">
        <v>3265994800</v>
      </c>
      <c r="G89" s="206" t="s">
        <v>588</v>
      </c>
      <c r="H89" s="227" t="s">
        <v>589</v>
      </c>
      <c r="I89" s="285">
        <v>10</v>
      </c>
      <c r="J89" s="54">
        <v>12.179999999999993</v>
      </c>
      <c r="K89" s="11">
        <v>22</v>
      </c>
      <c r="L89" s="11">
        <v>22.61</v>
      </c>
      <c r="M89" s="11">
        <v>2</v>
      </c>
      <c r="N89" s="160">
        <f t="shared" si="1"/>
        <v>54.789999999999992</v>
      </c>
    </row>
    <row r="90" spans="1:14" s="36" customFormat="1" ht="21" hidden="1" customHeight="1" x14ac:dyDescent="0.2">
      <c r="A90" s="285">
        <v>94</v>
      </c>
      <c r="B90" s="230" t="s">
        <v>440</v>
      </c>
      <c r="C90" s="279">
        <v>798805</v>
      </c>
      <c r="D90" s="285" t="s">
        <v>261</v>
      </c>
      <c r="E90" s="250" t="s">
        <v>455</v>
      </c>
      <c r="F90" s="244" t="s">
        <v>456</v>
      </c>
      <c r="G90" s="242" t="s">
        <v>457</v>
      </c>
      <c r="H90" s="251" t="s">
        <v>458</v>
      </c>
      <c r="I90" s="285">
        <v>477</v>
      </c>
      <c r="J90" s="54">
        <v>12.179999999999993</v>
      </c>
      <c r="K90" s="11">
        <v>22</v>
      </c>
      <c r="L90" s="11">
        <v>22.61</v>
      </c>
      <c r="M90" s="11">
        <v>2</v>
      </c>
      <c r="N90" s="160">
        <f t="shared" si="1"/>
        <v>54.789999999999992</v>
      </c>
    </row>
    <row r="91" spans="1:14" s="36" customFormat="1" ht="21" hidden="1" customHeight="1" x14ac:dyDescent="0.2">
      <c r="A91" s="285">
        <v>95</v>
      </c>
      <c r="B91" s="112" t="s">
        <v>440</v>
      </c>
      <c r="C91" s="112">
        <v>596209</v>
      </c>
      <c r="D91" s="112" t="s">
        <v>262</v>
      </c>
      <c r="E91" s="224" t="s">
        <v>573</v>
      </c>
      <c r="F91" s="291">
        <v>101121374</v>
      </c>
      <c r="G91" s="292" t="s">
        <v>216</v>
      </c>
      <c r="H91" s="292">
        <v>1708028442</v>
      </c>
      <c r="I91" s="112" t="s">
        <v>356</v>
      </c>
      <c r="J91" s="169">
        <v>12.179999999999993</v>
      </c>
      <c r="K91" s="112">
        <v>22</v>
      </c>
      <c r="L91" s="112">
        <v>22.61</v>
      </c>
      <c r="M91" s="112">
        <v>2</v>
      </c>
      <c r="N91" s="170">
        <f t="shared" si="1"/>
        <v>54.789999999999992</v>
      </c>
    </row>
    <row r="92" spans="1:14" s="36" customFormat="1" ht="21" hidden="1" customHeight="1" x14ac:dyDescent="0.25">
      <c r="A92" s="285">
        <v>96</v>
      </c>
      <c r="B92" s="230" t="s">
        <v>440</v>
      </c>
      <c r="C92" s="279">
        <v>755686</v>
      </c>
      <c r="D92" s="285" t="s">
        <v>263</v>
      </c>
      <c r="E92" s="257" t="s">
        <v>579</v>
      </c>
      <c r="F92" s="277">
        <v>406079254203</v>
      </c>
      <c r="G92" s="278" t="s">
        <v>580</v>
      </c>
      <c r="H92" s="263" t="s">
        <v>581</v>
      </c>
      <c r="I92" s="285">
        <v>213</v>
      </c>
      <c r="J92" s="54">
        <v>12.179999999999993</v>
      </c>
      <c r="K92" s="11">
        <v>22</v>
      </c>
      <c r="L92" s="11">
        <v>22.61</v>
      </c>
      <c r="M92" s="11">
        <v>2</v>
      </c>
      <c r="N92" s="160">
        <f t="shared" si="1"/>
        <v>54.789999999999992</v>
      </c>
    </row>
    <row r="93" spans="1:14" s="36" customFormat="1" ht="21" hidden="1" customHeight="1" x14ac:dyDescent="0.2">
      <c r="A93" s="285">
        <v>97</v>
      </c>
      <c r="B93" s="230" t="s">
        <v>440</v>
      </c>
      <c r="C93" s="61">
        <v>707764</v>
      </c>
      <c r="D93" s="279" t="s">
        <v>264</v>
      </c>
      <c r="E93" s="262" t="s">
        <v>518</v>
      </c>
      <c r="F93" s="263" t="s">
        <v>519</v>
      </c>
      <c r="G93" s="261" t="s">
        <v>520</v>
      </c>
      <c r="H93" s="246">
        <v>1720497732</v>
      </c>
      <c r="I93" s="285">
        <v>42</v>
      </c>
      <c r="J93" s="54">
        <v>12.179999999999993</v>
      </c>
      <c r="K93" s="11">
        <v>22</v>
      </c>
      <c r="L93" s="11">
        <v>22.61</v>
      </c>
      <c r="M93" s="11">
        <v>2</v>
      </c>
      <c r="N93" s="160">
        <f t="shared" si="1"/>
        <v>54.789999999999992</v>
      </c>
    </row>
    <row r="94" spans="1:14" s="36" customFormat="1" ht="21" hidden="1" customHeight="1" x14ac:dyDescent="0.25">
      <c r="A94" s="285">
        <v>98</v>
      </c>
      <c r="B94" s="230" t="s">
        <v>440</v>
      </c>
      <c r="C94" s="279">
        <v>795125</v>
      </c>
      <c r="D94" s="279" t="s">
        <v>266</v>
      </c>
      <c r="E94" s="206" t="s">
        <v>576</v>
      </c>
      <c r="F94" s="206">
        <v>35298759</v>
      </c>
      <c r="G94" s="206" t="s">
        <v>577</v>
      </c>
      <c r="H94" s="206">
        <v>1724602055</v>
      </c>
      <c r="I94" s="285">
        <v>17</v>
      </c>
      <c r="J94" s="54">
        <v>1.0199999999999854</v>
      </c>
      <c r="K94" s="11">
        <v>22</v>
      </c>
      <c r="L94" s="11">
        <v>22.61</v>
      </c>
      <c r="M94" s="11">
        <v>2</v>
      </c>
      <c r="N94" s="160">
        <f t="shared" si="1"/>
        <v>43.629999999999981</v>
      </c>
    </row>
    <row r="95" spans="1:14" s="36" customFormat="1" ht="21" hidden="1" customHeight="1" x14ac:dyDescent="0.25">
      <c r="A95" s="285">
        <v>99</v>
      </c>
      <c r="B95" s="230" t="s">
        <v>440</v>
      </c>
      <c r="C95" s="140">
        <v>619621</v>
      </c>
      <c r="D95" s="140" t="s">
        <v>267</v>
      </c>
      <c r="E95" s="207" t="s">
        <v>524</v>
      </c>
      <c r="F95" s="354">
        <v>401060003444</v>
      </c>
      <c r="G95" s="197" t="s">
        <v>525</v>
      </c>
      <c r="H95" s="350">
        <v>1725183964</v>
      </c>
      <c r="I95" s="285">
        <v>206</v>
      </c>
      <c r="J95" s="54">
        <v>0.76999999999998536</v>
      </c>
      <c r="K95" s="11">
        <v>22</v>
      </c>
      <c r="L95" s="11">
        <v>22.61</v>
      </c>
      <c r="M95" s="11">
        <v>2</v>
      </c>
      <c r="N95" s="160">
        <f t="shared" si="1"/>
        <v>43.379999999999981</v>
      </c>
    </row>
    <row r="96" spans="1:14" s="36" customFormat="1" ht="21" hidden="1" customHeight="1" x14ac:dyDescent="0.25">
      <c r="A96" s="285">
        <v>100</v>
      </c>
      <c r="B96" s="230" t="s">
        <v>352</v>
      </c>
      <c r="C96" s="61">
        <v>795162</v>
      </c>
      <c r="D96" s="279" t="s">
        <v>268</v>
      </c>
      <c r="E96" s="241" t="s">
        <v>441</v>
      </c>
      <c r="F96" s="241">
        <v>4162737900</v>
      </c>
      <c r="G96" s="241" t="s">
        <v>590</v>
      </c>
      <c r="H96" s="241">
        <v>1710404797</v>
      </c>
      <c r="I96" s="285">
        <v>10</v>
      </c>
      <c r="J96" s="54">
        <v>1.0199999999999854</v>
      </c>
      <c r="K96" s="11">
        <v>22</v>
      </c>
      <c r="L96" s="11">
        <v>22.61</v>
      </c>
      <c r="M96" s="11">
        <v>2</v>
      </c>
      <c r="N96" s="160">
        <f t="shared" si="1"/>
        <v>43.629999999999981</v>
      </c>
    </row>
    <row r="97" spans="1:14" s="36" customFormat="1" ht="21" hidden="1" customHeight="1" x14ac:dyDescent="0.2">
      <c r="A97" s="285">
        <v>101</v>
      </c>
      <c r="B97" s="230" t="s">
        <v>440</v>
      </c>
      <c r="C97" s="279">
        <v>793738</v>
      </c>
      <c r="D97" s="285" t="s">
        <v>270</v>
      </c>
      <c r="E97" s="261" t="s">
        <v>477</v>
      </c>
      <c r="F97" s="263" t="s">
        <v>496</v>
      </c>
      <c r="G97" s="261" t="s">
        <v>497</v>
      </c>
      <c r="H97" s="246">
        <v>1702947118</v>
      </c>
      <c r="I97" s="285">
        <v>227</v>
      </c>
      <c r="J97" s="54">
        <v>11.929999999999993</v>
      </c>
      <c r="K97" s="11">
        <v>22</v>
      </c>
      <c r="L97" s="11">
        <v>22.61</v>
      </c>
      <c r="M97" s="11">
        <v>2</v>
      </c>
      <c r="N97" s="160">
        <f t="shared" si="1"/>
        <v>54.539999999999992</v>
      </c>
    </row>
    <row r="98" spans="1:14" s="36" customFormat="1" ht="21" hidden="1" customHeight="1" x14ac:dyDescent="0.2">
      <c r="A98" s="285">
        <v>103</v>
      </c>
      <c r="B98" s="230" t="s">
        <v>440</v>
      </c>
      <c r="C98" s="279">
        <v>722606</v>
      </c>
      <c r="D98" s="279" t="s">
        <v>272</v>
      </c>
      <c r="E98" s="257" t="s">
        <v>475</v>
      </c>
      <c r="F98" s="253">
        <v>1010111880</v>
      </c>
      <c r="G98" s="256" t="s">
        <v>476</v>
      </c>
      <c r="H98" s="255">
        <v>1709810590</v>
      </c>
      <c r="I98" s="285">
        <v>323</v>
      </c>
      <c r="J98" s="54">
        <v>12.179999999999993</v>
      </c>
      <c r="K98" s="11">
        <v>22</v>
      </c>
      <c r="L98" s="11">
        <v>22.61</v>
      </c>
      <c r="M98" s="11">
        <v>2</v>
      </c>
      <c r="N98" s="160">
        <f t="shared" si="1"/>
        <v>54.789999999999992</v>
      </c>
    </row>
    <row r="99" spans="1:14" s="36" customFormat="1" ht="21" hidden="1" customHeight="1" x14ac:dyDescent="0.2">
      <c r="A99" s="285">
        <v>104</v>
      </c>
      <c r="B99" s="230" t="s">
        <v>440</v>
      </c>
      <c r="C99" s="279">
        <v>798803</v>
      </c>
      <c r="D99" s="141" t="s">
        <v>273</v>
      </c>
      <c r="E99" s="261" t="s">
        <v>530</v>
      </c>
      <c r="F99" s="263" t="s">
        <v>537</v>
      </c>
      <c r="G99" s="261" t="s">
        <v>538</v>
      </c>
      <c r="H99" s="246">
        <v>1704962222</v>
      </c>
      <c r="I99" s="285">
        <v>59</v>
      </c>
      <c r="J99" s="54">
        <v>1.0199999999999854</v>
      </c>
      <c r="K99" s="11">
        <v>22</v>
      </c>
      <c r="L99" s="11">
        <v>22.61</v>
      </c>
      <c r="M99" s="11">
        <v>2</v>
      </c>
      <c r="N99" s="160">
        <f t="shared" si="1"/>
        <v>43.629999999999981</v>
      </c>
    </row>
    <row r="100" spans="1:14" s="36" customFormat="1" ht="21" hidden="1" customHeight="1" x14ac:dyDescent="0.2">
      <c r="A100" s="285">
        <v>105</v>
      </c>
      <c r="B100" s="230" t="s">
        <v>440</v>
      </c>
      <c r="C100" s="279">
        <v>694383</v>
      </c>
      <c r="D100" s="140" t="s">
        <v>274</v>
      </c>
      <c r="E100" s="243" t="s">
        <v>452</v>
      </c>
      <c r="F100" s="244" t="s">
        <v>453</v>
      </c>
      <c r="G100" s="247" t="s">
        <v>454</v>
      </c>
      <c r="H100" s="248">
        <v>1715636989</v>
      </c>
      <c r="I100" s="285">
        <v>213</v>
      </c>
      <c r="J100" s="54">
        <v>1.0199999999999854</v>
      </c>
      <c r="K100" s="11">
        <v>22</v>
      </c>
      <c r="L100" s="11">
        <v>22.61</v>
      </c>
      <c r="M100" s="11">
        <v>2</v>
      </c>
      <c r="N100" s="160">
        <f t="shared" si="1"/>
        <v>43.629999999999981</v>
      </c>
    </row>
    <row r="101" spans="1:14" s="36" customFormat="1" ht="21" hidden="1" customHeight="1" x14ac:dyDescent="0.25">
      <c r="A101" s="285">
        <v>106</v>
      </c>
      <c r="B101" s="230" t="s">
        <v>73</v>
      </c>
      <c r="C101" s="279">
        <v>628565</v>
      </c>
      <c r="D101" s="285" t="s">
        <v>275</v>
      </c>
      <c r="E101" s="285" t="s">
        <v>173</v>
      </c>
      <c r="F101" s="59" t="s">
        <v>384</v>
      </c>
      <c r="G101" s="285" t="s">
        <v>385</v>
      </c>
      <c r="H101" s="285">
        <v>1716102395</v>
      </c>
      <c r="I101" s="285">
        <v>227</v>
      </c>
      <c r="J101" s="54">
        <v>0</v>
      </c>
      <c r="K101" s="11">
        <v>22</v>
      </c>
      <c r="L101" s="11">
        <v>22.61</v>
      </c>
      <c r="M101" s="11">
        <v>2</v>
      </c>
      <c r="N101" s="160">
        <f t="shared" si="1"/>
        <v>42.61</v>
      </c>
    </row>
    <row r="102" spans="1:14" s="36" customFormat="1" ht="21" hidden="1" customHeight="1" x14ac:dyDescent="0.2">
      <c r="A102" s="285">
        <v>107</v>
      </c>
      <c r="B102" s="112" t="s">
        <v>440</v>
      </c>
      <c r="C102" s="112">
        <v>277142</v>
      </c>
      <c r="D102" s="112" t="s">
        <v>276</v>
      </c>
      <c r="E102" s="234" t="s">
        <v>510</v>
      </c>
      <c r="F102" s="289" t="s">
        <v>511</v>
      </c>
      <c r="G102" s="234" t="s">
        <v>512</v>
      </c>
      <c r="H102" s="290">
        <v>1702685569</v>
      </c>
      <c r="I102" s="112" t="s">
        <v>356</v>
      </c>
      <c r="J102" s="169">
        <v>1.0199999999999854</v>
      </c>
      <c r="K102" s="112">
        <v>22</v>
      </c>
      <c r="L102" s="112">
        <v>22.61</v>
      </c>
      <c r="M102" s="112">
        <v>2</v>
      </c>
      <c r="N102" s="170">
        <f t="shared" si="1"/>
        <v>43.629999999999981</v>
      </c>
    </row>
    <row r="103" spans="1:14" s="307" customFormat="1" ht="21" hidden="1" customHeight="1" x14ac:dyDescent="0.25">
      <c r="A103" s="123">
        <v>108</v>
      </c>
      <c r="B103" s="230" t="s">
        <v>440</v>
      </c>
      <c r="C103" s="308">
        <v>820032</v>
      </c>
      <c r="D103" s="123" t="s">
        <v>277</v>
      </c>
      <c r="E103" s="386" t="s">
        <v>455</v>
      </c>
      <c r="F103" s="389">
        <v>1030058292</v>
      </c>
      <c r="G103" s="389" t="s">
        <v>498</v>
      </c>
      <c r="H103" s="392" t="s">
        <v>499</v>
      </c>
      <c r="I103" s="386">
        <v>477</v>
      </c>
      <c r="J103" s="303">
        <v>12.179999999999993</v>
      </c>
      <c r="K103" s="123">
        <v>22</v>
      </c>
      <c r="L103" s="123">
        <v>22.61</v>
      </c>
      <c r="M103" s="123">
        <v>2</v>
      </c>
      <c r="N103" s="304">
        <f t="shared" si="1"/>
        <v>54.789999999999992</v>
      </c>
    </row>
    <row r="104" spans="1:14" s="307" customFormat="1" ht="21" hidden="1" customHeight="1" x14ac:dyDescent="0.25">
      <c r="A104" s="123">
        <v>109</v>
      </c>
      <c r="B104" s="230" t="s">
        <v>440</v>
      </c>
      <c r="C104" s="308">
        <v>820033</v>
      </c>
      <c r="D104" s="123" t="s">
        <v>278</v>
      </c>
      <c r="E104" s="387"/>
      <c r="F104" s="390"/>
      <c r="G104" s="390"/>
      <c r="H104" s="393"/>
      <c r="I104" s="387"/>
      <c r="J104" s="303">
        <v>11.929999999999993</v>
      </c>
      <c r="K104" s="123">
        <v>22</v>
      </c>
      <c r="L104" s="123">
        <v>22.61</v>
      </c>
      <c r="M104" s="123">
        <v>2</v>
      </c>
      <c r="N104" s="304">
        <f t="shared" si="1"/>
        <v>54.539999999999992</v>
      </c>
    </row>
    <row r="105" spans="1:14" s="307" customFormat="1" ht="21" hidden="1" customHeight="1" x14ac:dyDescent="0.25">
      <c r="A105" s="123">
        <v>110</v>
      </c>
      <c r="B105" s="230" t="s">
        <v>440</v>
      </c>
      <c r="C105" s="308">
        <v>804631</v>
      </c>
      <c r="D105" s="123" t="s">
        <v>279</v>
      </c>
      <c r="E105" s="388"/>
      <c r="F105" s="391"/>
      <c r="G105" s="391"/>
      <c r="H105" s="394"/>
      <c r="I105" s="388"/>
      <c r="J105" s="303">
        <v>12.179999999999993</v>
      </c>
      <c r="K105" s="123">
        <v>22</v>
      </c>
      <c r="L105" s="123">
        <v>22.61</v>
      </c>
      <c r="M105" s="123">
        <v>2</v>
      </c>
      <c r="N105" s="304">
        <f t="shared" si="1"/>
        <v>54.789999999999992</v>
      </c>
    </row>
    <row r="106" spans="1:14" s="36" customFormat="1" ht="21" hidden="1" customHeight="1" x14ac:dyDescent="0.2">
      <c r="A106" s="285">
        <v>111</v>
      </c>
      <c r="B106" s="321" t="s">
        <v>440</v>
      </c>
      <c r="C106" s="279">
        <v>605019</v>
      </c>
      <c r="D106" s="279" t="s">
        <v>280</v>
      </c>
      <c r="E106" s="264" t="s">
        <v>441</v>
      </c>
      <c r="F106" s="265">
        <v>2100109632</v>
      </c>
      <c r="G106" s="264" t="s">
        <v>542</v>
      </c>
      <c r="H106" s="268">
        <v>1717016792</v>
      </c>
      <c r="I106" s="285">
        <v>10</v>
      </c>
      <c r="J106" s="54">
        <v>15.179999999999993</v>
      </c>
      <c r="K106" s="11">
        <v>22</v>
      </c>
      <c r="L106" s="11">
        <v>22.61</v>
      </c>
      <c r="M106" s="11">
        <v>2</v>
      </c>
      <c r="N106" s="160">
        <f t="shared" si="1"/>
        <v>57.789999999999992</v>
      </c>
    </row>
    <row r="107" spans="1:14" s="36" customFormat="1" ht="21" hidden="1" customHeight="1" x14ac:dyDescent="0.2">
      <c r="A107" s="285">
        <v>112</v>
      </c>
      <c r="B107" s="230" t="s">
        <v>440</v>
      </c>
      <c r="C107" s="279">
        <v>856832</v>
      </c>
      <c r="D107" s="285" t="s">
        <v>281</v>
      </c>
      <c r="E107" s="243" t="s">
        <v>441</v>
      </c>
      <c r="F107" s="244" t="s">
        <v>446</v>
      </c>
      <c r="G107" s="247" t="s">
        <v>447</v>
      </c>
      <c r="H107" s="249" t="s">
        <v>448</v>
      </c>
      <c r="I107" s="285">
        <v>10</v>
      </c>
      <c r="J107" s="54">
        <v>12.179999999999993</v>
      </c>
      <c r="K107" s="11">
        <v>22</v>
      </c>
      <c r="L107" s="11">
        <v>22.61</v>
      </c>
      <c r="M107" s="11">
        <v>2</v>
      </c>
      <c r="N107" s="160">
        <f t="shared" si="1"/>
        <v>54.789999999999992</v>
      </c>
    </row>
    <row r="108" spans="1:14" s="36" customFormat="1" ht="21" hidden="1" customHeight="1" x14ac:dyDescent="0.25">
      <c r="A108" s="285">
        <v>113</v>
      </c>
      <c r="B108" s="230" t="s">
        <v>440</v>
      </c>
      <c r="C108" s="285">
        <v>322789</v>
      </c>
      <c r="D108" s="140" t="s">
        <v>282</v>
      </c>
      <c r="E108" s="205" t="s">
        <v>441</v>
      </c>
      <c r="F108" s="205">
        <v>2203986271</v>
      </c>
      <c r="G108" s="206" t="s">
        <v>572</v>
      </c>
      <c r="H108" s="206">
        <v>1754369542</v>
      </c>
      <c r="I108" s="285">
        <v>10</v>
      </c>
      <c r="J108" s="54">
        <v>1.0199999999999854</v>
      </c>
      <c r="K108" s="11">
        <v>22</v>
      </c>
      <c r="L108" s="11">
        <v>22.61</v>
      </c>
      <c r="M108" s="11">
        <v>2</v>
      </c>
      <c r="N108" s="160">
        <f t="shared" si="1"/>
        <v>43.629999999999981</v>
      </c>
    </row>
    <row r="109" spans="1:14" s="36" customFormat="1" ht="21" hidden="1" customHeight="1" x14ac:dyDescent="0.25">
      <c r="A109" s="285">
        <v>114</v>
      </c>
      <c r="B109" s="230" t="s">
        <v>440</v>
      </c>
      <c r="C109" s="285">
        <v>856829</v>
      </c>
      <c r="D109" s="285" t="s">
        <v>283</v>
      </c>
      <c r="E109" s="205" t="s">
        <v>441</v>
      </c>
      <c r="F109" s="205">
        <v>2203986271</v>
      </c>
      <c r="G109" s="206" t="s">
        <v>572</v>
      </c>
      <c r="H109" s="206">
        <v>1754369542</v>
      </c>
      <c r="I109" s="285">
        <v>10</v>
      </c>
      <c r="J109" s="54">
        <v>12.64</v>
      </c>
      <c r="K109" s="11">
        <v>22</v>
      </c>
      <c r="L109" s="11">
        <v>22.61</v>
      </c>
      <c r="M109" s="11">
        <v>2</v>
      </c>
      <c r="N109" s="160">
        <f t="shared" si="1"/>
        <v>55.25</v>
      </c>
    </row>
    <row r="110" spans="1:14" s="36" customFormat="1" ht="21" hidden="1" customHeight="1" x14ac:dyDescent="0.2">
      <c r="A110" s="285">
        <v>116</v>
      </c>
      <c r="B110" s="230" t="s">
        <v>440</v>
      </c>
      <c r="C110" s="285">
        <v>798798</v>
      </c>
      <c r="D110" s="140" t="s">
        <v>285</v>
      </c>
      <c r="E110" s="243" t="s">
        <v>441</v>
      </c>
      <c r="F110" s="244" t="s">
        <v>461</v>
      </c>
      <c r="G110" s="247" t="s">
        <v>462</v>
      </c>
      <c r="H110" s="248">
        <v>1712869567</v>
      </c>
      <c r="I110" s="285">
        <v>10</v>
      </c>
      <c r="J110" s="54">
        <v>1.0199999999999854</v>
      </c>
      <c r="K110" s="11">
        <v>22</v>
      </c>
      <c r="L110" s="11">
        <v>22.61</v>
      </c>
      <c r="M110" s="11">
        <v>2</v>
      </c>
      <c r="N110" s="160">
        <f t="shared" si="1"/>
        <v>43.629999999999981</v>
      </c>
    </row>
    <row r="111" spans="1:14" s="36" customFormat="1" ht="21" hidden="1" customHeight="1" x14ac:dyDescent="0.2">
      <c r="A111" s="285">
        <v>117</v>
      </c>
      <c r="B111" s="230" t="s">
        <v>440</v>
      </c>
      <c r="C111" s="285">
        <v>799361</v>
      </c>
      <c r="D111" s="285" t="s">
        <v>286</v>
      </c>
      <c r="E111" s="195" t="s">
        <v>441</v>
      </c>
      <c r="F111" s="196">
        <v>5505268400</v>
      </c>
      <c r="G111" s="197" t="s">
        <v>501</v>
      </c>
      <c r="H111" s="197">
        <v>1716727191</v>
      </c>
      <c r="I111" s="285">
        <v>10</v>
      </c>
      <c r="J111" s="54">
        <v>11.929999999999993</v>
      </c>
      <c r="K111" s="11">
        <v>22</v>
      </c>
      <c r="L111" s="11">
        <v>22.61</v>
      </c>
      <c r="M111" s="11">
        <v>2</v>
      </c>
      <c r="N111" s="160">
        <f t="shared" si="1"/>
        <v>54.539999999999992</v>
      </c>
    </row>
    <row r="112" spans="1:14" s="36" customFormat="1" ht="21" hidden="1" customHeight="1" x14ac:dyDescent="0.2">
      <c r="A112" s="285">
        <v>119</v>
      </c>
      <c r="B112" s="230" t="s">
        <v>440</v>
      </c>
      <c r="C112" s="285">
        <v>840220</v>
      </c>
      <c r="D112" s="140" t="s">
        <v>288</v>
      </c>
      <c r="E112" s="261" t="s">
        <v>483</v>
      </c>
      <c r="F112" s="257">
        <v>12381025956</v>
      </c>
      <c r="G112" s="261" t="s">
        <v>522</v>
      </c>
      <c r="H112" s="246">
        <v>1720248168</v>
      </c>
      <c r="I112" s="285">
        <v>36</v>
      </c>
      <c r="J112" s="54">
        <v>1.0199999999999854</v>
      </c>
      <c r="K112" s="11">
        <v>22</v>
      </c>
      <c r="L112" s="11">
        <v>22.61</v>
      </c>
      <c r="M112" s="11">
        <v>2</v>
      </c>
      <c r="N112" s="160">
        <f t="shared" si="1"/>
        <v>43.629999999999981</v>
      </c>
    </row>
    <row r="113" spans="1:14" s="36" customFormat="1" ht="21" hidden="1" customHeight="1" x14ac:dyDescent="0.2">
      <c r="A113" s="285">
        <v>120</v>
      </c>
      <c r="B113" s="230" t="s">
        <v>440</v>
      </c>
      <c r="C113" s="285">
        <v>574489</v>
      </c>
      <c r="D113" s="140" t="s">
        <v>289</v>
      </c>
      <c r="E113" s="257" t="s">
        <v>441</v>
      </c>
      <c r="F113" s="253">
        <v>5980813200</v>
      </c>
      <c r="G113" s="260" t="s">
        <v>482</v>
      </c>
      <c r="H113" s="255">
        <v>1718371592</v>
      </c>
      <c r="I113" s="285">
        <v>10</v>
      </c>
      <c r="J113" s="54">
        <v>1.0199999999999854</v>
      </c>
      <c r="K113" s="11">
        <v>22</v>
      </c>
      <c r="L113" s="11">
        <v>22.61</v>
      </c>
      <c r="M113" s="11">
        <v>2</v>
      </c>
      <c r="N113" s="160">
        <f t="shared" si="1"/>
        <v>43.629999999999981</v>
      </c>
    </row>
    <row r="114" spans="1:14" s="36" customFormat="1" ht="21" hidden="1" customHeight="1" x14ac:dyDescent="0.2">
      <c r="A114" s="285">
        <v>121</v>
      </c>
      <c r="B114" s="230" t="s">
        <v>440</v>
      </c>
      <c r="C114" s="285">
        <v>840225</v>
      </c>
      <c r="D114" s="140" t="s">
        <v>290</v>
      </c>
      <c r="E114" s="261" t="s">
        <v>483</v>
      </c>
      <c r="F114" s="257">
        <v>12136038846</v>
      </c>
      <c r="G114" s="261" t="s">
        <v>539</v>
      </c>
      <c r="H114" s="246">
        <v>1714580188</v>
      </c>
      <c r="I114" s="285">
        <v>36</v>
      </c>
      <c r="J114" s="54">
        <v>1.0199999999999854</v>
      </c>
      <c r="K114" s="11">
        <v>22</v>
      </c>
      <c r="L114" s="11">
        <v>22.61</v>
      </c>
      <c r="M114" s="11">
        <v>2</v>
      </c>
      <c r="N114" s="160">
        <f t="shared" si="1"/>
        <v>43.629999999999981</v>
      </c>
    </row>
    <row r="115" spans="1:14" s="36" customFormat="1" ht="21" hidden="1" customHeight="1" x14ac:dyDescent="0.2">
      <c r="A115" s="285">
        <v>122</v>
      </c>
      <c r="B115" s="230" t="s">
        <v>440</v>
      </c>
      <c r="C115" s="285">
        <v>498903</v>
      </c>
      <c r="D115" s="140" t="s">
        <v>291</v>
      </c>
      <c r="E115" s="243" t="s">
        <v>443</v>
      </c>
      <c r="F115" s="244" t="s">
        <v>444</v>
      </c>
      <c r="G115" s="247" t="s">
        <v>445</v>
      </c>
      <c r="H115" s="248">
        <v>1711667483</v>
      </c>
      <c r="I115" s="285">
        <v>17</v>
      </c>
      <c r="J115" s="54">
        <v>1.0199999999999854</v>
      </c>
      <c r="K115" s="11">
        <v>22</v>
      </c>
      <c r="L115" s="11">
        <v>22.61</v>
      </c>
      <c r="M115" s="11">
        <v>2</v>
      </c>
      <c r="N115" s="160">
        <f t="shared" si="1"/>
        <v>43.629999999999981</v>
      </c>
    </row>
    <row r="116" spans="1:14" s="36" customFormat="1" ht="21" hidden="1" customHeight="1" x14ac:dyDescent="0.2">
      <c r="A116" s="285">
        <v>123</v>
      </c>
      <c r="B116" s="230" t="s">
        <v>440</v>
      </c>
      <c r="C116" s="285">
        <v>801396</v>
      </c>
      <c r="D116" s="140" t="s">
        <v>351</v>
      </c>
      <c r="E116" s="243" t="s">
        <v>441</v>
      </c>
      <c r="F116" s="244" t="s">
        <v>190</v>
      </c>
      <c r="G116" s="242" t="s">
        <v>442</v>
      </c>
      <c r="H116" s="245">
        <v>1704616257</v>
      </c>
      <c r="I116" s="285">
        <v>10</v>
      </c>
      <c r="J116" s="54">
        <v>1.4799999999999933</v>
      </c>
      <c r="K116" s="11">
        <v>22</v>
      </c>
      <c r="L116" s="11">
        <v>22.61</v>
      </c>
      <c r="M116" s="11">
        <v>2</v>
      </c>
      <c r="N116" s="160">
        <f t="shared" si="1"/>
        <v>44.089999999999989</v>
      </c>
    </row>
    <row r="117" spans="1:14" s="36" customFormat="1" ht="21" hidden="1" customHeight="1" x14ac:dyDescent="0.2">
      <c r="A117" s="285">
        <v>125</v>
      </c>
      <c r="B117" s="230" t="s">
        <v>440</v>
      </c>
      <c r="C117" s="140">
        <v>856824</v>
      </c>
      <c r="D117" s="140" t="s">
        <v>293</v>
      </c>
      <c r="E117" s="270" t="s">
        <v>547</v>
      </c>
      <c r="F117" s="271" t="s">
        <v>548</v>
      </c>
      <c r="G117" s="270" t="s">
        <v>293</v>
      </c>
      <c r="H117" s="272" t="s">
        <v>549</v>
      </c>
      <c r="I117" s="113">
        <v>272</v>
      </c>
      <c r="J117" s="116">
        <v>0.8799999999999919</v>
      </c>
      <c r="K117" s="11">
        <v>22</v>
      </c>
      <c r="L117" s="11">
        <v>22.61</v>
      </c>
      <c r="M117" s="11">
        <v>2</v>
      </c>
      <c r="N117" s="160">
        <f t="shared" si="1"/>
        <v>43.489999999999995</v>
      </c>
    </row>
    <row r="118" spans="1:14" s="36" customFormat="1" ht="21" hidden="1" customHeight="1" x14ac:dyDescent="0.2">
      <c r="A118" s="285">
        <v>126</v>
      </c>
      <c r="B118" s="230" t="s">
        <v>440</v>
      </c>
      <c r="C118" s="285">
        <v>830944</v>
      </c>
      <c r="D118" s="285" t="s">
        <v>294</v>
      </c>
      <c r="E118" s="246" t="s">
        <v>441</v>
      </c>
      <c r="F118" s="353">
        <v>5421104100</v>
      </c>
      <c r="G118" s="246" t="s">
        <v>500</v>
      </c>
      <c r="H118" s="348">
        <v>1715139331</v>
      </c>
      <c r="I118" s="285">
        <v>10</v>
      </c>
      <c r="J118" s="54">
        <v>0.76999999999998536</v>
      </c>
      <c r="K118" s="11">
        <v>22</v>
      </c>
      <c r="L118" s="11">
        <v>22.61</v>
      </c>
      <c r="M118" s="11">
        <v>2</v>
      </c>
      <c r="N118" s="160">
        <f t="shared" si="1"/>
        <v>43.379999999999981</v>
      </c>
    </row>
    <row r="119" spans="1:14" s="36" customFormat="1" ht="21" hidden="1" customHeight="1" x14ac:dyDescent="0.2">
      <c r="A119" s="285">
        <v>127</v>
      </c>
      <c r="B119" s="230" t="s">
        <v>440</v>
      </c>
      <c r="C119" s="285">
        <v>623924</v>
      </c>
      <c r="D119" s="140" t="s">
        <v>295</v>
      </c>
      <c r="E119" s="261" t="s">
        <v>533</v>
      </c>
      <c r="F119" s="257">
        <v>117038319</v>
      </c>
      <c r="G119" s="261" t="s">
        <v>534</v>
      </c>
      <c r="H119" s="246">
        <v>1709765372</v>
      </c>
      <c r="I119" s="285">
        <v>35</v>
      </c>
      <c r="J119" s="54">
        <v>1.0199999999999854</v>
      </c>
      <c r="K119" s="11">
        <v>22</v>
      </c>
      <c r="L119" s="11">
        <v>22.61</v>
      </c>
      <c r="M119" s="11">
        <v>2</v>
      </c>
      <c r="N119" s="160">
        <f t="shared" si="1"/>
        <v>43.629999999999981</v>
      </c>
    </row>
    <row r="120" spans="1:14" s="36" customFormat="1" ht="21" hidden="1" customHeight="1" x14ac:dyDescent="0.2">
      <c r="A120" s="285">
        <v>128</v>
      </c>
      <c r="B120" s="230" t="s">
        <v>440</v>
      </c>
      <c r="C120" s="285">
        <v>616832</v>
      </c>
      <c r="D120" s="285" t="s">
        <v>296</v>
      </c>
      <c r="E120" s="261" t="s">
        <v>513</v>
      </c>
      <c r="F120" s="257">
        <v>4006045179</v>
      </c>
      <c r="G120" s="261" t="s">
        <v>514</v>
      </c>
      <c r="H120" s="246">
        <v>1722190202</v>
      </c>
      <c r="I120" s="285">
        <v>66</v>
      </c>
      <c r="J120" s="54">
        <v>12.179999999999993</v>
      </c>
      <c r="K120" s="11">
        <v>22</v>
      </c>
      <c r="L120" s="11">
        <v>22.61</v>
      </c>
      <c r="M120" s="11">
        <v>2</v>
      </c>
      <c r="N120" s="160">
        <f t="shared" si="1"/>
        <v>54.789999999999992</v>
      </c>
    </row>
    <row r="121" spans="1:14" s="67" customFormat="1" ht="21" hidden="1" customHeight="1" x14ac:dyDescent="0.2">
      <c r="A121" s="112">
        <v>129</v>
      </c>
      <c r="B121" s="112" t="s">
        <v>440</v>
      </c>
      <c r="C121" s="112">
        <v>722608</v>
      </c>
      <c r="D121" s="112" t="s">
        <v>297</v>
      </c>
      <c r="E121" s="234" t="s">
        <v>488</v>
      </c>
      <c r="F121" s="356">
        <v>2464653</v>
      </c>
      <c r="G121" s="234" t="s">
        <v>494</v>
      </c>
      <c r="H121" s="357">
        <v>172205793</v>
      </c>
      <c r="I121" s="112">
        <v>32</v>
      </c>
      <c r="J121" s="169">
        <v>0.76999999999998536</v>
      </c>
      <c r="K121" s="112">
        <v>22</v>
      </c>
      <c r="L121" s="112">
        <v>22.61</v>
      </c>
      <c r="M121" s="112">
        <v>2</v>
      </c>
      <c r="N121" s="170">
        <f t="shared" si="1"/>
        <v>43.379999999999981</v>
      </c>
    </row>
    <row r="122" spans="1:14" s="36" customFormat="1" ht="21" hidden="1" customHeight="1" x14ac:dyDescent="0.25">
      <c r="A122" s="285">
        <v>130</v>
      </c>
      <c r="B122" s="230" t="s">
        <v>440</v>
      </c>
      <c r="C122" s="285">
        <v>798802</v>
      </c>
      <c r="D122" s="140" t="s">
        <v>298</v>
      </c>
      <c r="E122" s="206" t="s">
        <v>441</v>
      </c>
      <c r="F122" s="206">
        <v>2202916350</v>
      </c>
      <c r="G122" s="206" t="s">
        <v>578</v>
      </c>
      <c r="H122" s="206">
        <v>1713487336</v>
      </c>
      <c r="I122" s="285">
        <v>10</v>
      </c>
      <c r="J122" s="54">
        <v>1.0199999999999854</v>
      </c>
      <c r="K122" s="11">
        <v>22</v>
      </c>
      <c r="L122" s="11">
        <v>22.61</v>
      </c>
      <c r="M122" s="11">
        <v>2</v>
      </c>
      <c r="N122" s="160">
        <f t="shared" ref="N122:N163" si="2">+J122+K122+L122-M122</f>
        <v>43.629999999999981</v>
      </c>
    </row>
    <row r="123" spans="1:14" s="36" customFormat="1" ht="21" hidden="1" customHeight="1" x14ac:dyDescent="0.2">
      <c r="A123" s="285">
        <v>131</v>
      </c>
      <c r="B123" s="230" t="s">
        <v>352</v>
      </c>
      <c r="C123" s="285">
        <v>811890</v>
      </c>
      <c r="D123" s="140" t="s">
        <v>299</v>
      </c>
      <c r="E123" s="261" t="s">
        <v>441</v>
      </c>
      <c r="F123" s="257">
        <v>2204164246</v>
      </c>
      <c r="G123" s="261" t="s">
        <v>485</v>
      </c>
      <c r="H123" s="246">
        <v>1722845524</v>
      </c>
      <c r="I123" s="285">
        <v>10</v>
      </c>
      <c r="J123" s="54">
        <v>1.0199999999999854</v>
      </c>
      <c r="K123" s="11">
        <v>22</v>
      </c>
      <c r="L123" s="11">
        <v>22.61</v>
      </c>
      <c r="M123" s="11">
        <v>2</v>
      </c>
      <c r="N123" s="160">
        <f t="shared" si="2"/>
        <v>43.629999999999981</v>
      </c>
    </row>
    <row r="124" spans="1:14" s="36" customFormat="1" ht="21" hidden="1" customHeight="1" x14ac:dyDescent="0.2">
      <c r="A124" s="285">
        <v>133</v>
      </c>
      <c r="B124" s="230" t="s">
        <v>440</v>
      </c>
      <c r="C124" s="285">
        <v>613487</v>
      </c>
      <c r="D124" s="285" t="s">
        <v>301</v>
      </c>
      <c r="E124" s="261" t="s">
        <v>441</v>
      </c>
      <c r="F124" s="273">
        <v>2200961290</v>
      </c>
      <c r="G124" s="274" t="s">
        <v>550</v>
      </c>
      <c r="H124" s="275">
        <v>1715991392</v>
      </c>
      <c r="I124" s="285">
        <v>10</v>
      </c>
      <c r="J124" s="54">
        <v>12.179999999999993</v>
      </c>
      <c r="K124" s="11">
        <v>22</v>
      </c>
      <c r="L124" s="11">
        <v>22.61</v>
      </c>
      <c r="M124" s="11">
        <v>2</v>
      </c>
      <c r="N124" s="160">
        <f t="shared" si="2"/>
        <v>54.789999999999992</v>
      </c>
    </row>
    <row r="125" spans="1:14" s="36" customFormat="1" ht="21" hidden="1" customHeight="1" x14ac:dyDescent="0.2">
      <c r="A125" s="285">
        <v>135</v>
      </c>
      <c r="B125" s="230" t="s">
        <v>440</v>
      </c>
      <c r="C125" s="285">
        <v>641867</v>
      </c>
      <c r="D125" s="140" t="s">
        <v>303</v>
      </c>
      <c r="E125" s="261" t="s">
        <v>441</v>
      </c>
      <c r="F125" s="273" t="s">
        <v>551</v>
      </c>
      <c r="G125" s="274" t="s">
        <v>552</v>
      </c>
      <c r="H125" s="275" t="s">
        <v>553</v>
      </c>
      <c r="I125" s="285">
        <v>10</v>
      </c>
      <c r="J125" s="54">
        <v>1.4799999999999933</v>
      </c>
      <c r="K125" s="11">
        <v>22</v>
      </c>
      <c r="L125" s="11">
        <v>22.61</v>
      </c>
      <c r="M125" s="11">
        <v>2</v>
      </c>
      <c r="N125" s="160">
        <f t="shared" si="2"/>
        <v>44.089999999999989</v>
      </c>
    </row>
    <row r="126" spans="1:14" s="36" customFormat="1" ht="21" hidden="1" customHeight="1" x14ac:dyDescent="0.25">
      <c r="A126" s="285">
        <v>136</v>
      </c>
      <c r="B126" s="321" t="s">
        <v>440</v>
      </c>
      <c r="C126" s="285">
        <v>851197</v>
      </c>
      <c r="D126" s="285" t="s">
        <v>304</v>
      </c>
      <c r="E126" s="257" t="s">
        <v>586</v>
      </c>
      <c r="F126" s="277">
        <v>401070023508</v>
      </c>
      <c r="G126" s="257" t="s">
        <v>587</v>
      </c>
      <c r="H126" s="257">
        <v>1725443187</v>
      </c>
      <c r="I126" s="285">
        <v>206</v>
      </c>
      <c r="J126" s="54">
        <v>0.76999999999998536</v>
      </c>
      <c r="K126" s="11">
        <v>22</v>
      </c>
      <c r="L126" s="11">
        <v>22.61</v>
      </c>
      <c r="M126" s="11">
        <v>2</v>
      </c>
      <c r="N126" s="160">
        <f t="shared" si="2"/>
        <v>43.379999999999981</v>
      </c>
    </row>
    <row r="127" spans="1:14" s="36" customFormat="1" ht="21" hidden="1" customHeight="1" x14ac:dyDescent="0.2">
      <c r="A127" s="285">
        <v>137</v>
      </c>
      <c r="B127" s="230" t="s">
        <v>440</v>
      </c>
      <c r="C127" s="285">
        <v>851182</v>
      </c>
      <c r="D127" s="285" t="s">
        <v>305</v>
      </c>
      <c r="E127" s="259" t="s">
        <v>455</v>
      </c>
      <c r="F127" s="253">
        <v>1030151963</v>
      </c>
      <c r="G127" s="256" t="s">
        <v>480</v>
      </c>
      <c r="H127" s="255">
        <v>1100130010</v>
      </c>
      <c r="I127" s="285">
        <v>497</v>
      </c>
      <c r="J127" s="54">
        <v>12.179999999999993</v>
      </c>
      <c r="K127" s="11">
        <v>22</v>
      </c>
      <c r="L127" s="11">
        <v>22.61</v>
      </c>
      <c r="M127" s="11">
        <v>2</v>
      </c>
      <c r="N127" s="160">
        <f t="shared" si="2"/>
        <v>54.789999999999992</v>
      </c>
    </row>
    <row r="128" spans="1:14" s="36" customFormat="1" ht="21" hidden="1" customHeight="1" x14ac:dyDescent="0.25">
      <c r="A128" s="285">
        <v>138</v>
      </c>
      <c r="B128" s="230" t="s">
        <v>440</v>
      </c>
      <c r="C128" s="285">
        <v>805482</v>
      </c>
      <c r="D128" s="140" t="s">
        <v>306</v>
      </c>
      <c r="E128" s="207" t="s">
        <v>524</v>
      </c>
      <c r="F128" s="208">
        <v>401060003444</v>
      </c>
      <c r="G128" s="197" t="s">
        <v>525</v>
      </c>
      <c r="H128" s="197">
        <v>1725183964</v>
      </c>
      <c r="I128" s="285">
        <v>206</v>
      </c>
      <c r="J128" s="54">
        <v>1.0199999999999854</v>
      </c>
      <c r="K128" s="11">
        <v>22</v>
      </c>
      <c r="L128" s="11">
        <v>22.61</v>
      </c>
      <c r="M128" s="11">
        <v>2</v>
      </c>
      <c r="N128" s="160">
        <f t="shared" si="2"/>
        <v>43.629999999999981</v>
      </c>
    </row>
    <row r="129" spans="1:14" s="36" customFormat="1" ht="21" hidden="1" customHeight="1" x14ac:dyDescent="0.2">
      <c r="A129" s="285">
        <v>140</v>
      </c>
      <c r="B129" s="230" t="s">
        <v>440</v>
      </c>
      <c r="C129" s="285">
        <v>801394</v>
      </c>
      <c r="D129" s="140" t="s">
        <v>308</v>
      </c>
      <c r="E129" s="252" t="s">
        <v>455</v>
      </c>
      <c r="F129" s="253">
        <v>1030077956</v>
      </c>
      <c r="G129" s="254" t="s">
        <v>466</v>
      </c>
      <c r="H129" s="255">
        <v>1714416599</v>
      </c>
      <c r="I129" s="285">
        <v>497</v>
      </c>
      <c r="J129" s="54">
        <v>1.0199999999999854</v>
      </c>
      <c r="K129" s="11">
        <v>22</v>
      </c>
      <c r="L129" s="11">
        <v>22.61</v>
      </c>
      <c r="M129" s="11">
        <v>2</v>
      </c>
      <c r="N129" s="160">
        <f t="shared" si="2"/>
        <v>43.629999999999981</v>
      </c>
    </row>
    <row r="130" spans="1:14" s="36" customFormat="1" ht="21" hidden="1" customHeight="1" x14ac:dyDescent="0.2">
      <c r="A130" s="285">
        <v>141</v>
      </c>
      <c r="B130" s="230" t="s">
        <v>440</v>
      </c>
      <c r="C130" s="285">
        <v>169997</v>
      </c>
      <c r="D130" s="285" t="s">
        <v>309</v>
      </c>
      <c r="E130" s="261" t="s">
        <v>483</v>
      </c>
      <c r="F130" s="257">
        <v>12183050555</v>
      </c>
      <c r="G130" s="261" t="s">
        <v>484</v>
      </c>
      <c r="H130" s="246">
        <v>1720897212</v>
      </c>
      <c r="I130" s="285">
        <v>36</v>
      </c>
      <c r="J130" s="54">
        <v>12.179999999999993</v>
      </c>
      <c r="K130" s="11">
        <v>22</v>
      </c>
      <c r="L130" s="11">
        <v>22.61</v>
      </c>
      <c r="M130" s="11">
        <v>2</v>
      </c>
      <c r="N130" s="160">
        <f t="shared" si="2"/>
        <v>54.789999999999992</v>
      </c>
    </row>
    <row r="131" spans="1:14" s="36" customFormat="1" ht="21" hidden="1" customHeight="1" x14ac:dyDescent="0.25">
      <c r="A131" s="285">
        <v>142</v>
      </c>
      <c r="B131" s="230" t="s">
        <v>125</v>
      </c>
      <c r="C131" s="285">
        <v>840223</v>
      </c>
      <c r="D131" s="285" t="s">
        <v>310</v>
      </c>
      <c r="E131" s="285" t="s">
        <v>399</v>
      </c>
      <c r="F131" s="59" t="s">
        <v>397</v>
      </c>
      <c r="G131" s="285" t="s">
        <v>398</v>
      </c>
      <c r="H131" s="285">
        <v>1726877150</v>
      </c>
      <c r="I131" s="285">
        <v>497</v>
      </c>
      <c r="J131" s="54">
        <v>0</v>
      </c>
      <c r="K131" s="11">
        <v>22</v>
      </c>
      <c r="L131" s="11">
        <v>22.61</v>
      </c>
      <c r="M131" s="11">
        <v>2</v>
      </c>
      <c r="N131" s="160">
        <f t="shared" si="2"/>
        <v>42.61</v>
      </c>
    </row>
    <row r="132" spans="1:14" s="36" customFormat="1" ht="21" hidden="1" customHeight="1" x14ac:dyDescent="0.2">
      <c r="A132" s="285">
        <v>143</v>
      </c>
      <c r="B132" s="230" t="s">
        <v>440</v>
      </c>
      <c r="C132" s="113">
        <v>795123</v>
      </c>
      <c r="D132" s="113" t="s">
        <v>311</v>
      </c>
      <c r="E132" s="217" t="s">
        <v>563</v>
      </c>
      <c r="F132" s="218">
        <v>2000306</v>
      </c>
      <c r="G132" s="219" t="s">
        <v>564</v>
      </c>
      <c r="H132" s="218" t="s">
        <v>565</v>
      </c>
      <c r="I132" s="113">
        <v>8000</v>
      </c>
      <c r="J132" s="116">
        <v>11.79</v>
      </c>
      <c r="K132" s="11">
        <v>22</v>
      </c>
      <c r="L132" s="11">
        <v>22.61</v>
      </c>
      <c r="M132" s="11">
        <v>2</v>
      </c>
      <c r="N132" s="160">
        <f t="shared" si="2"/>
        <v>54.4</v>
      </c>
    </row>
    <row r="133" spans="1:14" s="36" customFormat="1" ht="21" hidden="1" customHeight="1" x14ac:dyDescent="0.2">
      <c r="A133" s="285">
        <v>144</v>
      </c>
      <c r="B133" s="230" t="s">
        <v>440</v>
      </c>
      <c r="C133" s="113">
        <v>601852</v>
      </c>
      <c r="D133" s="113" t="s">
        <v>312</v>
      </c>
      <c r="E133" s="276" t="s">
        <v>554</v>
      </c>
      <c r="F133" s="271" t="s">
        <v>555</v>
      </c>
      <c r="G133" s="270" t="s">
        <v>556</v>
      </c>
      <c r="H133" s="272" t="s">
        <v>557</v>
      </c>
      <c r="I133" s="113">
        <v>36</v>
      </c>
      <c r="J133" s="116">
        <v>11.79</v>
      </c>
      <c r="K133" s="11">
        <v>22</v>
      </c>
      <c r="L133" s="11">
        <v>22.61</v>
      </c>
      <c r="M133" s="11">
        <v>2</v>
      </c>
      <c r="N133" s="160">
        <f t="shared" si="2"/>
        <v>54.4</v>
      </c>
    </row>
    <row r="134" spans="1:14" s="36" customFormat="1" ht="21" hidden="1" customHeight="1" x14ac:dyDescent="0.2">
      <c r="A134" s="285">
        <v>146</v>
      </c>
      <c r="B134" s="230" t="s">
        <v>440</v>
      </c>
      <c r="C134" s="285">
        <v>805481</v>
      </c>
      <c r="D134" s="140" t="s">
        <v>315</v>
      </c>
      <c r="E134" s="270" t="s">
        <v>488</v>
      </c>
      <c r="F134" s="271" t="s">
        <v>569</v>
      </c>
      <c r="G134" s="270" t="s">
        <v>570</v>
      </c>
      <c r="H134" s="272" t="s">
        <v>571</v>
      </c>
      <c r="I134" s="285">
        <v>32</v>
      </c>
      <c r="J134" s="54">
        <v>1.0199999999999854</v>
      </c>
      <c r="K134" s="11">
        <v>22</v>
      </c>
      <c r="L134" s="11">
        <v>22.61</v>
      </c>
      <c r="M134" s="11">
        <v>2</v>
      </c>
      <c r="N134" s="160">
        <f t="shared" si="2"/>
        <v>43.629999999999981</v>
      </c>
    </row>
    <row r="135" spans="1:14" s="36" customFormat="1" ht="21" hidden="1" customHeight="1" x14ac:dyDescent="0.2">
      <c r="A135" s="285">
        <v>147</v>
      </c>
      <c r="B135" s="230" t="s">
        <v>440</v>
      </c>
      <c r="C135" s="285">
        <v>681034</v>
      </c>
      <c r="D135" s="285" t="s">
        <v>316</v>
      </c>
      <c r="E135" s="261" t="s">
        <v>544</v>
      </c>
      <c r="F135" s="355" t="s">
        <v>558</v>
      </c>
      <c r="G135" s="274" t="s">
        <v>559</v>
      </c>
      <c r="H135" s="351" t="s">
        <v>560</v>
      </c>
      <c r="I135" s="285">
        <v>272</v>
      </c>
      <c r="J135" s="54">
        <v>0.76999999999998536</v>
      </c>
      <c r="K135" s="11">
        <v>22</v>
      </c>
      <c r="L135" s="11">
        <v>22.61</v>
      </c>
      <c r="M135" s="11">
        <v>2</v>
      </c>
      <c r="N135" s="160">
        <f t="shared" si="2"/>
        <v>43.379999999999981</v>
      </c>
    </row>
    <row r="136" spans="1:14" s="36" customFormat="1" ht="21" hidden="1" customHeight="1" x14ac:dyDescent="0.2">
      <c r="A136" s="285">
        <v>148</v>
      </c>
      <c r="B136" s="230" t="s">
        <v>440</v>
      </c>
      <c r="C136" s="285">
        <v>712016</v>
      </c>
      <c r="D136" s="140" t="s">
        <v>317</v>
      </c>
      <c r="E136" s="262" t="s">
        <v>455</v>
      </c>
      <c r="F136" s="257">
        <v>1030140600</v>
      </c>
      <c r="G136" s="262" t="s">
        <v>487</v>
      </c>
      <c r="H136" s="246">
        <v>1700759853</v>
      </c>
      <c r="I136" s="285">
        <v>497</v>
      </c>
      <c r="J136" s="54">
        <v>1.0199999999999854</v>
      </c>
      <c r="K136" s="11">
        <v>22</v>
      </c>
      <c r="L136" s="11">
        <v>22.61</v>
      </c>
      <c r="M136" s="11">
        <v>2</v>
      </c>
      <c r="N136" s="160">
        <f t="shared" si="2"/>
        <v>43.629999999999981</v>
      </c>
    </row>
    <row r="137" spans="1:14" s="36" customFormat="1" ht="21" hidden="1" customHeight="1" x14ac:dyDescent="0.2">
      <c r="A137" s="285">
        <v>149</v>
      </c>
      <c r="B137" s="230" t="s">
        <v>440</v>
      </c>
      <c r="C137" s="285">
        <v>738570</v>
      </c>
      <c r="D137" s="285" t="s">
        <v>318</v>
      </c>
      <c r="E137" s="257" t="s">
        <v>441</v>
      </c>
      <c r="F137" s="253">
        <v>2204264915</v>
      </c>
      <c r="G137" s="256" t="s">
        <v>479</v>
      </c>
      <c r="H137" s="255">
        <v>1706061627</v>
      </c>
      <c r="I137" s="285">
        <v>10</v>
      </c>
      <c r="J137" s="54">
        <v>12.179999999999993</v>
      </c>
      <c r="K137" s="11">
        <v>22</v>
      </c>
      <c r="L137" s="11">
        <v>22.61</v>
      </c>
      <c r="M137" s="11">
        <v>2</v>
      </c>
      <c r="N137" s="160">
        <f t="shared" si="2"/>
        <v>54.789999999999992</v>
      </c>
    </row>
    <row r="138" spans="1:14" s="36" customFormat="1" ht="21" hidden="1" customHeight="1" x14ac:dyDescent="0.2">
      <c r="A138" s="285">
        <v>152</v>
      </c>
      <c r="B138" s="230" t="s">
        <v>440</v>
      </c>
      <c r="C138" s="285">
        <v>557044</v>
      </c>
      <c r="D138" s="140" t="s">
        <v>321</v>
      </c>
      <c r="E138" s="220" t="s">
        <v>518</v>
      </c>
      <c r="F138" s="221" t="s">
        <v>566</v>
      </c>
      <c r="G138" s="222" t="s">
        <v>567</v>
      </c>
      <c r="H138" s="223" t="s">
        <v>568</v>
      </c>
      <c r="I138" s="285">
        <v>42</v>
      </c>
      <c r="J138" s="54">
        <v>1.0199999999999854</v>
      </c>
      <c r="K138" s="11">
        <v>22</v>
      </c>
      <c r="L138" s="11">
        <v>22.61</v>
      </c>
      <c r="M138" s="11">
        <v>2</v>
      </c>
      <c r="N138" s="160">
        <f t="shared" si="2"/>
        <v>43.629999999999981</v>
      </c>
    </row>
    <row r="139" spans="1:14" s="36" customFormat="1" ht="21" hidden="1" customHeight="1" x14ac:dyDescent="0.25">
      <c r="A139" s="285">
        <v>153</v>
      </c>
      <c r="B139" s="230" t="s">
        <v>440</v>
      </c>
      <c r="C139" s="285">
        <v>738572</v>
      </c>
      <c r="D139" s="285" t="s">
        <v>322</v>
      </c>
      <c r="E139" s="257" t="s">
        <v>583</v>
      </c>
      <c r="F139" s="257">
        <v>1052314871</v>
      </c>
      <c r="G139" s="278" t="s">
        <v>584</v>
      </c>
      <c r="H139" s="257">
        <v>1757250780</v>
      </c>
      <c r="I139" s="285">
        <v>30</v>
      </c>
      <c r="J139" s="54">
        <v>11.929999999999993</v>
      </c>
      <c r="K139" s="11">
        <v>22</v>
      </c>
      <c r="L139" s="11">
        <v>22.61</v>
      </c>
      <c r="M139" s="11">
        <v>2</v>
      </c>
      <c r="N139" s="160">
        <f t="shared" si="2"/>
        <v>54.539999999999992</v>
      </c>
    </row>
    <row r="140" spans="1:14" s="36" customFormat="1" ht="21" hidden="1" customHeight="1" x14ac:dyDescent="0.2">
      <c r="A140" s="285">
        <v>154</v>
      </c>
      <c r="B140" s="230" t="s">
        <v>440</v>
      </c>
      <c r="C140" s="285">
        <v>699897</v>
      </c>
      <c r="D140" s="140" t="s">
        <v>323</v>
      </c>
      <c r="E140" s="261" t="s">
        <v>488</v>
      </c>
      <c r="F140" s="257">
        <v>380757960</v>
      </c>
      <c r="G140" s="261" t="s">
        <v>489</v>
      </c>
      <c r="H140" s="246">
        <v>1700571647</v>
      </c>
      <c r="I140" s="285">
        <v>32</v>
      </c>
      <c r="J140" s="54">
        <v>1.0199999999999854</v>
      </c>
      <c r="K140" s="11">
        <v>22</v>
      </c>
      <c r="L140" s="11">
        <v>22.61</v>
      </c>
      <c r="M140" s="11">
        <v>2</v>
      </c>
      <c r="N140" s="160">
        <f t="shared" si="2"/>
        <v>43.629999999999981</v>
      </c>
    </row>
    <row r="141" spans="1:14" s="36" customFormat="1" ht="21" hidden="1" customHeight="1" x14ac:dyDescent="0.2">
      <c r="A141" s="285">
        <v>156</v>
      </c>
      <c r="B141" s="230" t="s">
        <v>440</v>
      </c>
      <c r="C141" s="285">
        <v>798800</v>
      </c>
      <c r="D141" s="285" t="s">
        <v>325</v>
      </c>
      <c r="E141" s="264" t="s">
        <v>441</v>
      </c>
      <c r="F141" s="265">
        <v>2203919922</v>
      </c>
      <c r="G141" s="264" t="s">
        <v>523</v>
      </c>
      <c r="H141" s="268">
        <v>1900203611</v>
      </c>
      <c r="I141" s="285">
        <v>10</v>
      </c>
      <c r="J141" s="54">
        <v>12.179999999999993</v>
      </c>
      <c r="K141" s="11">
        <v>22</v>
      </c>
      <c r="L141" s="11">
        <v>22.61</v>
      </c>
      <c r="M141" s="11">
        <v>2</v>
      </c>
      <c r="N141" s="160">
        <f t="shared" si="2"/>
        <v>54.789999999999992</v>
      </c>
    </row>
    <row r="142" spans="1:14" s="36" customFormat="1" ht="21" hidden="1" customHeight="1" x14ac:dyDescent="0.25">
      <c r="A142" s="285">
        <v>157</v>
      </c>
      <c r="B142" s="230" t="s">
        <v>440</v>
      </c>
      <c r="C142" s="285">
        <v>804637</v>
      </c>
      <c r="D142" s="285" t="s">
        <v>327</v>
      </c>
      <c r="E142" s="257" t="s">
        <v>441</v>
      </c>
      <c r="F142" s="257">
        <v>4593400100</v>
      </c>
      <c r="G142" s="257" t="s">
        <v>585</v>
      </c>
      <c r="H142" s="257">
        <v>1705407458</v>
      </c>
      <c r="I142" s="285">
        <v>10</v>
      </c>
      <c r="J142" s="54">
        <v>11.929999999999993</v>
      </c>
      <c r="K142" s="11">
        <v>22</v>
      </c>
      <c r="L142" s="11">
        <v>22.61</v>
      </c>
      <c r="M142" s="11">
        <v>2</v>
      </c>
      <c r="N142" s="160">
        <f t="shared" si="2"/>
        <v>54.539999999999992</v>
      </c>
    </row>
    <row r="143" spans="1:14" s="36" customFormat="1" ht="21" hidden="1" customHeight="1" x14ac:dyDescent="0.25">
      <c r="A143" s="285">
        <v>159</v>
      </c>
      <c r="B143" s="230" t="s">
        <v>440</v>
      </c>
      <c r="C143" s="59">
        <v>799365</v>
      </c>
      <c r="D143" s="285" t="s">
        <v>329</v>
      </c>
      <c r="E143" s="206" t="s">
        <v>441</v>
      </c>
      <c r="F143" s="206">
        <v>3265994800</v>
      </c>
      <c r="G143" s="206" t="s">
        <v>588</v>
      </c>
      <c r="H143" s="227" t="s">
        <v>589</v>
      </c>
      <c r="I143" s="285">
        <v>10</v>
      </c>
      <c r="J143" s="54">
        <v>11.929999999999993</v>
      </c>
      <c r="K143" s="11">
        <v>22</v>
      </c>
      <c r="L143" s="11">
        <v>22.61</v>
      </c>
      <c r="M143" s="11">
        <v>2</v>
      </c>
      <c r="N143" s="160">
        <f t="shared" si="2"/>
        <v>54.539999999999992</v>
      </c>
    </row>
    <row r="144" spans="1:14" s="36" customFormat="1" ht="21" hidden="1" customHeight="1" x14ac:dyDescent="0.2">
      <c r="A144" s="285">
        <v>160</v>
      </c>
      <c r="B144" s="230" t="s">
        <v>440</v>
      </c>
      <c r="C144" s="285">
        <v>804635</v>
      </c>
      <c r="D144" s="140" t="s">
        <v>330</v>
      </c>
      <c r="E144" s="261" t="s">
        <v>513</v>
      </c>
      <c r="F144" s="205">
        <v>1210009086</v>
      </c>
      <c r="G144" s="206" t="s">
        <v>516</v>
      </c>
      <c r="H144" s="206">
        <v>1702471416</v>
      </c>
      <c r="I144" s="285">
        <v>66</v>
      </c>
      <c r="J144" s="54">
        <v>1.0199999999999854</v>
      </c>
      <c r="K144" s="11">
        <v>22</v>
      </c>
      <c r="L144" s="11">
        <v>22.61</v>
      </c>
      <c r="M144" s="11">
        <v>2</v>
      </c>
      <c r="N144" s="160">
        <f t="shared" si="2"/>
        <v>43.629999999999981</v>
      </c>
    </row>
    <row r="145" spans="1:14" s="36" customFormat="1" ht="21" hidden="1" customHeight="1" x14ac:dyDescent="0.2">
      <c r="A145" s="285">
        <v>161</v>
      </c>
      <c r="B145" s="230" t="s">
        <v>440</v>
      </c>
      <c r="C145" s="285">
        <v>811925</v>
      </c>
      <c r="D145" s="285" t="s">
        <v>331</v>
      </c>
      <c r="E145" s="261" t="s">
        <v>492</v>
      </c>
      <c r="F145" s="257">
        <v>1051125730</v>
      </c>
      <c r="G145" s="261" t="s">
        <v>493</v>
      </c>
      <c r="H145" s="246">
        <v>1726131350</v>
      </c>
      <c r="I145" s="285">
        <v>30</v>
      </c>
      <c r="J145" s="54">
        <v>12.179999999999993</v>
      </c>
      <c r="K145" s="11">
        <v>22</v>
      </c>
      <c r="L145" s="11">
        <v>22.61</v>
      </c>
      <c r="M145" s="11">
        <v>2</v>
      </c>
      <c r="N145" s="160">
        <f t="shared" si="2"/>
        <v>54.789999999999992</v>
      </c>
    </row>
    <row r="146" spans="1:14" s="36" customFormat="1" ht="21" hidden="1" customHeight="1" x14ac:dyDescent="0.2">
      <c r="A146" s="285">
        <v>162</v>
      </c>
      <c r="B146" s="230" t="s">
        <v>440</v>
      </c>
      <c r="C146" s="63">
        <v>771773</v>
      </c>
      <c r="D146" s="279" t="s">
        <v>332</v>
      </c>
      <c r="E146" s="257" t="s">
        <v>473</v>
      </c>
      <c r="F146" s="253">
        <v>1631017919</v>
      </c>
      <c r="G146" s="256" t="s">
        <v>474</v>
      </c>
      <c r="H146" s="255">
        <v>1707338073</v>
      </c>
      <c r="I146" s="285">
        <v>37</v>
      </c>
      <c r="J146" s="54">
        <v>12.179999999999993</v>
      </c>
      <c r="K146" s="11">
        <v>22</v>
      </c>
      <c r="L146" s="11">
        <v>22.61</v>
      </c>
      <c r="M146" s="11">
        <v>2</v>
      </c>
      <c r="N146" s="160">
        <f t="shared" si="2"/>
        <v>54.789999999999992</v>
      </c>
    </row>
    <row r="147" spans="1:14" s="36" customFormat="1" ht="21" hidden="1" customHeight="1" x14ac:dyDescent="0.2">
      <c r="A147" s="285">
        <v>164</v>
      </c>
      <c r="B147" s="230" t="s">
        <v>440</v>
      </c>
      <c r="C147" s="63">
        <v>681031</v>
      </c>
      <c r="D147" s="140" t="s">
        <v>334</v>
      </c>
      <c r="E147" s="243" t="s">
        <v>441</v>
      </c>
      <c r="F147" s="244" t="s">
        <v>459</v>
      </c>
      <c r="G147" s="247" t="s">
        <v>460</v>
      </c>
      <c r="H147" s="248">
        <v>1709814840</v>
      </c>
      <c r="I147" s="285">
        <v>10</v>
      </c>
      <c r="J147" s="54">
        <v>1.0199999999999854</v>
      </c>
      <c r="K147" s="11">
        <v>22</v>
      </c>
      <c r="L147" s="11">
        <v>22.61</v>
      </c>
      <c r="M147" s="11">
        <v>2</v>
      </c>
      <c r="N147" s="160">
        <f t="shared" si="2"/>
        <v>43.629999999999981</v>
      </c>
    </row>
    <row r="148" spans="1:14" s="36" customFormat="1" ht="21" hidden="1" customHeight="1" x14ac:dyDescent="0.2">
      <c r="A148" s="285">
        <v>165</v>
      </c>
      <c r="B148" s="230" t="s">
        <v>440</v>
      </c>
      <c r="C148" s="63">
        <v>557043</v>
      </c>
      <c r="D148" s="285" t="s">
        <v>335</v>
      </c>
      <c r="E148" s="220" t="s">
        <v>518</v>
      </c>
      <c r="F148" s="355" t="s">
        <v>566</v>
      </c>
      <c r="G148" s="222" t="s">
        <v>567</v>
      </c>
      <c r="H148" s="352" t="s">
        <v>568</v>
      </c>
      <c r="I148" s="285">
        <v>42</v>
      </c>
      <c r="J148" s="54">
        <v>0.76999999999998536</v>
      </c>
      <c r="K148" s="11">
        <v>22</v>
      </c>
      <c r="L148" s="11">
        <v>22.61</v>
      </c>
      <c r="M148" s="11">
        <v>2</v>
      </c>
      <c r="N148" s="160">
        <f t="shared" si="2"/>
        <v>43.379999999999981</v>
      </c>
    </row>
    <row r="149" spans="1:14" s="36" customFormat="1" ht="21" hidden="1" customHeight="1" x14ac:dyDescent="0.2">
      <c r="A149" s="285">
        <v>166</v>
      </c>
      <c r="B149" s="321" t="s">
        <v>440</v>
      </c>
      <c r="C149" s="63">
        <v>721248</v>
      </c>
      <c r="D149" s="285" t="s">
        <v>336</v>
      </c>
      <c r="E149" s="261" t="s">
        <v>544</v>
      </c>
      <c r="F149" s="257">
        <v>11443020026</v>
      </c>
      <c r="G149" s="261" t="s">
        <v>336</v>
      </c>
      <c r="H149" s="246">
        <v>1750845207</v>
      </c>
      <c r="I149" s="285">
        <v>272</v>
      </c>
      <c r="J149" s="54">
        <v>12.179999999999993</v>
      </c>
      <c r="K149" s="11">
        <v>22</v>
      </c>
      <c r="L149" s="11">
        <v>22.61</v>
      </c>
      <c r="M149" s="11">
        <v>2</v>
      </c>
      <c r="N149" s="160">
        <f t="shared" si="2"/>
        <v>54.789999999999992</v>
      </c>
    </row>
    <row r="150" spans="1:14" s="36" customFormat="1" ht="21" hidden="1" customHeight="1" x14ac:dyDescent="0.2">
      <c r="A150" s="285">
        <v>167</v>
      </c>
      <c r="B150" s="230" t="s">
        <v>440</v>
      </c>
      <c r="C150" s="63">
        <v>856830</v>
      </c>
      <c r="D150" s="279" t="s">
        <v>337</v>
      </c>
      <c r="E150" s="261" t="s">
        <v>483</v>
      </c>
      <c r="F150" s="257">
        <v>12381025956</v>
      </c>
      <c r="G150" s="261" t="s">
        <v>522</v>
      </c>
      <c r="H150" s="246">
        <v>1720248168</v>
      </c>
      <c r="I150" s="285">
        <v>36</v>
      </c>
      <c r="J150" s="54">
        <v>11.929999999999993</v>
      </c>
      <c r="K150" s="11">
        <v>22</v>
      </c>
      <c r="L150" s="11">
        <v>22.61</v>
      </c>
      <c r="M150" s="11">
        <v>2</v>
      </c>
      <c r="N150" s="160">
        <f t="shared" si="2"/>
        <v>54.539999999999992</v>
      </c>
    </row>
    <row r="151" spans="1:14" s="36" customFormat="1" ht="21" hidden="1" customHeight="1" x14ac:dyDescent="0.2">
      <c r="A151" s="285">
        <v>169</v>
      </c>
      <c r="B151" s="230" t="s">
        <v>440</v>
      </c>
      <c r="C151" s="63">
        <v>574493</v>
      </c>
      <c r="D151" s="140" t="s">
        <v>339</v>
      </c>
      <c r="E151" s="261" t="s">
        <v>441</v>
      </c>
      <c r="F151" s="257">
        <v>2201598393</v>
      </c>
      <c r="G151" s="262" t="s">
        <v>502</v>
      </c>
      <c r="H151" s="246">
        <v>1719606137</v>
      </c>
      <c r="I151" s="285">
        <v>10</v>
      </c>
      <c r="J151" s="54">
        <v>1.0199999999999854</v>
      </c>
      <c r="K151" s="11">
        <v>22</v>
      </c>
      <c r="L151" s="11">
        <v>22.61</v>
      </c>
      <c r="M151" s="11">
        <v>2</v>
      </c>
      <c r="N151" s="160">
        <f t="shared" si="2"/>
        <v>43.629999999999981</v>
      </c>
    </row>
    <row r="152" spans="1:14" s="36" customFormat="1" ht="21" hidden="1" customHeight="1" x14ac:dyDescent="0.2">
      <c r="A152" s="285">
        <v>170</v>
      </c>
      <c r="B152" s="230" t="s">
        <v>440</v>
      </c>
      <c r="C152" s="63">
        <v>830945</v>
      </c>
      <c r="D152" s="285" t="s">
        <v>340</v>
      </c>
      <c r="E152" s="261" t="s">
        <v>441</v>
      </c>
      <c r="F152" s="257">
        <v>2204488979</v>
      </c>
      <c r="G152" s="261" t="s">
        <v>503</v>
      </c>
      <c r="H152" s="246">
        <v>1720019767</v>
      </c>
      <c r="I152" s="285">
        <v>10</v>
      </c>
      <c r="J152" s="54">
        <v>12.179999999999993</v>
      </c>
      <c r="K152" s="11">
        <v>22</v>
      </c>
      <c r="L152" s="11">
        <v>22.61</v>
      </c>
      <c r="M152" s="11">
        <v>2</v>
      </c>
      <c r="N152" s="160">
        <f t="shared" si="2"/>
        <v>54.789999999999992</v>
      </c>
    </row>
    <row r="153" spans="1:14" s="36" customFormat="1" ht="21" hidden="1" customHeight="1" x14ac:dyDescent="0.2">
      <c r="A153" s="285">
        <v>171</v>
      </c>
      <c r="B153" s="230" t="s">
        <v>440</v>
      </c>
      <c r="C153" s="63">
        <v>811927</v>
      </c>
      <c r="D153" s="285" t="s">
        <v>341</v>
      </c>
      <c r="E153" s="261" t="s">
        <v>441</v>
      </c>
      <c r="F153" s="353">
        <v>2204164246</v>
      </c>
      <c r="G153" s="261" t="s">
        <v>485</v>
      </c>
      <c r="H153" s="348">
        <v>1722845524</v>
      </c>
      <c r="I153" s="285">
        <v>10</v>
      </c>
      <c r="J153" s="54">
        <v>0.76999999999998536</v>
      </c>
      <c r="K153" s="11">
        <v>22</v>
      </c>
      <c r="L153" s="11">
        <v>22.61</v>
      </c>
      <c r="M153" s="11">
        <v>2</v>
      </c>
      <c r="N153" s="160">
        <f t="shared" si="2"/>
        <v>43.379999999999981</v>
      </c>
    </row>
    <row r="154" spans="1:14" s="36" customFormat="1" ht="21" hidden="1" customHeight="1" x14ac:dyDescent="0.2">
      <c r="A154" s="285">
        <v>173</v>
      </c>
      <c r="B154" s="230" t="s">
        <v>440</v>
      </c>
      <c r="C154" s="63">
        <v>401773</v>
      </c>
      <c r="D154" s="140" t="s">
        <v>343</v>
      </c>
      <c r="E154" s="261" t="s">
        <v>441</v>
      </c>
      <c r="F154" s="257">
        <v>2203891999</v>
      </c>
      <c r="G154" s="261" t="s">
        <v>546</v>
      </c>
      <c r="H154" s="246">
        <v>1727080903</v>
      </c>
      <c r="I154" s="285">
        <v>10</v>
      </c>
      <c r="J154" s="54">
        <v>1.0199999999999854</v>
      </c>
      <c r="K154" s="11">
        <v>22</v>
      </c>
      <c r="L154" s="11">
        <v>22.61</v>
      </c>
      <c r="M154" s="11">
        <v>2</v>
      </c>
      <c r="N154" s="160">
        <f t="shared" si="2"/>
        <v>43.629999999999981</v>
      </c>
    </row>
    <row r="155" spans="1:14" s="36" customFormat="1" ht="21" hidden="1" customHeight="1" x14ac:dyDescent="0.2">
      <c r="A155" s="285">
        <v>175</v>
      </c>
      <c r="B155" s="230" t="s">
        <v>440</v>
      </c>
      <c r="C155" s="63">
        <v>811891</v>
      </c>
      <c r="D155" s="285" t="s">
        <v>345</v>
      </c>
      <c r="E155" s="261" t="s">
        <v>441</v>
      </c>
      <c r="F155" s="257">
        <v>2204488979</v>
      </c>
      <c r="G155" s="261" t="s">
        <v>503</v>
      </c>
      <c r="H155" s="246">
        <v>1720019767</v>
      </c>
      <c r="I155" s="285">
        <v>10</v>
      </c>
      <c r="J155" s="54">
        <v>11.929999999999993</v>
      </c>
      <c r="K155" s="11">
        <v>22</v>
      </c>
      <c r="L155" s="11">
        <v>22.61</v>
      </c>
      <c r="M155" s="11">
        <v>2</v>
      </c>
      <c r="N155" s="160">
        <f t="shared" si="2"/>
        <v>54.539999999999992</v>
      </c>
    </row>
    <row r="156" spans="1:14" s="36" customFormat="1" ht="21" hidden="1" customHeight="1" x14ac:dyDescent="0.2">
      <c r="A156" s="285">
        <v>176</v>
      </c>
      <c r="B156" s="230" t="s">
        <v>440</v>
      </c>
      <c r="C156" s="63">
        <v>170030</v>
      </c>
      <c r="D156" s="285" t="s">
        <v>346</v>
      </c>
      <c r="E156" s="266" t="s">
        <v>506</v>
      </c>
      <c r="F156" s="267" t="s">
        <v>507</v>
      </c>
      <c r="G156" s="264" t="s">
        <v>508</v>
      </c>
      <c r="H156" s="258" t="s">
        <v>509</v>
      </c>
      <c r="I156" s="285">
        <v>429</v>
      </c>
      <c r="J156" s="54">
        <v>12.179999999999993</v>
      </c>
      <c r="K156" s="11">
        <v>22</v>
      </c>
      <c r="L156" s="11">
        <v>22.61</v>
      </c>
      <c r="M156" s="11">
        <v>2</v>
      </c>
      <c r="N156" s="160">
        <f t="shared" si="2"/>
        <v>54.789999999999992</v>
      </c>
    </row>
    <row r="157" spans="1:14" s="36" customFormat="1" ht="21" hidden="1" customHeight="1" x14ac:dyDescent="0.2">
      <c r="A157" s="285">
        <v>178</v>
      </c>
      <c r="B157" s="230" t="s">
        <v>440</v>
      </c>
      <c r="C157" s="63">
        <v>170001</v>
      </c>
      <c r="D157" s="285" t="s">
        <v>348</v>
      </c>
      <c r="E157" s="243" t="s">
        <v>441</v>
      </c>
      <c r="F157" s="244" t="s">
        <v>449</v>
      </c>
      <c r="G157" s="247" t="s">
        <v>450</v>
      </c>
      <c r="H157" s="249" t="s">
        <v>451</v>
      </c>
      <c r="I157" s="285">
        <v>10</v>
      </c>
      <c r="J157" s="54">
        <v>12.179999999999993</v>
      </c>
      <c r="K157" s="11">
        <v>22</v>
      </c>
      <c r="L157" s="11">
        <v>22.61</v>
      </c>
      <c r="M157" s="11">
        <v>2</v>
      </c>
      <c r="N157" s="160">
        <f t="shared" si="2"/>
        <v>54.789999999999992</v>
      </c>
    </row>
    <row r="158" spans="1:14" s="36" customFormat="1" ht="21" hidden="1" customHeight="1" x14ac:dyDescent="0.2">
      <c r="A158" s="285">
        <v>179</v>
      </c>
      <c r="B158" s="230" t="s">
        <v>440</v>
      </c>
      <c r="C158" s="63">
        <v>856828</v>
      </c>
      <c r="D158" s="140" t="s">
        <v>349</v>
      </c>
      <c r="E158" s="257" t="s">
        <v>477</v>
      </c>
      <c r="F158" s="253">
        <v>403020029690</v>
      </c>
      <c r="G158" s="256" t="s">
        <v>481</v>
      </c>
      <c r="H158" s="255">
        <v>1703258291</v>
      </c>
      <c r="I158" s="285">
        <v>227</v>
      </c>
      <c r="J158" s="54">
        <v>1.0199999999999854</v>
      </c>
      <c r="K158" s="11">
        <v>22</v>
      </c>
      <c r="L158" s="11">
        <v>22.61</v>
      </c>
      <c r="M158" s="11">
        <v>2</v>
      </c>
      <c r="N158" s="160">
        <f t="shared" si="2"/>
        <v>43.629999999999981</v>
      </c>
    </row>
    <row r="159" spans="1:14" s="36" customFormat="1" ht="21" hidden="1" customHeight="1" x14ac:dyDescent="0.25">
      <c r="A159" s="285">
        <v>180</v>
      </c>
      <c r="B159" s="230" t="s">
        <v>360</v>
      </c>
      <c r="C159" s="63">
        <v>872263</v>
      </c>
      <c r="D159" s="285" t="s">
        <v>350</v>
      </c>
      <c r="E159" s="285" t="s">
        <v>388</v>
      </c>
      <c r="F159" s="59" t="s">
        <v>389</v>
      </c>
      <c r="G159" s="285" t="s">
        <v>390</v>
      </c>
      <c r="H159" s="285">
        <v>1717110389</v>
      </c>
      <c r="I159" s="285">
        <v>30</v>
      </c>
      <c r="J159" s="54">
        <v>0</v>
      </c>
      <c r="K159" s="11">
        <v>22</v>
      </c>
      <c r="L159" s="11">
        <v>22.61</v>
      </c>
      <c r="M159" s="11">
        <v>2</v>
      </c>
      <c r="N159" s="160">
        <f t="shared" si="2"/>
        <v>42.61</v>
      </c>
    </row>
    <row r="160" spans="1:14" s="36" customFormat="1" ht="21" hidden="1" customHeight="1" x14ac:dyDescent="0.25">
      <c r="A160" s="285">
        <v>181</v>
      </c>
      <c r="B160" s="230" t="s">
        <v>440</v>
      </c>
      <c r="C160" s="63">
        <v>872268</v>
      </c>
      <c r="D160" s="240" t="s">
        <v>372</v>
      </c>
      <c r="E160" s="205" t="s">
        <v>441</v>
      </c>
      <c r="F160" s="205">
        <v>2203986271</v>
      </c>
      <c r="G160" s="206" t="s">
        <v>572</v>
      </c>
      <c r="H160" s="206">
        <v>1754369542</v>
      </c>
      <c r="I160" s="285">
        <v>10</v>
      </c>
      <c r="J160" s="54">
        <v>10.150000000000006</v>
      </c>
      <c r="K160" s="11">
        <v>22</v>
      </c>
      <c r="L160" s="11">
        <v>22.61</v>
      </c>
      <c r="M160" s="11">
        <v>2</v>
      </c>
      <c r="N160" s="160">
        <f t="shared" si="2"/>
        <v>52.760000000000005</v>
      </c>
    </row>
    <row r="161" spans="1:14" s="36" customFormat="1" ht="21" hidden="1" customHeight="1" x14ac:dyDescent="0.25">
      <c r="A161" s="285">
        <v>182</v>
      </c>
      <c r="B161" s="230" t="s">
        <v>440</v>
      </c>
      <c r="C161" s="63">
        <v>872264</v>
      </c>
      <c r="D161" s="240" t="s">
        <v>373</v>
      </c>
      <c r="E161" s="257" t="s">
        <v>463</v>
      </c>
      <c r="F161" s="253">
        <v>403010357012</v>
      </c>
      <c r="G161" s="256" t="s">
        <v>470</v>
      </c>
      <c r="H161" s="258" t="s">
        <v>471</v>
      </c>
      <c r="I161" s="285">
        <v>207</v>
      </c>
      <c r="J161" s="54">
        <v>10.150000000000006</v>
      </c>
      <c r="K161" s="11">
        <v>22</v>
      </c>
      <c r="L161" s="11">
        <v>22.61</v>
      </c>
      <c r="M161" s="11">
        <v>2</v>
      </c>
      <c r="N161" s="160">
        <f t="shared" si="2"/>
        <v>52.760000000000005</v>
      </c>
    </row>
    <row r="162" spans="1:14" s="36" customFormat="1" ht="21" hidden="1" customHeight="1" x14ac:dyDescent="0.25">
      <c r="A162" s="285">
        <v>184</v>
      </c>
      <c r="B162" s="230" t="s">
        <v>440</v>
      </c>
      <c r="C162" s="63">
        <v>872266</v>
      </c>
      <c r="D162" s="240" t="s">
        <v>381</v>
      </c>
      <c r="E162" s="269" t="s">
        <v>535</v>
      </c>
      <c r="F162" s="265">
        <v>1809115560</v>
      </c>
      <c r="G162" s="265" t="s">
        <v>536</v>
      </c>
      <c r="H162" s="265">
        <v>1714014162</v>
      </c>
      <c r="I162" s="285">
        <v>706</v>
      </c>
      <c r="J162" s="54">
        <v>17.950000000000003</v>
      </c>
      <c r="K162" s="11">
        <v>22</v>
      </c>
      <c r="L162" s="11">
        <v>22.61</v>
      </c>
      <c r="M162" s="11">
        <v>2</v>
      </c>
      <c r="N162" s="160">
        <f t="shared" si="2"/>
        <v>60.56</v>
      </c>
    </row>
    <row r="163" spans="1:14" s="36" customFormat="1" ht="21" hidden="1" customHeight="1" x14ac:dyDescent="0.25">
      <c r="A163" s="285">
        <v>185</v>
      </c>
      <c r="B163" s="230" t="s">
        <v>360</v>
      </c>
      <c r="C163" s="63">
        <v>872270</v>
      </c>
      <c r="D163" s="240" t="s">
        <v>402</v>
      </c>
      <c r="E163" s="285" t="s">
        <v>409</v>
      </c>
      <c r="F163" s="59" t="s">
        <v>410</v>
      </c>
      <c r="G163" s="285" t="s">
        <v>411</v>
      </c>
      <c r="H163" s="285">
        <v>400131066</v>
      </c>
      <c r="I163" s="285">
        <v>206</v>
      </c>
      <c r="J163" s="54">
        <v>0</v>
      </c>
      <c r="K163" s="11">
        <v>22</v>
      </c>
      <c r="L163" s="11">
        <v>22.61</v>
      </c>
      <c r="M163" s="11">
        <v>2</v>
      </c>
      <c r="N163" s="160">
        <f t="shared" si="2"/>
        <v>42.61</v>
      </c>
    </row>
    <row r="164" spans="1:14" s="36" customFormat="1" ht="19.5" hidden="1" customHeight="1" x14ac:dyDescent="0.25">
      <c r="A164" s="368" t="s">
        <v>355</v>
      </c>
      <c r="B164" s="369"/>
      <c r="C164" s="369"/>
      <c r="D164" s="369"/>
      <c r="E164" s="369"/>
      <c r="F164" s="369"/>
      <c r="G164" s="369"/>
      <c r="H164" s="369"/>
      <c r="I164" s="370"/>
      <c r="J164" s="72">
        <f>SUM(J8:J163)</f>
        <v>686.62999999999874</v>
      </c>
      <c r="K164" s="72">
        <f>SUM(K8:K163)</f>
        <v>3432</v>
      </c>
      <c r="L164" s="72">
        <f>SUM(L8:L163)</f>
        <v>3527.1600000000044</v>
      </c>
      <c r="M164" s="72">
        <f>SUM(M8:M163)</f>
        <v>312</v>
      </c>
      <c r="N164" s="72">
        <f>SUM(N8:N163)</f>
        <v>7333.7900000000018</v>
      </c>
    </row>
    <row r="165" spans="1:14" s="36" customFormat="1" ht="19.5" customHeight="1" x14ac:dyDescent="0.25">
      <c r="A165" s="152"/>
      <c r="B165" s="152"/>
      <c r="C165" s="154"/>
      <c r="D165" s="152"/>
      <c r="E165" s="152"/>
      <c r="F165" s="154"/>
      <c r="G165" s="152"/>
      <c r="H165" s="151"/>
      <c r="I165" s="152"/>
      <c r="J165" s="55"/>
      <c r="K165" s="152"/>
      <c r="L165" s="152"/>
      <c r="M165" s="152"/>
      <c r="N165" s="152">
        <f>SUBTOTAL(9,N8:N163)</f>
        <v>54.539999999999992</v>
      </c>
    </row>
    <row r="166" spans="1:14" s="36" customFormat="1" ht="19.5" customHeight="1" x14ac:dyDescent="0.25">
      <c r="A166" s="152"/>
      <c r="B166" s="152"/>
      <c r="C166" s="154"/>
      <c r="D166" s="152"/>
      <c r="E166" s="152"/>
      <c r="F166" s="154"/>
      <c r="G166" s="152"/>
      <c r="H166" s="151"/>
      <c r="I166" s="152"/>
      <c r="J166" s="55"/>
      <c r="K166" s="152"/>
      <c r="L166" s="152"/>
      <c r="M166" s="152"/>
      <c r="N166" s="152"/>
    </row>
    <row r="167" spans="1:14" s="36" customFormat="1" ht="19.5" customHeight="1" x14ac:dyDescent="0.25">
      <c r="A167" s="152"/>
      <c r="B167" s="152"/>
      <c r="C167" s="154"/>
      <c r="D167" s="86"/>
      <c r="E167" s="153"/>
      <c r="F167" s="154"/>
      <c r="G167" s="86"/>
      <c r="H167" s="151"/>
      <c r="I167" s="152"/>
      <c r="J167" s="55"/>
      <c r="K167" s="152"/>
      <c r="L167" s="152"/>
      <c r="M167" s="152"/>
      <c r="N167" s="152"/>
    </row>
    <row r="168" spans="1:14" s="36" customFormat="1" ht="19.5" customHeight="1" x14ac:dyDescent="0.25">
      <c r="A168" s="152"/>
      <c r="B168" s="152"/>
      <c r="C168" s="154"/>
      <c r="D168" s="89" t="s">
        <v>594</v>
      </c>
      <c r="E168" s="89"/>
      <c r="F168" s="93"/>
      <c r="G168" s="89" t="s">
        <v>595</v>
      </c>
      <c r="H168" s="151"/>
      <c r="I168" s="152"/>
      <c r="J168" s="55"/>
      <c r="K168" s="152"/>
      <c r="L168" s="152"/>
      <c r="M168" s="152"/>
      <c r="N168" s="152"/>
    </row>
    <row r="169" spans="1:14" s="36" customFormat="1" ht="19.5" customHeight="1" x14ac:dyDescent="0.25">
      <c r="A169" s="152"/>
      <c r="B169" s="152"/>
      <c r="C169" s="154"/>
      <c r="D169" s="152" t="s">
        <v>424</v>
      </c>
      <c r="E169" s="152"/>
      <c r="F169" s="154"/>
      <c r="G169" s="152" t="s">
        <v>596</v>
      </c>
      <c r="H169" s="151"/>
      <c r="I169" s="152"/>
      <c r="J169" s="55"/>
      <c r="K169" s="152"/>
      <c r="L169" s="152"/>
      <c r="M169" s="152"/>
      <c r="N169" s="152"/>
    </row>
    <row r="170" spans="1:14" s="36" customFormat="1" ht="19.5" customHeight="1" x14ac:dyDescent="0.25">
      <c r="A170" s="152"/>
      <c r="B170" s="152"/>
      <c r="C170" s="154"/>
      <c r="D170" s="152"/>
      <c r="E170" s="152"/>
      <c r="F170" s="154"/>
      <c r="G170" s="152"/>
      <c r="H170" s="151"/>
      <c r="I170" s="152"/>
      <c r="J170" s="55"/>
      <c r="K170" s="152"/>
      <c r="L170" s="152"/>
      <c r="M170" s="152"/>
      <c r="N170" s="152"/>
    </row>
    <row r="171" spans="1:14" s="36" customFormat="1" ht="19.5" customHeight="1" x14ac:dyDescent="0.25">
      <c r="A171" s="152"/>
      <c r="B171" s="152"/>
      <c r="C171" s="154"/>
      <c r="D171" s="152"/>
      <c r="E171" s="152"/>
      <c r="F171" s="154"/>
      <c r="G171" s="152"/>
      <c r="H171" s="151"/>
      <c r="I171" s="152"/>
      <c r="J171" s="55"/>
      <c r="K171" s="152"/>
      <c r="L171" s="152"/>
      <c r="M171" s="152"/>
      <c r="N171" s="152"/>
    </row>
    <row r="172" spans="1:14" s="36" customFormat="1" ht="19.5" customHeight="1" x14ac:dyDescent="0.25">
      <c r="A172" s="152"/>
      <c r="B172" s="152"/>
      <c r="C172" s="154"/>
      <c r="D172" s="152"/>
      <c r="E172" s="152"/>
      <c r="F172" s="154"/>
      <c r="G172" s="152"/>
      <c r="H172" s="151"/>
      <c r="I172" s="152"/>
      <c r="J172" s="55"/>
      <c r="K172" s="152"/>
      <c r="L172" s="152"/>
      <c r="M172" s="152"/>
      <c r="N172" s="152"/>
    </row>
    <row r="173" spans="1:14" s="36" customFormat="1" ht="19.5" customHeight="1" x14ac:dyDescent="0.25">
      <c r="A173" s="152"/>
      <c r="B173" s="152"/>
      <c r="C173" s="154"/>
      <c r="D173" s="152"/>
      <c r="E173" s="152"/>
      <c r="F173" s="154"/>
      <c r="G173" s="152"/>
      <c r="H173" s="151"/>
      <c r="I173" s="152"/>
      <c r="J173" s="55"/>
      <c r="K173" s="152"/>
      <c r="L173" s="152"/>
      <c r="M173" s="152"/>
      <c r="N173" s="152"/>
    </row>
    <row r="174" spans="1:14" s="36" customFormat="1" ht="19.5" customHeight="1" x14ac:dyDescent="0.25">
      <c r="A174" s="152"/>
      <c r="B174" s="152"/>
      <c r="C174" s="154"/>
      <c r="D174" s="152"/>
      <c r="E174" s="152"/>
      <c r="F174" s="154"/>
      <c r="G174" s="152"/>
      <c r="H174" s="151"/>
      <c r="I174" s="152"/>
      <c r="J174" s="55"/>
      <c r="K174" s="152"/>
      <c r="L174" s="152"/>
      <c r="M174" s="152"/>
      <c r="N174" s="152"/>
    </row>
    <row r="175" spans="1:14" s="36" customFormat="1" ht="19.5" customHeight="1" x14ac:dyDescent="0.25">
      <c r="A175" s="152"/>
      <c r="B175" s="152"/>
      <c r="C175" s="154"/>
      <c r="D175" s="152"/>
      <c r="E175" s="152"/>
      <c r="F175" s="154"/>
      <c r="G175" s="152"/>
      <c r="H175" s="151"/>
      <c r="I175" s="152"/>
      <c r="J175" s="55"/>
      <c r="K175" s="152"/>
      <c r="L175" s="152"/>
      <c r="M175" s="152"/>
      <c r="N175" s="152"/>
    </row>
    <row r="176" spans="1:14" s="36" customFormat="1" ht="19.5" customHeight="1" x14ac:dyDescent="0.25">
      <c r="A176" s="152"/>
      <c r="B176" s="152"/>
      <c r="C176" s="154"/>
      <c r="D176" s="152"/>
      <c r="E176" s="152"/>
      <c r="F176" s="154"/>
      <c r="G176" s="152"/>
      <c r="H176" s="151"/>
      <c r="I176" s="152"/>
      <c r="J176" s="55"/>
      <c r="K176" s="152"/>
      <c r="L176" s="152"/>
      <c r="M176" s="152"/>
      <c r="N176" s="152"/>
    </row>
    <row r="177" spans="1:14" s="36" customFormat="1" ht="19.5" customHeight="1" x14ac:dyDescent="0.25">
      <c r="A177" s="152"/>
      <c r="B177" s="152"/>
      <c r="C177" s="154"/>
      <c r="D177" s="152"/>
      <c r="E177" s="152"/>
      <c r="F177" s="154"/>
      <c r="G177" s="152"/>
      <c r="H177" s="151"/>
      <c r="I177" s="152"/>
      <c r="J177" s="55"/>
      <c r="K177" s="152"/>
      <c r="L177" s="152"/>
      <c r="M177" s="152"/>
      <c r="N177" s="152"/>
    </row>
    <row r="178" spans="1:14" s="36" customFormat="1" ht="19.5" customHeight="1" x14ac:dyDescent="0.25">
      <c r="A178" s="152"/>
      <c r="B178" s="152"/>
      <c r="C178" s="154"/>
      <c r="D178" s="152"/>
      <c r="E178" s="152"/>
      <c r="F178" s="154"/>
      <c r="G178" s="152"/>
      <c r="H178" s="151"/>
      <c r="I178" s="152"/>
      <c r="J178" s="55"/>
      <c r="K178" s="152"/>
      <c r="L178" s="152"/>
      <c r="M178" s="152"/>
      <c r="N178" s="152"/>
    </row>
    <row r="179" spans="1:14" s="36" customFormat="1" ht="19.5" customHeight="1" x14ac:dyDescent="0.25">
      <c r="A179" s="152"/>
      <c r="B179" s="152"/>
      <c r="C179" s="154"/>
      <c r="D179" s="152"/>
      <c r="E179" s="152"/>
      <c r="F179" s="154"/>
      <c r="G179" s="152"/>
      <c r="H179" s="151"/>
      <c r="I179" s="152"/>
      <c r="J179" s="55"/>
      <c r="K179" s="152"/>
      <c r="L179" s="152"/>
      <c r="M179" s="152"/>
      <c r="N179" s="152"/>
    </row>
    <row r="180" spans="1:14" s="36" customFormat="1" ht="19.5" customHeight="1" x14ac:dyDescent="0.25">
      <c r="A180" s="152"/>
      <c r="B180" s="152"/>
      <c r="C180" s="154"/>
      <c r="D180" s="152"/>
      <c r="E180" s="152"/>
      <c r="F180" s="154"/>
      <c r="G180" s="152"/>
      <c r="H180" s="151"/>
      <c r="I180" s="152"/>
      <c r="J180" s="55"/>
      <c r="K180" s="152"/>
      <c r="L180" s="152"/>
      <c r="M180" s="152"/>
      <c r="N180" s="152"/>
    </row>
    <row r="181" spans="1:14" s="36" customFormat="1" ht="19.5" customHeight="1" x14ac:dyDescent="0.25">
      <c r="A181" s="152"/>
      <c r="B181" s="152"/>
      <c r="C181" s="154"/>
      <c r="D181" s="152"/>
      <c r="E181" s="152"/>
      <c r="F181" s="154"/>
      <c r="G181" s="152"/>
      <c r="H181" s="151"/>
      <c r="I181" s="152"/>
      <c r="J181" s="55"/>
      <c r="K181" s="152"/>
      <c r="L181" s="152"/>
      <c r="M181" s="152"/>
      <c r="N181" s="152"/>
    </row>
    <row r="182" spans="1:14" s="36" customFormat="1" ht="19.5" customHeight="1" x14ac:dyDescent="0.25">
      <c r="A182" s="152"/>
      <c r="B182" s="152"/>
      <c r="C182" s="154"/>
      <c r="D182" s="152"/>
      <c r="E182" s="152"/>
      <c r="F182" s="154"/>
      <c r="G182" s="152"/>
      <c r="H182" s="151"/>
      <c r="I182" s="152"/>
      <c r="J182" s="55"/>
      <c r="K182" s="152"/>
      <c r="L182" s="152"/>
      <c r="M182" s="152"/>
      <c r="N182" s="152"/>
    </row>
    <row r="183" spans="1:14" s="36" customFormat="1" ht="19.5" customHeight="1" x14ac:dyDescent="0.25">
      <c r="A183" s="152"/>
      <c r="B183" s="152"/>
      <c r="C183" s="154"/>
      <c r="D183" s="152"/>
      <c r="E183" s="152"/>
      <c r="F183" s="154"/>
      <c r="G183" s="152"/>
      <c r="H183" s="151"/>
      <c r="I183" s="152"/>
      <c r="J183" s="55"/>
      <c r="K183" s="152"/>
      <c r="L183" s="152"/>
      <c r="M183" s="152"/>
      <c r="N183" s="152"/>
    </row>
    <row r="184" spans="1:14" s="36" customFormat="1" ht="19.5" customHeight="1" x14ac:dyDescent="0.25">
      <c r="A184" s="152"/>
      <c r="B184" s="152"/>
      <c r="C184" s="154"/>
      <c r="D184" s="152"/>
      <c r="E184" s="152"/>
      <c r="F184" s="154"/>
      <c r="G184" s="152"/>
      <c r="H184" s="151"/>
      <c r="I184" s="152"/>
      <c r="J184" s="55"/>
      <c r="K184" s="152"/>
      <c r="L184" s="152"/>
      <c r="M184" s="152"/>
      <c r="N184" s="152"/>
    </row>
    <row r="185" spans="1:14" s="36" customFormat="1" ht="19.5" customHeight="1" x14ac:dyDescent="0.25">
      <c r="A185" s="152"/>
      <c r="B185" s="152"/>
      <c r="C185" s="154"/>
      <c r="D185" s="152"/>
      <c r="E185" s="152"/>
      <c r="F185" s="154"/>
      <c r="G185" s="152"/>
      <c r="H185" s="151"/>
      <c r="I185" s="152"/>
      <c r="J185" s="55"/>
      <c r="K185" s="152"/>
      <c r="L185" s="152"/>
      <c r="M185" s="152"/>
      <c r="N185" s="152"/>
    </row>
    <row r="186" spans="1:14" s="36" customFormat="1" ht="19.5" customHeight="1" x14ac:dyDescent="0.25">
      <c r="A186" s="152"/>
      <c r="B186" s="152"/>
      <c r="C186" s="154"/>
      <c r="D186" s="152"/>
      <c r="E186" s="152"/>
      <c r="F186" s="154"/>
      <c r="G186" s="152"/>
      <c r="H186" s="151"/>
      <c r="I186" s="152"/>
      <c r="J186" s="55"/>
      <c r="K186" s="152"/>
      <c r="L186" s="152"/>
      <c r="M186" s="152"/>
      <c r="N186" s="152"/>
    </row>
    <row r="187" spans="1:14" s="36" customFormat="1" ht="19.5" customHeight="1" x14ac:dyDescent="0.25">
      <c r="A187" s="152"/>
      <c r="B187" s="152"/>
      <c r="C187" s="154"/>
      <c r="D187" s="152"/>
      <c r="E187" s="152"/>
      <c r="F187" s="154"/>
      <c r="G187" s="152"/>
      <c r="H187" s="151"/>
      <c r="I187" s="152"/>
      <c r="J187" s="55"/>
      <c r="K187" s="152"/>
      <c r="L187" s="152"/>
      <c r="M187" s="152"/>
      <c r="N187" s="152"/>
    </row>
    <row r="188" spans="1:14" s="36" customFormat="1" ht="19.5" customHeight="1" x14ac:dyDescent="0.25">
      <c r="A188" s="152"/>
      <c r="B188" s="152"/>
      <c r="C188" s="154"/>
      <c r="D188" s="152"/>
      <c r="E188" s="152"/>
      <c r="F188" s="154"/>
      <c r="G188" s="152"/>
      <c r="H188" s="151"/>
      <c r="I188" s="152"/>
      <c r="J188" s="55"/>
      <c r="K188" s="152"/>
      <c r="L188" s="152"/>
      <c r="M188" s="152"/>
      <c r="N188" s="152"/>
    </row>
    <row r="189" spans="1:14" s="36" customFormat="1" ht="19.5" customHeight="1" x14ac:dyDescent="0.25">
      <c r="A189" s="152"/>
      <c r="B189" s="152"/>
      <c r="C189" s="154"/>
      <c r="D189" s="152"/>
      <c r="E189" s="152"/>
      <c r="F189" s="154"/>
      <c r="G189" s="152"/>
      <c r="H189" s="151"/>
      <c r="I189" s="152"/>
      <c r="J189" s="55"/>
      <c r="K189" s="152"/>
      <c r="L189" s="152"/>
      <c r="M189" s="152"/>
      <c r="N189" s="152"/>
    </row>
    <row r="190" spans="1:14" s="36" customFormat="1" ht="19.5" customHeight="1" x14ac:dyDescent="0.25">
      <c r="A190" s="152"/>
      <c r="B190" s="152"/>
      <c r="C190" s="154"/>
      <c r="D190" s="152"/>
      <c r="E190" s="152"/>
      <c r="F190" s="154"/>
      <c r="G190" s="152"/>
      <c r="H190" s="151"/>
      <c r="I190" s="152"/>
      <c r="J190" s="55"/>
      <c r="K190" s="152"/>
      <c r="L190" s="152"/>
      <c r="M190" s="152"/>
      <c r="N190" s="152"/>
    </row>
    <row r="191" spans="1:14" s="36" customFormat="1" ht="19.5" customHeight="1" x14ac:dyDescent="0.25">
      <c r="A191" s="152"/>
      <c r="B191" s="152"/>
      <c r="C191" s="154"/>
      <c r="D191" s="152"/>
      <c r="E191" s="152"/>
      <c r="F191" s="154"/>
      <c r="G191" s="152"/>
      <c r="H191" s="151"/>
      <c r="I191" s="152"/>
      <c r="J191" s="55"/>
      <c r="K191" s="152"/>
      <c r="L191" s="152"/>
      <c r="M191" s="152"/>
      <c r="N191" s="152"/>
    </row>
    <row r="192" spans="1:14" s="36" customFormat="1" ht="19.5" customHeight="1" x14ac:dyDescent="0.25">
      <c r="A192" s="152"/>
      <c r="B192" s="152"/>
      <c r="C192" s="154"/>
      <c r="D192" s="152"/>
      <c r="E192" s="152"/>
      <c r="F192" s="154"/>
      <c r="G192" s="152"/>
      <c r="H192" s="151"/>
      <c r="I192" s="152"/>
      <c r="J192" s="55"/>
      <c r="K192" s="152"/>
      <c r="L192" s="152"/>
      <c r="M192" s="152"/>
      <c r="N192" s="152"/>
    </row>
    <row r="193" spans="1:14" s="36" customFormat="1" ht="19.5" customHeight="1" x14ac:dyDescent="0.25">
      <c r="A193" s="152"/>
      <c r="B193" s="152"/>
      <c r="C193" s="154"/>
      <c r="D193" s="152"/>
      <c r="E193" s="152"/>
      <c r="F193" s="154"/>
      <c r="G193" s="152"/>
      <c r="H193" s="151"/>
      <c r="I193" s="152"/>
      <c r="J193" s="55"/>
      <c r="K193" s="152"/>
      <c r="L193" s="152"/>
      <c r="M193" s="152"/>
      <c r="N193" s="152"/>
    </row>
    <row r="194" spans="1:14" s="36" customFormat="1" ht="19.5" customHeight="1" x14ac:dyDescent="0.25">
      <c r="A194" s="152"/>
      <c r="B194" s="152"/>
      <c r="C194" s="154"/>
      <c r="D194" s="152"/>
      <c r="E194" s="152"/>
      <c r="F194" s="154"/>
      <c r="G194" s="152"/>
      <c r="H194" s="151"/>
      <c r="I194" s="152"/>
      <c r="J194" s="55"/>
      <c r="K194" s="152"/>
      <c r="L194" s="152"/>
      <c r="M194" s="152"/>
      <c r="N194" s="152"/>
    </row>
    <row r="195" spans="1:14" s="36" customFormat="1" ht="19.5" customHeight="1" x14ac:dyDescent="0.25">
      <c r="A195" s="152"/>
      <c r="B195" s="152"/>
      <c r="C195" s="154"/>
      <c r="D195" s="152"/>
      <c r="E195" s="152"/>
      <c r="F195" s="154"/>
      <c r="G195" s="152"/>
      <c r="H195" s="151"/>
      <c r="I195" s="152"/>
      <c r="J195" s="55"/>
      <c r="K195" s="152"/>
      <c r="L195" s="152"/>
      <c r="M195" s="152"/>
      <c r="N195" s="152"/>
    </row>
    <row r="196" spans="1:14" s="36" customFormat="1" ht="19.5" customHeight="1" x14ac:dyDescent="0.25">
      <c r="A196" s="152"/>
      <c r="B196" s="152"/>
      <c r="C196" s="154"/>
      <c r="D196" s="152"/>
      <c r="E196" s="152"/>
      <c r="F196" s="154"/>
      <c r="G196" s="152"/>
      <c r="H196" s="151"/>
      <c r="I196" s="152"/>
      <c r="J196" s="55"/>
      <c r="K196" s="152"/>
      <c r="L196" s="152"/>
      <c r="M196" s="152"/>
      <c r="N196" s="152"/>
    </row>
    <row r="197" spans="1:14" s="36" customFormat="1" ht="19.5" customHeight="1" x14ac:dyDescent="0.25">
      <c r="A197" s="152"/>
      <c r="B197" s="152"/>
      <c r="C197" s="154"/>
      <c r="D197" s="152"/>
      <c r="E197" s="152"/>
      <c r="F197" s="154"/>
      <c r="G197" s="152"/>
      <c r="H197" s="151"/>
      <c r="I197" s="152"/>
      <c r="J197" s="55"/>
      <c r="K197" s="152"/>
      <c r="L197" s="152"/>
      <c r="M197" s="152"/>
      <c r="N197" s="152"/>
    </row>
    <row r="198" spans="1:14" s="36" customFormat="1" ht="19.5" customHeight="1" x14ac:dyDescent="0.25">
      <c r="A198" s="152"/>
      <c r="B198" s="152"/>
      <c r="C198" s="154"/>
      <c r="D198" s="152"/>
      <c r="E198" s="152"/>
      <c r="F198" s="154"/>
      <c r="G198" s="152"/>
      <c r="H198" s="151"/>
      <c r="I198" s="152"/>
      <c r="J198" s="55"/>
      <c r="K198" s="152"/>
      <c r="L198" s="152"/>
      <c r="M198" s="152"/>
      <c r="N198" s="152"/>
    </row>
    <row r="199" spans="1:14" s="36" customFormat="1" ht="19.5" customHeight="1" x14ac:dyDescent="0.25">
      <c r="A199" s="152"/>
      <c r="B199" s="152"/>
      <c r="C199" s="133"/>
      <c r="D199" s="49"/>
      <c r="E199" s="152"/>
      <c r="F199" s="128"/>
      <c r="G199" s="49"/>
      <c r="H199" s="50"/>
      <c r="I199" s="152"/>
      <c r="J199" s="55"/>
      <c r="K199" s="152"/>
      <c r="L199" s="152"/>
      <c r="M199" s="152"/>
      <c r="N199" s="152"/>
    </row>
    <row r="200" spans="1:14" s="36" customFormat="1" ht="19.5" customHeight="1" x14ac:dyDescent="0.25">
      <c r="A200" s="152"/>
      <c r="B200" s="152"/>
      <c r="C200" s="154"/>
      <c r="D200" s="152"/>
      <c r="E200" s="152"/>
      <c r="F200" s="154"/>
      <c r="G200" s="152"/>
      <c r="H200" s="151"/>
      <c r="I200" s="152"/>
      <c r="J200" s="55"/>
      <c r="K200" s="152"/>
      <c r="L200" s="152"/>
      <c r="M200" s="152"/>
      <c r="N200" s="152"/>
    </row>
    <row r="201" spans="1:14" s="36" customFormat="1" ht="19.5" customHeight="1" x14ac:dyDescent="0.25">
      <c r="A201" s="152"/>
      <c r="B201" s="152"/>
      <c r="C201" s="154"/>
      <c r="D201" s="152"/>
      <c r="E201" s="152"/>
      <c r="F201" s="154"/>
      <c r="G201" s="152"/>
      <c r="H201" s="151"/>
      <c r="I201" s="152"/>
      <c r="J201" s="55"/>
      <c r="K201" s="152"/>
      <c r="L201" s="152"/>
      <c r="M201" s="152"/>
      <c r="N201" s="152"/>
    </row>
    <row r="202" spans="1:14" s="36" customFormat="1" ht="19.5" customHeight="1" x14ac:dyDescent="0.25">
      <c r="A202" s="152"/>
      <c r="B202" s="152"/>
      <c r="C202" s="154"/>
      <c r="D202" s="152"/>
      <c r="E202" s="152"/>
      <c r="F202" s="154"/>
      <c r="G202" s="152"/>
      <c r="H202" s="151"/>
      <c r="I202" s="152"/>
      <c r="J202" s="55"/>
      <c r="K202" s="152"/>
      <c r="L202" s="152"/>
      <c r="M202" s="152"/>
      <c r="N202" s="152"/>
    </row>
    <row r="203" spans="1:14" s="36" customFormat="1" ht="19.5" customHeight="1" x14ac:dyDescent="0.25">
      <c r="A203" s="152"/>
      <c r="B203" s="152"/>
      <c r="C203" s="154"/>
      <c r="D203" s="152"/>
      <c r="E203" s="152"/>
      <c r="F203" s="154"/>
      <c r="G203" s="152"/>
      <c r="H203" s="151"/>
      <c r="I203" s="152"/>
      <c r="J203" s="55"/>
      <c r="K203" s="152"/>
      <c r="L203" s="152"/>
      <c r="M203" s="152"/>
      <c r="N203" s="152"/>
    </row>
    <row r="204" spans="1:14" s="36" customFormat="1" ht="19.5" customHeight="1" x14ac:dyDescent="0.25">
      <c r="A204" s="152"/>
      <c r="B204" s="152"/>
      <c r="C204" s="154"/>
      <c r="D204" s="152"/>
      <c r="E204" s="152"/>
      <c r="F204" s="154"/>
      <c r="G204" s="152"/>
      <c r="H204" s="151"/>
      <c r="I204" s="152"/>
      <c r="J204" s="55"/>
      <c r="K204" s="152"/>
      <c r="L204" s="152"/>
      <c r="M204" s="152"/>
      <c r="N204" s="152"/>
    </row>
    <row r="205" spans="1:14" s="36" customFormat="1" ht="19.5" customHeight="1" x14ac:dyDescent="0.25">
      <c r="A205" s="152"/>
      <c r="B205" s="152"/>
      <c r="C205" s="154"/>
      <c r="D205" s="152"/>
      <c r="E205" s="152"/>
      <c r="F205" s="154"/>
      <c r="G205" s="152"/>
      <c r="H205" s="151"/>
      <c r="I205" s="152"/>
      <c r="J205" s="55"/>
      <c r="K205" s="152"/>
      <c r="L205" s="152"/>
      <c r="M205" s="152"/>
      <c r="N205" s="152"/>
    </row>
    <row r="206" spans="1:14" s="36" customFormat="1" ht="19.5" customHeight="1" x14ac:dyDescent="0.25">
      <c r="A206" s="152"/>
      <c r="B206" s="152"/>
      <c r="C206" s="154"/>
      <c r="D206" s="152"/>
      <c r="E206" s="152"/>
      <c r="F206" s="154"/>
      <c r="G206" s="152"/>
      <c r="H206" s="151"/>
      <c r="I206" s="152"/>
      <c r="J206" s="55"/>
      <c r="K206" s="152"/>
      <c r="L206" s="152"/>
      <c r="M206" s="152"/>
      <c r="N206" s="152"/>
    </row>
    <row r="207" spans="1:14" s="36" customFormat="1" ht="19.5" customHeight="1" x14ac:dyDescent="0.25">
      <c r="A207" s="152"/>
      <c r="B207" s="152"/>
      <c r="C207" s="154"/>
      <c r="D207" s="152"/>
      <c r="E207" s="152"/>
      <c r="F207" s="154"/>
      <c r="G207" s="152"/>
      <c r="H207" s="151"/>
      <c r="I207" s="152"/>
      <c r="J207" s="55"/>
      <c r="K207" s="152"/>
      <c r="L207" s="152"/>
      <c r="M207" s="152"/>
      <c r="N207" s="152"/>
    </row>
    <row r="208" spans="1:14" s="36" customFormat="1" ht="19.5" customHeight="1" x14ac:dyDescent="0.25">
      <c r="A208" s="152"/>
      <c r="B208" s="152"/>
      <c r="C208" s="154"/>
      <c r="D208" s="152"/>
      <c r="E208" s="152"/>
      <c r="F208" s="154"/>
      <c r="G208" s="152"/>
      <c r="H208" s="151"/>
      <c r="I208" s="152"/>
      <c r="J208" s="55"/>
      <c r="K208" s="152"/>
      <c r="L208" s="152"/>
      <c r="M208" s="152"/>
      <c r="N208" s="152"/>
    </row>
    <row r="209" spans="1:14" s="36" customFormat="1" ht="19.5" customHeight="1" x14ac:dyDescent="0.25">
      <c r="A209" s="152"/>
      <c r="B209" s="152"/>
      <c r="C209" s="154"/>
      <c r="D209" s="152"/>
      <c r="E209" s="152"/>
      <c r="F209" s="154"/>
      <c r="G209" s="152"/>
      <c r="H209" s="151"/>
      <c r="I209" s="152"/>
      <c r="J209" s="55"/>
      <c r="K209" s="152"/>
      <c r="L209" s="152"/>
      <c r="M209" s="152"/>
      <c r="N209" s="152"/>
    </row>
    <row r="210" spans="1:14" s="36" customFormat="1" ht="19.5" customHeight="1" x14ac:dyDescent="0.25">
      <c r="A210" s="152"/>
      <c r="B210" s="152"/>
      <c r="C210" s="154"/>
      <c r="D210" s="152"/>
      <c r="E210" s="152"/>
      <c r="F210" s="154"/>
      <c r="G210" s="152"/>
      <c r="H210" s="151"/>
      <c r="I210" s="152"/>
      <c r="J210" s="55"/>
      <c r="K210" s="152"/>
      <c r="L210" s="152"/>
      <c r="M210" s="152"/>
      <c r="N210" s="152"/>
    </row>
    <row r="211" spans="1:14" s="36" customFormat="1" ht="19.5" customHeight="1" x14ac:dyDescent="0.25">
      <c r="A211" s="152"/>
      <c r="B211" s="152"/>
      <c r="C211" s="154"/>
      <c r="D211" s="152"/>
      <c r="E211" s="152"/>
      <c r="F211" s="154"/>
      <c r="G211" s="152"/>
      <c r="H211" s="151"/>
      <c r="I211" s="152"/>
      <c r="J211" s="55"/>
      <c r="K211" s="152"/>
      <c r="L211" s="152"/>
      <c r="M211" s="152"/>
      <c r="N211" s="152"/>
    </row>
    <row r="212" spans="1:14" s="36" customFormat="1" ht="19.5" customHeight="1" x14ac:dyDescent="0.25">
      <c r="A212" s="152"/>
      <c r="B212" s="152"/>
      <c r="C212" s="154"/>
      <c r="D212" s="152"/>
      <c r="E212" s="152"/>
      <c r="F212" s="154"/>
      <c r="G212" s="152"/>
      <c r="H212" s="151"/>
      <c r="I212" s="152"/>
      <c r="J212" s="55"/>
      <c r="K212" s="152"/>
      <c r="L212" s="152"/>
      <c r="M212" s="152"/>
      <c r="N212" s="152"/>
    </row>
    <row r="213" spans="1:14" s="36" customFormat="1" ht="19.5" customHeight="1" x14ac:dyDescent="0.25">
      <c r="A213" s="152"/>
      <c r="B213" s="152"/>
      <c r="C213" s="154"/>
      <c r="D213" s="152"/>
      <c r="E213" s="152"/>
      <c r="F213" s="154"/>
      <c r="G213" s="152"/>
      <c r="H213" s="151"/>
      <c r="I213" s="152"/>
      <c r="J213" s="55"/>
      <c r="K213" s="152"/>
      <c r="L213" s="152"/>
      <c r="M213" s="152"/>
      <c r="N213" s="152"/>
    </row>
    <row r="214" spans="1:14" s="36" customFormat="1" ht="19.5" customHeight="1" x14ac:dyDescent="0.25">
      <c r="A214" s="152"/>
      <c r="B214" s="152"/>
      <c r="C214" s="154"/>
      <c r="D214" s="152"/>
      <c r="E214" s="152"/>
      <c r="F214" s="154"/>
      <c r="G214" s="152"/>
      <c r="H214" s="151"/>
      <c r="I214" s="152"/>
      <c r="J214" s="55"/>
      <c r="K214" s="152"/>
      <c r="L214" s="152"/>
      <c r="M214" s="152"/>
      <c r="N214" s="152"/>
    </row>
    <row r="215" spans="1:14" s="36" customFormat="1" ht="19.5" customHeight="1" x14ac:dyDescent="0.25">
      <c r="A215" s="152"/>
      <c r="B215" s="152"/>
      <c r="C215" s="154"/>
      <c r="D215" s="152"/>
      <c r="E215" s="152"/>
      <c r="F215" s="154"/>
      <c r="G215" s="152"/>
      <c r="H215" s="151"/>
      <c r="I215" s="152"/>
      <c r="J215" s="55"/>
      <c r="K215" s="152"/>
      <c r="L215" s="152"/>
      <c r="M215" s="152"/>
      <c r="N215" s="152"/>
    </row>
    <row r="216" spans="1:14" s="36" customFormat="1" ht="19.5" customHeight="1" x14ac:dyDescent="0.25">
      <c r="A216" s="152"/>
      <c r="B216" s="152"/>
      <c r="C216" s="154"/>
      <c r="D216" s="152"/>
      <c r="E216" s="152"/>
      <c r="F216" s="154"/>
      <c r="G216" s="152"/>
      <c r="H216" s="151"/>
      <c r="I216" s="152"/>
      <c r="J216" s="55"/>
      <c r="K216" s="152"/>
      <c r="L216" s="152"/>
      <c r="M216" s="152"/>
      <c r="N216" s="152"/>
    </row>
    <row r="217" spans="1:14" s="36" customFormat="1" ht="19.5" customHeight="1" x14ac:dyDescent="0.25">
      <c r="A217" s="152"/>
      <c r="B217" s="152"/>
      <c r="C217" s="154"/>
      <c r="D217" s="152"/>
      <c r="E217" s="152"/>
      <c r="F217" s="154"/>
      <c r="G217" s="152"/>
      <c r="H217" s="151"/>
      <c r="I217" s="152"/>
      <c r="J217" s="55"/>
      <c r="K217" s="152"/>
      <c r="L217" s="152"/>
      <c r="M217" s="152"/>
      <c r="N217" s="152"/>
    </row>
    <row r="218" spans="1:14" s="36" customFormat="1" ht="19.5" customHeight="1" x14ac:dyDescent="0.25">
      <c r="A218" s="152"/>
      <c r="B218" s="152"/>
      <c r="C218" s="154"/>
      <c r="D218" s="152"/>
      <c r="E218" s="152"/>
      <c r="F218" s="154"/>
      <c r="G218" s="152"/>
      <c r="H218" s="151"/>
      <c r="I218" s="152"/>
      <c r="J218" s="55"/>
      <c r="K218" s="152"/>
      <c r="L218" s="152"/>
      <c r="M218" s="152"/>
      <c r="N218" s="152"/>
    </row>
    <row r="219" spans="1:14" s="36" customFormat="1" ht="19.5" customHeight="1" x14ac:dyDescent="0.25">
      <c r="A219" s="152"/>
      <c r="B219" s="152"/>
      <c r="C219" s="154"/>
      <c r="D219" s="152"/>
      <c r="E219" s="152"/>
      <c r="F219" s="154"/>
      <c r="G219" s="152"/>
      <c r="H219" s="151"/>
      <c r="I219" s="152"/>
      <c r="J219" s="55"/>
      <c r="K219" s="152"/>
      <c r="L219" s="152"/>
      <c r="M219" s="152"/>
      <c r="N219" s="152"/>
    </row>
    <row r="220" spans="1:14" s="36" customFormat="1" ht="19.5" customHeight="1" x14ac:dyDescent="0.25">
      <c r="A220" s="152"/>
      <c r="B220" s="152"/>
      <c r="C220" s="154"/>
      <c r="D220" s="152"/>
      <c r="E220" s="152"/>
      <c r="F220" s="154"/>
      <c r="G220" s="152"/>
      <c r="H220" s="151"/>
      <c r="I220" s="152"/>
      <c r="J220" s="55"/>
      <c r="K220" s="152"/>
      <c r="L220" s="152"/>
      <c r="M220" s="152"/>
      <c r="N220" s="152"/>
    </row>
    <row r="221" spans="1:14" s="36" customFormat="1" ht="19.5" customHeight="1" x14ac:dyDescent="0.25">
      <c r="A221" s="152"/>
      <c r="B221" s="152"/>
      <c r="C221" s="154"/>
      <c r="D221" s="152"/>
      <c r="E221" s="379"/>
      <c r="F221" s="395"/>
      <c r="G221" s="376"/>
      <c r="H221" s="375"/>
      <c r="I221" s="152"/>
      <c r="J221" s="55"/>
      <c r="K221" s="152"/>
      <c r="L221" s="152"/>
      <c r="M221" s="152"/>
      <c r="N221" s="152"/>
    </row>
    <row r="222" spans="1:14" s="36" customFormat="1" ht="19.5" customHeight="1" x14ac:dyDescent="0.25">
      <c r="A222" s="152"/>
      <c r="B222" s="152"/>
      <c r="C222" s="154"/>
      <c r="D222" s="152"/>
      <c r="E222" s="379"/>
      <c r="F222" s="395"/>
      <c r="G222" s="376"/>
      <c r="H222" s="375"/>
      <c r="I222" s="152"/>
      <c r="J222" s="55"/>
      <c r="K222" s="152"/>
      <c r="L222" s="152"/>
      <c r="M222" s="152"/>
      <c r="N222" s="152"/>
    </row>
    <row r="223" spans="1:14" s="36" customFormat="1" ht="19.5" customHeight="1" x14ac:dyDescent="0.25">
      <c r="A223" s="152"/>
      <c r="B223" s="152"/>
      <c r="C223" s="154"/>
      <c r="D223" s="152"/>
      <c r="E223" s="152"/>
      <c r="F223" s="154"/>
      <c r="G223" s="152"/>
      <c r="H223" s="151"/>
      <c r="I223" s="152"/>
      <c r="J223" s="55"/>
      <c r="K223" s="152"/>
      <c r="L223" s="152"/>
      <c r="M223" s="152"/>
      <c r="N223" s="152"/>
    </row>
    <row r="224" spans="1:14" s="36" customFormat="1" ht="19.5" customHeight="1" x14ac:dyDescent="0.25">
      <c r="A224" s="152"/>
      <c r="B224" s="152"/>
      <c r="C224" s="154"/>
      <c r="D224" s="152"/>
      <c r="E224" s="152"/>
      <c r="F224" s="154"/>
      <c r="G224" s="152"/>
      <c r="H224" s="151"/>
      <c r="I224" s="152"/>
      <c r="J224" s="55"/>
      <c r="K224" s="152"/>
      <c r="L224" s="152"/>
      <c r="M224" s="152"/>
      <c r="N224" s="152"/>
    </row>
    <row r="225" spans="1:14" s="36" customFormat="1" ht="19.5" customHeight="1" x14ac:dyDescent="0.25">
      <c r="A225" s="152"/>
      <c r="B225" s="152"/>
      <c r="C225" s="154"/>
      <c r="D225" s="152"/>
      <c r="E225" s="152"/>
      <c r="F225" s="154"/>
      <c r="G225" s="152"/>
      <c r="H225" s="151"/>
      <c r="I225" s="152"/>
      <c r="J225" s="55"/>
      <c r="K225" s="152"/>
      <c r="L225" s="152"/>
      <c r="M225" s="152"/>
      <c r="N225" s="152"/>
    </row>
    <row r="226" spans="1:14" s="36" customFormat="1" ht="19.5" customHeight="1" x14ac:dyDescent="0.25">
      <c r="A226" s="152"/>
      <c r="B226" s="152"/>
      <c r="C226" s="154"/>
      <c r="D226" s="152"/>
      <c r="E226" s="152"/>
      <c r="F226" s="154"/>
      <c r="G226" s="152"/>
      <c r="H226" s="151"/>
      <c r="I226" s="152"/>
      <c r="J226" s="55"/>
      <c r="K226" s="152"/>
      <c r="L226" s="152"/>
      <c r="M226" s="152"/>
      <c r="N226" s="152"/>
    </row>
    <row r="227" spans="1:14" s="36" customFormat="1" ht="19.5" customHeight="1" x14ac:dyDescent="0.25">
      <c r="A227" s="152"/>
      <c r="B227" s="152"/>
      <c r="C227" s="154"/>
      <c r="D227" s="152"/>
      <c r="E227" s="152"/>
      <c r="F227" s="154"/>
      <c r="G227" s="152"/>
      <c r="H227" s="151"/>
      <c r="I227" s="152"/>
      <c r="J227" s="55"/>
      <c r="K227" s="152"/>
      <c r="L227" s="152"/>
      <c r="M227" s="152"/>
      <c r="N227" s="152"/>
    </row>
    <row r="228" spans="1:14" s="36" customFormat="1" ht="19.5" customHeight="1" x14ac:dyDescent="0.25">
      <c r="A228" s="152"/>
      <c r="B228" s="152"/>
      <c r="C228" s="154"/>
      <c r="D228" s="152"/>
      <c r="E228" s="152"/>
      <c r="F228" s="154"/>
      <c r="G228" s="152"/>
      <c r="H228" s="151"/>
      <c r="I228" s="152"/>
      <c r="J228" s="55"/>
      <c r="K228" s="152"/>
      <c r="L228" s="152"/>
      <c r="M228" s="152"/>
      <c r="N228" s="152"/>
    </row>
    <row r="229" spans="1:14" s="36" customFormat="1" ht="19.5" customHeight="1" x14ac:dyDescent="0.25">
      <c r="A229" s="152"/>
      <c r="B229" s="152"/>
      <c r="C229" s="154"/>
      <c r="D229" s="152"/>
      <c r="E229" s="152"/>
      <c r="F229" s="154"/>
      <c r="G229" s="152"/>
      <c r="H229" s="151"/>
      <c r="I229" s="152"/>
      <c r="J229" s="55"/>
      <c r="K229" s="152"/>
      <c r="L229" s="152"/>
      <c r="M229" s="152"/>
      <c r="N229" s="152"/>
    </row>
    <row r="230" spans="1:14" s="36" customFormat="1" ht="19.5" customHeight="1" x14ac:dyDescent="0.25">
      <c r="A230" s="152"/>
      <c r="B230" s="152"/>
      <c r="C230" s="154"/>
      <c r="D230" s="152"/>
      <c r="E230" s="152"/>
      <c r="F230" s="154"/>
      <c r="G230" s="152"/>
      <c r="H230" s="151"/>
      <c r="I230" s="152"/>
      <c r="J230" s="55"/>
      <c r="K230" s="152"/>
      <c r="L230" s="152"/>
      <c r="M230" s="152"/>
      <c r="N230" s="152"/>
    </row>
    <row r="231" spans="1:14" s="36" customFormat="1" ht="19.5" customHeight="1" x14ac:dyDescent="0.25">
      <c r="A231" s="152"/>
      <c r="B231" s="152"/>
      <c r="C231" s="154"/>
      <c r="D231" s="152"/>
      <c r="E231" s="152"/>
      <c r="F231" s="154"/>
      <c r="G231" s="152"/>
      <c r="H231" s="151"/>
      <c r="I231" s="152"/>
      <c r="J231" s="55"/>
      <c r="K231" s="152"/>
      <c r="L231" s="152"/>
      <c r="M231" s="152"/>
      <c r="N231" s="152"/>
    </row>
    <row r="232" spans="1:14" s="36" customFormat="1" ht="19.5" customHeight="1" x14ac:dyDescent="0.25">
      <c r="A232" s="152"/>
      <c r="B232" s="152"/>
      <c r="C232" s="154"/>
      <c r="D232" s="152"/>
      <c r="E232" s="152"/>
      <c r="F232" s="154"/>
      <c r="G232" s="152"/>
      <c r="H232" s="151"/>
      <c r="I232" s="152"/>
      <c r="J232" s="55"/>
      <c r="K232" s="152"/>
      <c r="L232" s="152"/>
      <c r="M232" s="152"/>
      <c r="N232" s="152"/>
    </row>
    <row r="233" spans="1:14" s="36" customFormat="1" ht="19.5" customHeight="1" x14ac:dyDescent="0.25">
      <c r="A233" s="152"/>
      <c r="B233" s="152"/>
      <c r="C233" s="154"/>
      <c r="D233" s="152"/>
      <c r="E233" s="152"/>
      <c r="F233" s="154"/>
      <c r="G233" s="152"/>
      <c r="H233" s="151"/>
      <c r="I233" s="152"/>
      <c r="J233" s="55"/>
      <c r="K233" s="152"/>
      <c r="L233" s="152"/>
      <c r="M233" s="152"/>
      <c r="N233" s="152"/>
    </row>
    <row r="234" spans="1:14" s="36" customFormat="1" ht="19.5" customHeight="1" x14ac:dyDescent="0.25">
      <c r="A234" s="152"/>
      <c r="B234" s="152"/>
      <c r="C234" s="154"/>
      <c r="D234" s="152"/>
      <c r="E234" s="152"/>
      <c r="F234" s="154"/>
      <c r="G234" s="152"/>
      <c r="H234" s="151"/>
      <c r="I234" s="152"/>
      <c r="J234" s="55"/>
      <c r="K234" s="152"/>
      <c r="L234" s="152"/>
      <c r="M234" s="152"/>
      <c r="N234" s="152"/>
    </row>
    <row r="235" spans="1:14" s="36" customFormat="1" ht="19.5" customHeight="1" x14ac:dyDescent="0.25">
      <c r="A235" s="152"/>
      <c r="B235" s="152"/>
      <c r="C235" s="154"/>
      <c r="D235" s="152"/>
      <c r="E235" s="152"/>
      <c r="F235" s="154"/>
      <c r="G235" s="152"/>
      <c r="H235" s="151"/>
      <c r="I235" s="152"/>
      <c r="J235" s="55"/>
      <c r="K235" s="152"/>
      <c r="L235" s="152"/>
      <c r="M235" s="152"/>
      <c r="N235" s="152"/>
    </row>
    <row r="236" spans="1:14" s="36" customFormat="1" ht="19.5" customHeight="1" x14ac:dyDescent="0.25">
      <c r="A236" s="152"/>
      <c r="B236" s="152"/>
      <c r="C236" s="154"/>
      <c r="D236" s="152"/>
      <c r="E236" s="152"/>
      <c r="F236" s="154"/>
      <c r="G236" s="152"/>
      <c r="H236" s="151"/>
      <c r="I236" s="152"/>
      <c r="J236" s="55"/>
      <c r="K236" s="152"/>
      <c r="L236" s="152"/>
      <c r="M236" s="152"/>
      <c r="N236" s="152"/>
    </row>
    <row r="237" spans="1:14" s="36" customFormat="1" ht="19.5" customHeight="1" x14ac:dyDescent="0.25">
      <c r="A237" s="152"/>
      <c r="B237" s="152"/>
      <c r="C237" s="154"/>
      <c r="D237" s="152"/>
      <c r="E237" s="152"/>
      <c r="F237" s="154"/>
      <c r="G237" s="152"/>
      <c r="H237" s="151"/>
      <c r="I237" s="152"/>
      <c r="J237" s="55"/>
      <c r="K237" s="152"/>
      <c r="L237" s="152"/>
      <c r="M237" s="152"/>
      <c r="N237" s="152"/>
    </row>
    <row r="238" spans="1:14" s="36" customFormat="1" ht="19.5" customHeight="1" x14ac:dyDescent="0.25">
      <c r="A238" s="152"/>
      <c r="B238" s="152"/>
      <c r="C238" s="154"/>
      <c r="D238" s="152"/>
      <c r="E238" s="152"/>
      <c r="F238" s="154"/>
      <c r="G238" s="152"/>
      <c r="H238" s="151"/>
      <c r="I238" s="152"/>
      <c r="J238" s="55"/>
      <c r="K238" s="152"/>
      <c r="L238" s="152"/>
      <c r="M238" s="152"/>
      <c r="N238" s="152"/>
    </row>
    <row r="239" spans="1:14" s="36" customFormat="1" ht="19.5" customHeight="1" x14ac:dyDescent="0.25">
      <c r="A239" s="152"/>
      <c r="B239" s="152"/>
      <c r="C239" s="154"/>
      <c r="D239" s="152"/>
      <c r="E239" s="152"/>
      <c r="F239" s="154"/>
      <c r="G239" s="152"/>
      <c r="H239" s="151"/>
      <c r="I239" s="152"/>
      <c r="J239" s="55"/>
      <c r="K239" s="152"/>
      <c r="L239" s="152"/>
      <c r="M239" s="152"/>
      <c r="N239" s="152"/>
    </row>
    <row r="240" spans="1:14" s="36" customFormat="1" ht="19.5" customHeight="1" x14ac:dyDescent="0.25">
      <c r="A240" s="152"/>
      <c r="B240" s="152"/>
      <c r="C240" s="154"/>
      <c r="D240" s="152"/>
      <c r="E240" s="152"/>
      <c r="F240" s="154"/>
      <c r="G240" s="152"/>
      <c r="H240" s="151"/>
      <c r="I240" s="152"/>
      <c r="J240" s="55"/>
      <c r="K240" s="152"/>
      <c r="L240" s="152"/>
      <c r="M240" s="152"/>
      <c r="N240" s="152"/>
    </row>
    <row r="241" spans="1:14" s="36" customFormat="1" ht="19.5" customHeight="1" x14ac:dyDescent="0.25">
      <c r="A241" s="152"/>
      <c r="B241" s="152"/>
      <c r="C241" s="154"/>
      <c r="D241" s="152"/>
      <c r="E241" s="152"/>
      <c r="F241" s="154"/>
      <c r="G241" s="152"/>
      <c r="H241" s="151"/>
      <c r="I241" s="152"/>
      <c r="J241" s="55"/>
      <c r="K241" s="152"/>
      <c r="L241" s="152"/>
      <c r="M241" s="152"/>
      <c r="N241" s="152"/>
    </row>
    <row r="242" spans="1:14" s="36" customFormat="1" ht="19.5" customHeight="1" x14ac:dyDescent="0.25">
      <c r="A242" s="152"/>
      <c r="B242" s="152"/>
      <c r="C242" s="154"/>
      <c r="D242" s="152"/>
      <c r="E242" s="152"/>
      <c r="F242" s="154"/>
      <c r="G242" s="152"/>
      <c r="H242" s="151"/>
      <c r="I242" s="152"/>
      <c r="J242" s="55"/>
      <c r="K242" s="152"/>
      <c r="L242" s="152"/>
      <c r="M242" s="152"/>
      <c r="N242" s="152"/>
    </row>
    <row r="243" spans="1:14" s="36" customFormat="1" ht="19.5" customHeight="1" x14ac:dyDescent="0.25">
      <c r="A243" s="152"/>
      <c r="B243" s="152"/>
      <c r="C243" s="154"/>
      <c r="D243" s="152"/>
      <c r="E243" s="152"/>
      <c r="F243" s="154"/>
      <c r="G243" s="152"/>
      <c r="H243" s="151"/>
      <c r="I243" s="152"/>
      <c r="J243" s="55"/>
      <c r="K243" s="152"/>
      <c r="L243" s="152"/>
      <c r="M243" s="152"/>
      <c r="N243" s="152"/>
    </row>
    <row r="244" spans="1:14" s="36" customFormat="1" ht="19.5" customHeight="1" x14ac:dyDescent="0.25">
      <c r="A244" s="152"/>
      <c r="B244" s="152"/>
      <c r="C244" s="154"/>
      <c r="D244" s="152"/>
      <c r="E244" s="152"/>
      <c r="F244" s="154"/>
      <c r="G244" s="152"/>
      <c r="H244" s="151"/>
      <c r="I244" s="152"/>
      <c r="J244" s="55"/>
      <c r="K244" s="152"/>
      <c r="L244" s="152"/>
      <c r="M244" s="152"/>
      <c r="N244" s="152"/>
    </row>
    <row r="245" spans="1:14" s="36" customFormat="1" ht="19.5" customHeight="1" x14ac:dyDescent="0.25">
      <c r="A245" s="152"/>
      <c r="B245" s="152"/>
      <c r="C245" s="154"/>
      <c r="D245" s="152"/>
      <c r="E245" s="152"/>
      <c r="F245" s="154"/>
      <c r="G245" s="152"/>
      <c r="H245" s="151"/>
      <c r="I245" s="152"/>
      <c r="J245" s="55"/>
      <c r="K245" s="152"/>
      <c r="L245" s="152"/>
      <c r="M245" s="152"/>
      <c r="N245" s="152"/>
    </row>
    <row r="246" spans="1:14" s="36" customFormat="1" ht="19.5" customHeight="1" x14ac:dyDescent="0.25">
      <c r="A246" s="152"/>
      <c r="B246" s="152"/>
      <c r="C246" s="154"/>
      <c r="D246" s="49"/>
      <c r="E246" s="152"/>
      <c r="F246" s="154"/>
      <c r="G246" s="49"/>
      <c r="H246" s="151"/>
      <c r="I246" s="152"/>
      <c r="J246" s="55"/>
      <c r="K246" s="152"/>
      <c r="L246" s="152"/>
      <c r="M246" s="152"/>
      <c r="N246" s="152"/>
    </row>
    <row r="247" spans="1:14" s="36" customFormat="1" ht="19.5" customHeight="1" x14ac:dyDescent="0.25">
      <c r="A247" s="152"/>
      <c r="B247" s="152"/>
      <c r="C247" s="154"/>
      <c r="D247" s="152"/>
      <c r="E247" s="152"/>
      <c r="F247" s="154"/>
      <c r="G247" s="152"/>
      <c r="H247" s="151"/>
      <c r="I247" s="152"/>
      <c r="J247" s="55"/>
      <c r="K247" s="152"/>
      <c r="L247" s="152"/>
      <c r="M247" s="152"/>
      <c r="N247" s="152"/>
    </row>
    <row r="248" spans="1:14" s="36" customFormat="1" ht="19.5" customHeight="1" x14ac:dyDescent="0.25">
      <c r="A248" s="152"/>
      <c r="B248" s="152"/>
      <c r="C248" s="154"/>
      <c r="D248" s="152"/>
      <c r="E248" s="152"/>
      <c r="F248" s="154"/>
      <c r="G248" s="152"/>
      <c r="H248" s="151"/>
      <c r="I248" s="152"/>
      <c r="J248" s="55"/>
      <c r="K248" s="152"/>
      <c r="L248" s="152"/>
      <c r="M248" s="152"/>
      <c r="N248" s="152"/>
    </row>
    <row r="249" spans="1:14" s="36" customFormat="1" ht="19.5" customHeight="1" x14ac:dyDescent="0.25">
      <c r="A249" s="152"/>
      <c r="B249" s="152"/>
      <c r="C249" s="154"/>
      <c r="D249" s="152"/>
      <c r="E249" s="152"/>
      <c r="F249" s="154"/>
      <c r="G249" s="152"/>
      <c r="H249" s="151"/>
      <c r="I249" s="152"/>
      <c r="J249" s="55"/>
      <c r="K249" s="152"/>
      <c r="L249" s="152"/>
      <c r="M249" s="152"/>
      <c r="N249" s="152"/>
    </row>
    <row r="250" spans="1:14" s="36" customFormat="1" ht="19.5" customHeight="1" x14ac:dyDescent="0.25">
      <c r="A250" s="152"/>
      <c r="B250" s="152"/>
      <c r="C250" s="154"/>
      <c r="D250" s="152"/>
      <c r="E250" s="376"/>
      <c r="F250" s="395"/>
      <c r="G250" s="152"/>
      <c r="H250" s="151"/>
      <c r="I250" s="152"/>
      <c r="J250" s="55"/>
      <c r="K250" s="152"/>
      <c r="L250" s="152"/>
      <c r="M250" s="152"/>
      <c r="N250" s="152"/>
    </row>
    <row r="251" spans="1:14" s="36" customFormat="1" ht="19.5" customHeight="1" x14ac:dyDescent="0.25">
      <c r="A251" s="152"/>
      <c r="B251" s="152"/>
      <c r="C251" s="154"/>
      <c r="D251" s="152"/>
      <c r="E251" s="376"/>
      <c r="F251" s="395"/>
      <c r="G251" s="152"/>
      <c r="H251" s="151"/>
      <c r="I251" s="152"/>
      <c r="J251" s="55"/>
      <c r="K251" s="152"/>
      <c r="L251" s="152"/>
      <c r="M251" s="152"/>
      <c r="N251" s="152"/>
    </row>
    <row r="252" spans="1:14" s="36" customFormat="1" ht="19.5" customHeight="1" x14ac:dyDescent="0.25">
      <c r="A252" s="152"/>
      <c r="B252" s="152"/>
      <c r="C252" s="154"/>
      <c r="D252" s="152"/>
      <c r="E252" s="152"/>
      <c r="F252" s="154"/>
      <c r="G252" s="152"/>
      <c r="H252" s="151"/>
      <c r="I252" s="152"/>
      <c r="J252" s="55"/>
      <c r="K252" s="152"/>
      <c r="L252" s="152"/>
      <c r="M252" s="152"/>
      <c r="N252" s="152"/>
    </row>
    <row r="253" spans="1:14" s="36" customFormat="1" ht="19.5" customHeight="1" x14ac:dyDescent="0.25">
      <c r="A253" s="152"/>
      <c r="B253" s="152"/>
      <c r="C253" s="154"/>
      <c r="D253" s="152"/>
      <c r="E253" s="152"/>
      <c r="F253" s="154"/>
      <c r="G253" s="152"/>
      <c r="H253" s="151"/>
      <c r="I253" s="152"/>
      <c r="J253" s="55"/>
      <c r="K253" s="152"/>
      <c r="L253" s="152"/>
      <c r="M253" s="152"/>
      <c r="N253" s="152"/>
    </row>
    <row r="254" spans="1:14" s="36" customFormat="1" ht="19.5" customHeight="1" x14ac:dyDescent="0.25">
      <c r="A254" s="152"/>
      <c r="B254" s="152"/>
      <c r="C254" s="154"/>
      <c r="D254" s="152"/>
      <c r="E254" s="152"/>
      <c r="F254" s="154"/>
      <c r="G254" s="152"/>
      <c r="H254" s="151"/>
      <c r="I254" s="152"/>
      <c r="J254" s="55"/>
      <c r="K254" s="152"/>
      <c r="L254" s="152"/>
      <c r="M254" s="152"/>
      <c r="N254" s="152"/>
    </row>
    <row r="255" spans="1:14" s="36" customFormat="1" ht="19.5" customHeight="1" x14ac:dyDescent="0.25">
      <c r="A255" s="152"/>
      <c r="B255" s="152"/>
      <c r="C255" s="154"/>
      <c r="D255" s="152"/>
      <c r="E255" s="152"/>
      <c r="F255" s="154"/>
      <c r="G255" s="152"/>
      <c r="H255" s="151"/>
      <c r="I255" s="152"/>
      <c r="J255" s="55"/>
      <c r="K255" s="152"/>
      <c r="L255" s="152"/>
      <c r="M255" s="152"/>
      <c r="N255" s="152"/>
    </row>
    <row r="256" spans="1:14" s="36" customFormat="1" ht="19.5" customHeight="1" x14ac:dyDescent="0.25">
      <c r="A256" s="152"/>
      <c r="B256" s="152"/>
      <c r="C256" s="154"/>
      <c r="D256" s="152"/>
      <c r="E256" s="152"/>
      <c r="F256" s="154"/>
      <c r="G256" s="152"/>
      <c r="H256" s="151"/>
      <c r="I256" s="152"/>
      <c r="J256" s="55"/>
      <c r="K256" s="152"/>
      <c r="L256" s="152"/>
      <c r="M256" s="152"/>
      <c r="N256" s="152"/>
    </row>
    <row r="257" spans="1:14" s="36" customFormat="1" ht="19.5" customHeight="1" x14ac:dyDescent="0.25">
      <c r="A257" s="152"/>
      <c r="B257" s="152"/>
      <c r="C257" s="154"/>
      <c r="D257" s="152"/>
      <c r="E257" s="152"/>
      <c r="F257" s="129"/>
      <c r="G257" s="152"/>
      <c r="H257" s="151"/>
      <c r="I257" s="152"/>
      <c r="J257" s="55"/>
      <c r="K257" s="152"/>
      <c r="L257" s="152"/>
      <c r="M257" s="152"/>
      <c r="N257" s="152"/>
    </row>
    <row r="258" spans="1:14" s="36" customFormat="1" ht="19.5" customHeight="1" x14ac:dyDescent="0.25">
      <c r="A258" s="152"/>
      <c r="B258" s="152"/>
      <c r="C258" s="154"/>
      <c r="D258" s="152"/>
      <c r="E258" s="376"/>
      <c r="F258" s="395"/>
      <c r="G258" s="376"/>
      <c r="H258" s="375"/>
      <c r="I258" s="152"/>
      <c r="J258" s="55"/>
      <c r="K258" s="152"/>
      <c r="L258" s="152"/>
      <c r="M258" s="152"/>
      <c r="N258" s="152"/>
    </row>
    <row r="259" spans="1:14" s="36" customFormat="1" ht="19.5" customHeight="1" x14ac:dyDescent="0.25">
      <c r="A259" s="152"/>
      <c r="B259" s="152"/>
      <c r="C259" s="154"/>
      <c r="D259" s="152"/>
      <c r="E259" s="376"/>
      <c r="F259" s="395"/>
      <c r="G259" s="376"/>
      <c r="H259" s="375"/>
      <c r="I259" s="152"/>
      <c r="J259" s="55"/>
      <c r="K259" s="152"/>
      <c r="L259" s="152"/>
      <c r="M259" s="152"/>
      <c r="N259" s="152"/>
    </row>
    <row r="260" spans="1:14" s="36" customFormat="1" ht="19.5" customHeight="1" x14ac:dyDescent="0.25">
      <c r="A260" s="152"/>
      <c r="B260" s="152"/>
      <c r="C260" s="154"/>
      <c r="D260" s="152"/>
      <c r="E260" s="152"/>
      <c r="F260" s="154"/>
      <c r="G260" s="152"/>
      <c r="H260" s="151"/>
      <c r="I260" s="152"/>
      <c r="J260" s="55"/>
      <c r="K260" s="152"/>
      <c r="L260" s="152"/>
      <c r="M260" s="152"/>
      <c r="N260" s="152"/>
    </row>
    <row r="261" spans="1:14" s="36" customFormat="1" ht="19.5" customHeight="1" x14ac:dyDescent="0.25">
      <c r="A261" s="152"/>
      <c r="B261" s="152"/>
      <c r="C261" s="154"/>
      <c r="D261" s="152"/>
      <c r="E261" s="152"/>
      <c r="F261" s="154"/>
      <c r="G261" s="152"/>
      <c r="H261" s="151"/>
      <c r="I261" s="152"/>
      <c r="J261" s="55"/>
      <c r="K261" s="152"/>
      <c r="L261" s="152"/>
      <c r="M261" s="152"/>
      <c r="N261" s="152"/>
    </row>
    <row r="262" spans="1:14" s="36" customFormat="1" ht="19.5" customHeight="1" x14ac:dyDescent="0.25">
      <c r="A262" s="152"/>
      <c r="B262" s="152"/>
      <c r="C262" s="154"/>
      <c r="D262" s="152"/>
      <c r="E262" s="152"/>
      <c r="F262" s="154"/>
      <c r="G262" s="152"/>
      <c r="H262" s="151"/>
      <c r="I262" s="152"/>
      <c r="J262" s="55"/>
      <c r="K262" s="152"/>
      <c r="L262" s="152"/>
      <c r="M262" s="152"/>
      <c r="N262" s="152"/>
    </row>
    <row r="263" spans="1:14" s="36" customFormat="1" ht="19.5" customHeight="1" x14ac:dyDescent="0.25">
      <c r="A263" s="152"/>
      <c r="B263" s="152"/>
      <c r="C263" s="154"/>
      <c r="D263" s="152"/>
      <c r="E263" s="152"/>
      <c r="F263" s="154"/>
      <c r="G263" s="152"/>
      <c r="H263" s="151"/>
      <c r="I263" s="152"/>
      <c r="J263" s="55"/>
      <c r="K263" s="152"/>
      <c r="L263" s="152"/>
      <c r="M263" s="152"/>
      <c r="N263" s="152"/>
    </row>
    <row r="264" spans="1:14" s="36" customFormat="1" ht="19.5" customHeight="1" x14ac:dyDescent="0.25">
      <c r="A264" s="152"/>
      <c r="B264" s="152"/>
      <c r="C264" s="154"/>
      <c r="D264" s="152"/>
      <c r="E264" s="152"/>
      <c r="F264" s="154"/>
      <c r="G264" s="152"/>
      <c r="H264" s="151"/>
      <c r="I264" s="152"/>
      <c r="J264" s="55"/>
      <c r="K264" s="152"/>
      <c r="L264" s="152"/>
      <c r="M264" s="152"/>
      <c r="N264" s="152"/>
    </row>
    <row r="265" spans="1:14" s="36" customFormat="1" ht="19.5" customHeight="1" x14ac:dyDescent="0.25">
      <c r="A265" s="37"/>
      <c r="B265" s="37"/>
      <c r="C265" s="130"/>
      <c r="D265" s="37"/>
      <c r="E265" s="37"/>
      <c r="F265" s="130"/>
      <c r="G265" s="37"/>
      <c r="H265" s="37"/>
      <c r="I265" s="152"/>
      <c r="J265" s="55"/>
      <c r="L265" s="152"/>
      <c r="M265" s="152"/>
      <c r="N265" s="152"/>
    </row>
    <row r="266" spans="1:14" s="36" customFormat="1" ht="19.5" customHeight="1" x14ac:dyDescent="0.25">
      <c r="A266" s="37"/>
      <c r="B266" s="37"/>
      <c r="C266" s="130"/>
      <c r="D266" s="37"/>
      <c r="E266" s="37"/>
      <c r="F266" s="130"/>
      <c r="G266" s="37"/>
      <c r="H266" s="37"/>
      <c r="I266" s="152"/>
      <c r="J266" s="55"/>
      <c r="L266" s="152"/>
      <c r="M266" s="152"/>
      <c r="N266" s="152"/>
    </row>
    <row r="267" spans="1:14" s="36" customFormat="1" ht="19.5" customHeight="1" x14ac:dyDescent="0.25">
      <c r="A267" s="37"/>
      <c r="B267" s="37"/>
      <c r="C267" s="130"/>
      <c r="D267" s="37"/>
      <c r="E267" s="37"/>
      <c r="F267" s="130"/>
      <c r="G267" s="37"/>
      <c r="H267" s="37"/>
      <c r="I267" s="152"/>
      <c r="J267" s="55"/>
      <c r="L267" s="152"/>
      <c r="M267" s="152"/>
      <c r="N267" s="152"/>
    </row>
    <row r="268" spans="1:14" s="36" customFormat="1" ht="19.5" customHeight="1" x14ac:dyDescent="0.25">
      <c r="A268" s="37"/>
      <c r="B268" s="37"/>
      <c r="C268" s="130"/>
      <c r="D268" s="37"/>
      <c r="E268" s="37"/>
      <c r="F268" s="130"/>
      <c r="G268" s="37"/>
      <c r="H268" s="37"/>
      <c r="I268" s="152"/>
      <c r="J268" s="55"/>
      <c r="L268" s="152"/>
      <c r="M268" s="152"/>
      <c r="N268" s="152"/>
    </row>
    <row r="269" spans="1:14" s="36" customFormat="1" ht="19.5" customHeight="1" x14ac:dyDescent="0.25">
      <c r="A269" s="37"/>
      <c r="B269" s="37"/>
      <c r="C269" s="130"/>
      <c r="D269" s="37"/>
      <c r="E269" s="37"/>
      <c r="F269" s="130"/>
      <c r="G269" s="37"/>
      <c r="H269" s="37"/>
      <c r="I269" s="152"/>
      <c r="J269" s="55"/>
      <c r="L269" s="152"/>
      <c r="M269" s="152"/>
      <c r="N269" s="152"/>
    </row>
    <row r="270" spans="1:14" s="36" customFormat="1" ht="19.5" customHeight="1" x14ac:dyDescent="0.25">
      <c r="A270" s="37"/>
      <c r="B270" s="37"/>
      <c r="C270" s="130"/>
      <c r="D270" s="37"/>
      <c r="E270" s="37"/>
      <c r="F270" s="130"/>
      <c r="G270" s="37"/>
      <c r="H270" s="37"/>
      <c r="I270" s="152"/>
      <c r="J270" s="55"/>
      <c r="L270" s="152"/>
      <c r="M270" s="152"/>
      <c r="N270" s="152"/>
    </row>
    <row r="271" spans="1:14" s="36" customFormat="1" ht="19.5" customHeight="1" x14ac:dyDescent="0.25">
      <c r="A271" s="37"/>
      <c r="B271" s="37"/>
      <c r="C271" s="130"/>
      <c r="D271" s="37"/>
      <c r="E271" s="37"/>
      <c r="F271" s="130"/>
      <c r="G271" s="37"/>
      <c r="H271" s="37"/>
      <c r="I271" s="152"/>
      <c r="J271" s="55"/>
      <c r="K271" s="152"/>
      <c r="L271" s="152"/>
      <c r="M271" s="152"/>
      <c r="N271" s="152"/>
    </row>
    <row r="272" spans="1:14" s="36" customFormat="1" ht="19.5" customHeight="1" x14ac:dyDescent="0.25">
      <c r="A272" s="376"/>
      <c r="B272" s="376"/>
      <c r="C272" s="376"/>
      <c r="D272" s="376"/>
      <c r="E272" s="376"/>
      <c r="F272" s="376"/>
      <c r="G272" s="376"/>
      <c r="H272" s="376"/>
      <c r="I272" s="152"/>
      <c r="J272" s="55"/>
      <c r="K272" s="152"/>
      <c r="L272" s="152"/>
      <c r="M272" s="152"/>
      <c r="N272" s="152"/>
    </row>
    <row r="273" spans="3:10" s="7" customFormat="1" ht="19.5" customHeight="1" x14ac:dyDescent="0.25">
      <c r="C273" s="131"/>
      <c r="F273" s="131"/>
      <c r="I273" s="15"/>
      <c r="J273" s="56"/>
    </row>
  </sheetData>
  <autoFilter ref="A7:N164" xr:uid="{00000000-0009-0000-0000-000003000000}">
    <filterColumn colId="2">
      <filters>
        <filter val="574488"/>
      </filters>
    </filterColumn>
  </autoFilter>
  <mergeCells count="32">
    <mergeCell ref="A1:M1"/>
    <mergeCell ref="A2:M2"/>
    <mergeCell ref="A3:M3"/>
    <mergeCell ref="A4:M4"/>
    <mergeCell ref="A6:D6"/>
    <mergeCell ref="E6:H6"/>
    <mergeCell ref="I6:N6"/>
    <mergeCell ref="A272:H272"/>
    <mergeCell ref="E221:E222"/>
    <mergeCell ref="F221:F222"/>
    <mergeCell ref="G221:G222"/>
    <mergeCell ref="H221:H222"/>
    <mergeCell ref="E250:E251"/>
    <mergeCell ref="F250:F251"/>
    <mergeCell ref="E103:E105"/>
    <mergeCell ref="F103:F105"/>
    <mergeCell ref="G103:G105"/>
    <mergeCell ref="H103:H105"/>
    <mergeCell ref="E258:E259"/>
    <mergeCell ref="F258:F259"/>
    <mergeCell ref="G258:G259"/>
    <mergeCell ref="H258:H259"/>
    <mergeCell ref="A164:I164"/>
    <mergeCell ref="I103:I105"/>
    <mergeCell ref="I45:I46"/>
    <mergeCell ref="I47:I48"/>
    <mergeCell ref="F45:F46"/>
    <mergeCell ref="G45:G46"/>
    <mergeCell ref="H45:H46"/>
    <mergeCell ref="F47:F48"/>
    <mergeCell ref="G47:G48"/>
    <mergeCell ref="H47:H48"/>
  </mergeCells>
  <conditionalFormatting sqref="C165:C1048576 C1:C7">
    <cfRule type="duplicateValues" dxfId="7" priority="10"/>
  </conditionalFormatting>
  <conditionalFormatting sqref="C8:C163">
    <cfRule type="duplicateValues" dxfId="6" priority="60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09"/>
  <sheetViews>
    <sheetView tabSelected="1" topLeftCell="A5" zoomScale="80" zoomScaleNormal="80" workbookViewId="0">
      <pane ySplit="1" topLeftCell="A99" activePane="bottomLeft" state="frozen"/>
      <selection activeCell="O5" sqref="O5"/>
      <selection pane="bottomLeft" activeCell="B64" sqref="B64"/>
    </sheetView>
  </sheetViews>
  <sheetFormatPr baseColWidth="10" defaultRowHeight="15" x14ac:dyDescent="0.25"/>
  <cols>
    <col min="1" max="1" width="5.28515625" style="12" customWidth="1"/>
    <col min="2" max="2" width="23.28515625" style="12" customWidth="1"/>
    <col min="3" max="3" width="11.42578125" style="12" customWidth="1"/>
    <col min="4" max="4" width="38.42578125" style="12" customWidth="1"/>
    <col min="5" max="5" width="28.5703125" style="12" customWidth="1"/>
    <col min="6" max="6" width="18.42578125" style="107" customWidth="1"/>
    <col min="7" max="7" width="42.42578125" style="12" customWidth="1"/>
    <col min="8" max="8" width="21" style="12" customWidth="1"/>
    <col min="9" max="9" width="14.85546875" style="12" customWidth="1"/>
    <col min="10" max="10" width="14.85546875" style="57" customWidth="1"/>
    <col min="11" max="11" width="13.5703125" style="12" customWidth="1"/>
    <col min="12" max="13" width="12.85546875" style="12" customWidth="1"/>
    <col min="14" max="14" width="14.85546875" style="164" customWidth="1"/>
    <col min="15" max="15" width="11.42578125" style="12" customWidth="1"/>
    <col min="16" max="16" width="14.140625" style="12" customWidth="1"/>
    <col min="17" max="17" width="13.140625" style="12" customWidth="1"/>
    <col min="18" max="18" width="13.5703125" style="12" customWidth="1"/>
    <col min="19" max="19" width="16" style="12" customWidth="1"/>
    <col min="20" max="22" width="11.42578125" style="12" customWidth="1"/>
    <col min="23" max="25" width="12.85546875" style="12" customWidth="1"/>
    <col min="26" max="27" width="11.42578125" style="12" customWidth="1"/>
    <col min="28" max="28" width="18.140625" style="12" customWidth="1"/>
    <col min="29" max="29" width="15.28515625" style="12" customWidth="1"/>
    <col min="30" max="32" width="22.85546875" style="12" customWidth="1"/>
    <col min="33" max="33" width="11.42578125" style="12" customWidth="1"/>
    <col min="34" max="34" width="11.42578125" style="12"/>
    <col min="35" max="35" width="13" style="12" customWidth="1"/>
    <col min="36" max="16384" width="11.42578125" style="12"/>
  </cols>
  <sheetData>
    <row r="1" spans="1:35" ht="33.75" customHeight="1" x14ac:dyDescent="0.2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AB1" s="119"/>
      <c r="AC1" s="119"/>
    </row>
    <row r="2" spans="1:35" ht="35.25" customHeight="1" x14ac:dyDescent="0.25">
      <c r="A2" s="361" t="s">
        <v>207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AB2" s="118"/>
      <c r="AC2" s="118"/>
    </row>
    <row r="3" spans="1:35" ht="33" customHeight="1" x14ac:dyDescent="0.25">
      <c r="A3" s="361" t="s">
        <v>1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35" ht="38.25" customHeight="1" x14ac:dyDescent="0.25">
      <c r="A4" s="361" t="s">
        <v>406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W4" s="124">
        <f>+R8+S8-T8-V8</f>
        <v>20</v>
      </c>
    </row>
    <row r="5" spans="1:35" ht="15" customHeight="1" x14ac:dyDescent="0.25">
      <c r="E5" s="8"/>
      <c r="F5" s="105"/>
      <c r="G5" s="13"/>
      <c r="H5" s="6"/>
      <c r="I5" s="6"/>
      <c r="J5" s="51"/>
      <c r="K5" s="14"/>
      <c r="L5" s="14"/>
      <c r="M5" s="14"/>
      <c r="N5" s="158"/>
    </row>
    <row r="6" spans="1:35" s="9" customFormat="1" ht="30" customHeight="1" x14ac:dyDescent="0.25">
      <c r="A6" s="362" t="s">
        <v>3</v>
      </c>
      <c r="B6" s="363"/>
      <c r="C6" s="363"/>
      <c r="D6" s="363"/>
      <c r="E6" s="364" t="s">
        <v>4</v>
      </c>
      <c r="F6" s="364"/>
      <c r="G6" s="364"/>
      <c r="H6" s="364"/>
      <c r="I6" s="4"/>
      <c r="J6" s="365" t="s">
        <v>5</v>
      </c>
      <c r="K6" s="365"/>
      <c r="L6" s="365"/>
      <c r="M6" s="365"/>
      <c r="N6" s="365"/>
    </row>
    <row r="7" spans="1:35" s="10" customFormat="1" ht="47.2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06" t="s">
        <v>11</v>
      </c>
      <c r="G7" s="1" t="s">
        <v>12</v>
      </c>
      <c r="H7" s="1" t="s">
        <v>13</v>
      </c>
      <c r="I7" s="1" t="s">
        <v>14</v>
      </c>
      <c r="J7" s="52" t="s">
        <v>430</v>
      </c>
      <c r="K7" s="2" t="s">
        <v>431</v>
      </c>
      <c r="L7" s="2" t="s">
        <v>432</v>
      </c>
      <c r="M7" s="2" t="s">
        <v>433</v>
      </c>
      <c r="N7" s="159" t="s">
        <v>18</v>
      </c>
      <c r="O7" s="2" t="s">
        <v>434</v>
      </c>
      <c r="P7" s="2" t="s">
        <v>371</v>
      </c>
      <c r="Q7" s="2" t="s">
        <v>375</v>
      </c>
      <c r="R7" s="2" t="s">
        <v>376</v>
      </c>
      <c r="S7" s="104" t="s">
        <v>377</v>
      </c>
      <c r="T7" s="2" t="s">
        <v>378</v>
      </c>
      <c r="U7" s="2" t="s">
        <v>370</v>
      </c>
      <c r="V7" s="2" t="s">
        <v>379</v>
      </c>
      <c r="W7" s="2" t="s">
        <v>382</v>
      </c>
      <c r="X7" s="2" t="s">
        <v>400</v>
      </c>
      <c r="Y7" s="2" t="s">
        <v>413</v>
      </c>
      <c r="Z7" s="2" t="s">
        <v>407</v>
      </c>
      <c r="AA7" s="2" t="s">
        <v>408</v>
      </c>
      <c r="AB7" s="2" t="s">
        <v>401</v>
      </c>
      <c r="AC7" s="2" t="s">
        <v>403</v>
      </c>
      <c r="AD7" s="117" t="s">
        <v>405</v>
      </c>
      <c r="AE7" s="117" t="s">
        <v>379</v>
      </c>
      <c r="AF7" s="117" t="s">
        <v>427</v>
      </c>
      <c r="AG7" s="117" t="s">
        <v>370</v>
      </c>
      <c r="AH7" s="117" t="s">
        <v>412</v>
      </c>
      <c r="AI7" s="117" t="s">
        <v>414</v>
      </c>
    </row>
    <row r="8" spans="1:35" s="7" customFormat="1" ht="19.5" customHeight="1" x14ac:dyDescent="0.25">
      <c r="A8" s="123">
        <v>1</v>
      </c>
      <c r="B8" s="229" t="s">
        <v>46</v>
      </c>
      <c r="C8" s="17">
        <v>811921</v>
      </c>
      <c r="D8" s="17" t="s">
        <v>21</v>
      </c>
      <c r="E8" s="16" t="s">
        <v>20</v>
      </c>
      <c r="F8" s="103" t="s">
        <v>22</v>
      </c>
      <c r="G8" s="16" t="s">
        <v>23</v>
      </c>
      <c r="H8" s="18" t="s">
        <v>24</v>
      </c>
      <c r="I8" s="5">
        <v>10</v>
      </c>
      <c r="J8" s="53">
        <v>0</v>
      </c>
      <c r="K8" s="11">
        <v>22</v>
      </c>
      <c r="L8" s="11">
        <v>22.61</v>
      </c>
      <c r="M8" s="11">
        <v>2</v>
      </c>
      <c r="N8" s="160">
        <f>+J8+K8+L8-M8</f>
        <v>42.61</v>
      </c>
      <c r="O8" s="64">
        <f>+J8+K8+L8-N8-M8</f>
        <v>0</v>
      </c>
      <c r="P8" s="64">
        <v>22.45</v>
      </c>
      <c r="Q8" s="64">
        <v>5.54</v>
      </c>
      <c r="R8" s="64">
        <f>+O8+P8-Q8</f>
        <v>16.91</v>
      </c>
      <c r="S8" s="11">
        <v>21.96</v>
      </c>
      <c r="T8" s="11">
        <v>2.27</v>
      </c>
      <c r="U8" s="11"/>
      <c r="V8" s="108">
        <v>16.600000000000001</v>
      </c>
      <c r="W8" s="64">
        <f>+R8+S8-T8-U8-V8</f>
        <v>20</v>
      </c>
      <c r="X8" s="11">
        <v>22.56</v>
      </c>
      <c r="Y8" s="64">
        <f>+W8+X8</f>
        <v>42.56</v>
      </c>
      <c r="Z8" s="122">
        <v>7.79</v>
      </c>
      <c r="AA8" s="64"/>
      <c r="AB8" s="11">
        <v>3.75</v>
      </c>
      <c r="AC8" s="64">
        <v>22.25</v>
      </c>
      <c r="AD8" s="11">
        <v>4.9400000000000004</v>
      </c>
      <c r="AE8" s="64">
        <f>+Y8-Z8-AA8-AB8+AC8-AD8</f>
        <v>48.330000000000005</v>
      </c>
      <c r="AF8" s="64"/>
      <c r="AG8" s="64"/>
      <c r="AH8" s="64">
        <f>+Y8-Z8-AA8-AB8+AC8-AD8-AE8-AG8</f>
        <v>0</v>
      </c>
      <c r="AI8" s="11"/>
    </row>
    <row r="9" spans="1:35" s="288" customFormat="1" ht="19.5" customHeight="1" x14ac:dyDescent="0.2">
      <c r="A9" s="112">
        <v>2</v>
      </c>
      <c r="B9" s="233" t="s">
        <v>46</v>
      </c>
      <c r="C9" s="235">
        <v>613488</v>
      </c>
      <c r="D9" s="235" t="s">
        <v>25</v>
      </c>
      <c r="E9" s="234" t="s">
        <v>554</v>
      </c>
      <c r="F9" s="232">
        <v>12095104211</v>
      </c>
      <c r="G9" s="264" t="s">
        <v>598</v>
      </c>
      <c r="H9" s="232">
        <v>1712246816</v>
      </c>
      <c r="I9" s="19" t="s">
        <v>205</v>
      </c>
      <c r="J9" s="169">
        <v>0</v>
      </c>
      <c r="K9" s="112">
        <v>22</v>
      </c>
      <c r="L9" s="112">
        <v>22.61</v>
      </c>
      <c r="M9" s="112">
        <v>2</v>
      </c>
      <c r="N9" s="170">
        <f t="shared" ref="N9:N70" si="0">+J9+K9+L9-M9</f>
        <v>42.61</v>
      </c>
      <c r="O9" s="170">
        <f t="shared" ref="O9:O70" si="1">+J9+K9+L9-N9-M9</f>
        <v>0</v>
      </c>
      <c r="P9" s="170">
        <v>22.45</v>
      </c>
      <c r="Q9" s="170">
        <v>5.54</v>
      </c>
      <c r="R9" s="170">
        <f t="shared" ref="R9:R70" si="2">+O9+P9-Q9</f>
        <v>16.91</v>
      </c>
      <c r="S9" s="112">
        <v>21.96</v>
      </c>
      <c r="T9" s="112">
        <v>2.27</v>
      </c>
      <c r="U9" s="112"/>
      <c r="V9" s="170">
        <v>16.600000000000001</v>
      </c>
      <c r="W9" s="170">
        <f t="shared" ref="W9:W70" si="3">+R9+S9-T9-U9-V9</f>
        <v>20</v>
      </c>
      <c r="X9" s="112">
        <v>22.56</v>
      </c>
      <c r="Y9" s="170">
        <f t="shared" ref="Y9:Y70" si="4">+W9+X9</f>
        <v>42.56</v>
      </c>
      <c r="Z9" s="170">
        <v>7.79</v>
      </c>
      <c r="AA9" s="170"/>
      <c r="AB9" s="112">
        <v>3.75</v>
      </c>
      <c r="AC9" s="170">
        <v>22.25</v>
      </c>
      <c r="AD9" s="112">
        <v>4.9400000000000004</v>
      </c>
      <c r="AE9" s="170">
        <f t="shared" ref="AE9:AE31" si="5">+Y9-Z9-AA9-AB9+AC9-AD9</f>
        <v>48.330000000000005</v>
      </c>
      <c r="AF9" s="170"/>
      <c r="AG9" s="170"/>
      <c r="AH9" s="170">
        <f t="shared" ref="AH9:AH70" si="6">+Y9-Z9-AA9-AB9+AC9-AD9-AE9-AG9</f>
        <v>0</v>
      </c>
      <c r="AI9" s="112"/>
    </row>
    <row r="10" spans="1:35" s="7" customFormat="1" ht="19.5" customHeight="1" x14ac:dyDescent="0.25">
      <c r="A10" s="123">
        <v>3</v>
      </c>
      <c r="B10" s="229" t="s">
        <v>46</v>
      </c>
      <c r="C10" s="17">
        <v>631613</v>
      </c>
      <c r="D10" s="17" t="s">
        <v>29</v>
      </c>
      <c r="E10" s="16" t="s">
        <v>20</v>
      </c>
      <c r="F10" s="103" t="s">
        <v>30</v>
      </c>
      <c r="G10" s="16" t="s">
        <v>31</v>
      </c>
      <c r="H10" s="18" t="s">
        <v>32</v>
      </c>
      <c r="I10" s="5">
        <v>10</v>
      </c>
      <c r="J10" s="53">
        <v>0</v>
      </c>
      <c r="K10" s="11">
        <v>22</v>
      </c>
      <c r="L10" s="11">
        <v>22.61</v>
      </c>
      <c r="M10" s="11">
        <v>2</v>
      </c>
      <c r="N10" s="160">
        <f t="shared" si="0"/>
        <v>42.61</v>
      </c>
      <c r="O10" s="64">
        <f t="shared" si="1"/>
        <v>0</v>
      </c>
      <c r="P10" s="64">
        <v>22.45</v>
      </c>
      <c r="Q10" s="64">
        <v>5.54</v>
      </c>
      <c r="R10" s="64">
        <f t="shared" si="2"/>
        <v>16.91</v>
      </c>
      <c r="S10" s="11">
        <v>21.96</v>
      </c>
      <c r="T10" s="11">
        <v>2.27</v>
      </c>
      <c r="U10" s="11"/>
      <c r="V10" s="108">
        <v>16.600000000000001</v>
      </c>
      <c r="W10" s="64">
        <f t="shared" si="3"/>
        <v>20</v>
      </c>
      <c r="X10" s="11">
        <v>22.56</v>
      </c>
      <c r="Y10" s="64">
        <f t="shared" si="4"/>
        <v>42.56</v>
      </c>
      <c r="Z10" s="122">
        <v>7.79</v>
      </c>
      <c r="AA10" s="64"/>
      <c r="AB10" s="11">
        <v>3.75</v>
      </c>
      <c r="AC10" s="64">
        <v>22.25</v>
      </c>
      <c r="AD10" s="11">
        <v>4.9400000000000004</v>
      </c>
      <c r="AE10" s="64">
        <f t="shared" si="5"/>
        <v>48.330000000000005</v>
      </c>
      <c r="AF10" s="64"/>
      <c r="AG10" s="64"/>
      <c r="AH10" s="64">
        <f t="shared" si="6"/>
        <v>0</v>
      </c>
      <c r="AI10" s="11"/>
    </row>
    <row r="11" spans="1:35" s="7" customFormat="1" ht="19.5" customHeight="1" x14ac:dyDescent="0.25">
      <c r="A11" s="123">
        <v>4</v>
      </c>
      <c r="B11" s="229" t="s">
        <v>46</v>
      </c>
      <c r="C11" s="17">
        <v>590798</v>
      </c>
      <c r="D11" s="17" t="s">
        <v>33</v>
      </c>
      <c r="E11" s="16" t="s">
        <v>20</v>
      </c>
      <c r="F11" s="103" t="s">
        <v>34</v>
      </c>
      <c r="G11" s="16" t="s">
        <v>35</v>
      </c>
      <c r="H11" s="18" t="s">
        <v>36</v>
      </c>
      <c r="I11" s="5">
        <v>10</v>
      </c>
      <c r="J11" s="53">
        <v>0</v>
      </c>
      <c r="K11" s="11">
        <v>22</v>
      </c>
      <c r="L11" s="11">
        <v>22.61</v>
      </c>
      <c r="M11" s="11">
        <v>2</v>
      </c>
      <c r="N11" s="160">
        <f t="shared" si="0"/>
        <v>42.61</v>
      </c>
      <c r="O11" s="64">
        <f t="shared" si="1"/>
        <v>0</v>
      </c>
      <c r="P11" s="64">
        <v>22.45</v>
      </c>
      <c r="Q11" s="64">
        <v>5.54</v>
      </c>
      <c r="R11" s="64">
        <f t="shared" si="2"/>
        <v>16.91</v>
      </c>
      <c r="S11" s="11">
        <v>21.96</v>
      </c>
      <c r="T11" s="11">
        <v>2.27</v>
      </c>
      <c r="U11" s="11"/>
      <c r="V11" s="108">
        <v>16.600000000000001</v>
      </c>
      <c r="W11" s="64">
        <f t="shared" si="3"/>
        <v>20</v>
      </c>
      <c r="X11" s="11">
        <v>22.56</v>
      </c>
      <c r="Y11" s="64">
        <f t="shared" si="4"/>
        <v>42.56</v>
      </c>
      <c r="Z11" s="122">
        <v>7.79</v>
      </c>
      <c r="AA11" s="64"/>
      <c r="AB11" s="11">
        <v>3.75</v>
      </c>
      <c r="AC11" s="64">
        <v>22.25</v>
      </c>
      <c r="AD11" s="11">
        <v>4.9400000000000004</v>
      </c>
      <c r="AE11" s="64">
        <f t="shared" si="5"/>
        <v>48.330000000000005</v>
      </c>
      <c r="AF11" s="64"/>
      <c r="AG11" s="64"/>
      <c r="AH11" s="64">
        <f t="shared" si="6"/>
        <v>0</v>
      </c>
      <c r="AI11" s="11"/>
    </row>
    <row r="12" spans="1:35" s="7" customFormat="1" ht="19.5" customHeight="1" x14ac:dyDescent="0.25">
      <c r="A12" s="123">
        <v>5</v>
      </c>
      <c r="B12" s="229" t="s">
        <v>46</v>
      </c>
      <c r="C12" s="17">
        <v>804639</v>
      </c>
      <c r="D12" s="17" t="s">
        <v>37</v>
      </c>
      <c r="E12" s="16" t="s">
        <v>20</v>
      </c>
      <c r="F12" s="103" t="s">
        <v>38</v>
      </c>
      <c r="G12" s="16" t="s">
        <v>39</v>
      </c>
      <c r="H12" s="18" t="s">
        <v>40</v>
      </c>
      <c r="I12" s="5">
        <v>10</v>
      </c>
      <c r="J12" s="53">
        <v>0</v>
      </c>
      <c r="K12" s="11">
        <v>22</v>
      </c>
      <c r="L12" s="11">
        <v>22.61</v>
      </c>
      <c r="M12" s="11">
        <v>2</v>
      </c>
      <c r="N12" s="160">
        <f t="shared" si="0"/>
        <v>42.61</v>
      </c>
      <c r="O12" s="64">
        <f t="shared" si="1"/>
        <v>0</v>
      </c>
      <c r="P12" s="64">
        <v>22.45</v>
      </c>
      <c r="Q12" s="64">
        <v>5.54</v>
      </c>
      <c r="R12" s="64">
        <f t="shared" si="2"/>
        <v>16.91</v>
      </c>
      <c r="S12" s="11">
        <v>21.96</v>
      </c>
      <c r="T12" s="11">
        <v>2.27</v>
      </c>
      <c r="U12" s="11"/>
      <c r="V12" s="108">
        <v>16.600000000000001</v>
      </c>
      <c r="W12" s="64">
        <f t="shared" si="3"/>
        <v>20</v>
      </c>
      <c r="X12" s="11">
        <v>22.56</v>
      </c>
      <c r="Y12" s="64">
        <f t="shared" si="4"/>
        <v>42.56</v>
      </c>
      <c r="Z12" s="122">
        <v>7.79</v>
      </c>
      <c r="AA12" s="64"/>
      <c r="AB12" s="11">
        <v>3.75</v>
      </c>
      <c r="AC12" s="64">
        <v>22.25</v>
      </c>
      <c r="AD12" s="11">
        <v>4.9400000000000004</v>
      </c>
      <c r="AE12" s="64">
        <f t="shared" si="5"/>
        <v>48.330000000000005</v>
      </c>
      <c r="AF12" s="64"/>
      <c r="AG12" s="64"/>
      <c r="AH12" s="64">
        <f t="shared" si="6"/>
        <v>0</v>
      </c>
      <c r="AI12" s="11"/>
    </row>
    <row r="13" spans="1:35" s="7" customFormat="1" ht="19.5" customHeight="1" x14ac:dyDescent="0.25">
      <c r="A13" s="123">
        <v>6</v>
      </c>
      <c r="B13" s="229" t="s">
        <v>46</v>
      </c>
      <c r="C13" s="17">
        <v>184027</v>
      </c>
      <c r="D13" s="17" t="s">
        <v>41</v>
      </c>
      <c r="E13" s="16" t="s">
        <v>42</v>
      </c>
      <c r="F13" s="103" t="s">
        <v>43</v>
      </c>
      <c r="G13" s="20" t="s">
        <v>44</v>
      </c>
      <c r="H13" s="21" t="s">
        <v>45</v>
      </c>
      <c r="I13" s="19" t="s">
        <v>202</v>
      </c>
      <c r="J13" s="53">
        <v>0</v>
      </c>
      <c r="K13" s="11">
        <v>22</v>
      </c>
      <c r="L13" s="11">
        <v>22.61</v>
      </c>
      <c r="M13" s="11">
        <v>2</v>
      </c>
      <c r="N13" s="160">
        <f t="shared" si="0"/>
        <v>42.61</v>
      </c>
      <c r="O13" s="64">
        <f t="shared" si="1"/>
        <v>0</v>
      </c>
      <c r="P13" s="64">
        <v>22.45</v>
      </c>
      <c r="Q13" s="64">
        <v>5.54</v>
      </c>
      <c r="R13" s="64">
        <f t="shared" si="2"/>
        <v>16.91</v>
      </c>
      <c r="S13" s="11">
        <v>21.96</v>
      </c>
      <c r="T13" s="11">
        <v>2.27</v>
      </c>
      <c r="U13" s="11"/>
      <c r="V13" s="108">
        <v>16.600000000000001</v>
      </c>
      <c r="W13" s="64">
        <f t="shared" si="3"/>
        <v>20</v>
      </c>
      <c r="X13" s="11">
        <v>22.56</v>
      </c>
      <c r="Y13" s="64">
        <f t="shared" si="4"/>
        <v>42.56</v>
      </c>
      <c r="Z13" s="122">
        <v>7.79</v>
      </c>
      <c r="AA13" s="64"/>
      <c r="AB13" s="11">
        <v>3.75</v>
      </c>
      <c r="AC13" s="64">
        <v>22.25</v>
      </c>
      <c r="AD13" s="11">
        <v>4.9400000000000004</v>
      </c>
      <c r="AE13" s="64">
        <f t="shared" si="5"/>
        <v>48.330000000000005</v>
      </c>
      <c r="AF13" s="64"/>
      <c r="AG13" s="64"/>
      <c r="AH13" s="64">
        <f t="shared" si="6"/>
        <v>0</v>
      </c>
      <c r="AI13" s="11"/>
    </row>
    <row r="14" spans="1:35" s="7" customFormat="1" ht="19.5" customHeight="1" x14ac:dyDescent="0.25">
      <c r="A14" s="123">
        <v>7</v>
      </c>
      <c r="B14" s="229" t="s">
        <v>74</v>
      </c>
      <c r="C14" s="17">
        <v>843869</v>
      </c>
      <c r="D14" s="17" t="s">
        <v>47</v>
      </c>
      <c r="E14" s="16" t="s">
        <v>20</v>
      </c>
      <c r="F14" s="103" t="s">
        <v>48</v>
      </c>
      <c r="G14" s="16" t="s">
        <v>49</v>
      </c>
      <c r="H14" s="21" t="s">
        <v>50</v>
      </c>
      <c r="I14" s="5">
        <v>10</v>
      </c>
      <c r="J14" s="53">
        <v>0</v>
      </c>
      <c r="K14" s="11">
        <v>22</v>
      </c>
      <c r="L14" s="11">
        <v>22.61</v>
      </c>
      <c r="M14" s="11">
        <v>2</v>
      </c>
      <c r="N14" s="160">
        <f t="shared" si="0"/>
        <v>42.61</v>
      </c>
      <c r="O14" s="64">
        <f t="shared" si="1"/>
        <v>0</v>
      </c>
      <c r="P14" s="64">
        <v>22.45</v>
      </c>
      <c r="Q14" s="64">
        <v>5.54</v>
      </c>
      <c r="R14" s="64">
        <f t="shared" si="2"/>
        <v>16.91</v>
      </c>
      <c r="S14" s="11">
        <v>21.96</v>
      </c>
      <c r="T14" s="11">
        <v>2.27</v>
      </c>
      <c r="U14" s="11"/>
      <c r="V14" s="108">
        <v>16.600000000000001</v>
      </c>
      <c r="W14" s="64">
        <f t="shared" si="3"/>
        <v>20</v>
      </c>
      <c r="X14" s="11">
        <v>22.56</v>
      </c>
      <c r="Y14" s="64">
        <f t="shared" si="4"/>
        <v>42.56</v>
      </c>
      <c r="Z14" s="64"/>
      <c r="AA14" s="120">
        <v>18.95</v>
      </c>
      <c r="AB14" s="11">
        <v>3.75</v>
      </c>
      <c r="AC14" s="64">
        <v>22.25</v>
      </c>
      <c r="AD14" s="11">
        <v>4.9400000000000004</v>
      </c>
      <c r="AE14" s="64">
        <f t="shared" si="5"/>
        <v>37.17</v>
      </c>
      <c r="AF14" s="64"/>
      <c r="AG14" s="64"/>
      <c r="AH14" s="64">
        <f t="shared" si="6"/>
        <v>0</v>
      </c>
      <c r="AI14" s="11"/>
    </row>
    <row r="15" spans="1:35" s="7" customFormat="1" ht="19.5" customHeight="1" x14ac:dyDescent="0.25">
      <c r="A15" s="123">
        <v>8</v>
      </c>
      <c r="B15" s="229" t="s">
        <v>74</v>
      </c>
      <c r="C15" s="22">
        <v>795167</v>
      </c>
      <c r="D15" s="23" t="s">
        <v>51</v>
      </c>
      <c r="E15" s="16" t="s">
        <v>52</v>
      </c>
      <c r="F15" s="24" t="s">
        <v>53</v>
      </c>
      <c r="G15" s="25" t="s">
        <v>54</v>
      </c>
      <c r="H15" s="21" t="s">
        <v>55</v>
      </c>
      <c r="I15" s="19" t="s">
        <v>194</v>
      </c>
      <c r="J15" s="53">
        <v>0</v>
      </c>
      <c r="K15" s="11">
        <v>22</v>
      </c>
      <c r="L15" s="11">
        <v>22.61</v>
      </c>
      <c r="M15" s="11">
        <v>2</v>
      </c>
      <c r="N15" s="160">
        <f t="shared" si="0"/>
        <v>42.61</v>
      </c>
      <c r="O15" s="64">
        <f t="shared" si="1"/>
        <v>0</v>
      </c>
      <c r="P15" s="64">
        <v>22.45</v>
      </c>
      <c r="Q15" s="64">
        <v>5.54</v>
      </c>
      <c r="R15" s="64">
        <f t="shared" si="2"/>
        <v>16.91</v>
      </c>
      <c r="S15" s="11">
        <v>21.96</v>
      </c>
      <c r="T15" s="11">
        <v>2.27</v>
      </c>
      <c r="U15" s="11"/>
      <c r="V15" s="108">
        <v>16.600000000000001</v>
      </c>
      <c r="W15" s="64">
        <f t="shared" si="3"/>
        <v>20</v>
      </c>
      <c r="X15" s="11">
        <v>22.56</v>
      </c>
      <c r="Y15" s="64">
        <f t="shared" si="4"/>
        <v>42.56</v>
      </c>
      <c r="Z15" s="64"/>
      <c r="AA15" s="120">
        <v>18.95</v>
      </c>
      <c r="AB15" s="11">
        <v>3.75</v>
      </c>
      <c r="AC15" s="64">
        <v>22.25</v>
      </c>
      <c r="AD15" s="11">
        <v>4.9400000000000004</v>
      </c>
      <c r="AE15" s="64">
        <f t="shared" si="5"/>
        <v>37.17</v>
      </c>
      <c r="AF15" s="64"/>
      <c r="AG15" s="64"/>
      <c r="AH15" s="64">
        <f t="shared" si="6"/>
        <v>0</v>
      </c>
      <c r="AI15" s="11"/>
    </row>
    <row r="16" spans="1:35" s="7" customFormat="1" ht="19.5" customHeight="1" x14ac:dyDescent="0.25">
      <c r="A16" s="123">
        <v>9</v>
      </c>
      <c r="B16" s="229" t="s">
        <v>74</v>
      </c>
      <c r="C16" s="17">
        <v>811923</v>
      </c>
      <c r="D16" s="17" t="s">
        <v>56</v>
      </c>
      <c r="E16" s="16" t="s">
        <v>20</v>
      </c>
      <c r="F16" s="103" t="s">
        <v>57</v>
      </c>
      <c r="G16" s="16" t="s">
        <v>58</v>
      </c>
      <c r="H16" s="21" t="s">
        <v>59</v>
      </c>
      <c r="I16" s="5">
        <v>10</v>
      </c>
      <c r="J16" s="53">
        <v>0</v>
      </c>
      <c r="K16" s="11">
        <v>22</v>
      </c>
      <c r="L16" s="11">
        <v>22.61</v>
      </c>
      <c r="M16" s="11">
        <v>2</v>
      </c>
      <c r="N16" s="160">
        <f t="shared" si="0"/>
        <v>42.61</v>
      </c>
      <c r="O16" s="64">
        <f t="shared" si="1"/>
        <v>0</v>
      </c>
      <c r="P16" s="64">
        <v>22.45</v>
      </c>
      <c r="Q16" s="64">
        <v>5.54</v>
      </c>
      <c r="R16" s="64">
        <f t="shared" si="2"/>
        <v>16.91</v>
      </c>
      <c r="S16" s="11">
        <v>21.96</v>
      </c>
      <c r="T16" s="11">
        <v>2.27</v>
      </c>
      <c r="U16" s="11"/>
      <c r="V16" s="108">
        <v>16.600000000000001</v>
      </c>
      <c r="W16" s="64">
        <f t="shared" si="3"/>
        <v>20</v>
      </c>
      <c r="X16" s="11">
        <v>22.56</v>
      </c>
      <c r="Y16" s="64">
        <f t="shared" si="4"/>
        <v>42.56</v>
      </c>
      <c r="Z16" s="64"/>
      <c r="AA16" s="120">
        <v>18.95</v>
      </c>
      <c r="AB16" s="11">
        <v>3.75</v>
      </c>
      <c r="AC16" s="64">
        <v>22.25</v>
      </c>
      <c r="AD16" s="11">
        <v>4.9400000000000004</v>
      </c>
      <c r="AE16" s="64">
        <f t="shared" si="5"/>
        <v>37.17</v>
      </c>
      <c r="AF16" s="64"/>
      <c r="AG16" s="64"/>
      <c r="AH16" s="64">
        <f t="shared" si="6"/>
        <v>0</v>
      </c>
      <c r="AI16" s="11"/>
    </row>
    <row r="17" spans="1:35" s="7" customFormat="1" ht="19.5" customHeight="1" x14ac:dyDescent="0.25">
      <c r="A17" s="123">
        <v>10</v>
      </c>
      <c r="B17" s="229" t="s">
        <v>74</v>
      </c>
      <c r="C17" s="17">
        <v>795163</v>
      </c>
      <c r="D17" s="17" t="s">
        <v>60</v>
      </c>
      <c r="E17" s="16" t="s">
        <v>20</v>
      </c>
      <c r="F17" s="103" t="s">
        <v>61</v>
      </c>
      <c r="G17" s="16" t="s">
        <v>62</v>
      </c>
      <c r="H17" s="21" t="s">
        <v>63</v>
      </c>
      <c r="I17" s="5">
        <v>10</v>
      </c>
      <c r="J17" s="53">
        <v>0</v>
      </c>
      <c r="K17" s="11">
        <v>22</v>
      </c>
      <c r="L17" s="11">
        <v>22.61</v>
      </c>
      <c r="M17" s="11">
        <v>2</v>
      </c>
      <c r="N17" s="160">
        <f t="shared" si="0"/>
        <v>42.61</v>
      </c>
      <c r="O17" s="64">
        <f t="shared" si="1"/>
        <v>0</v>
      </c>
      <c r="P17" s="64">
        <v>22.45</v>
      </c>
      <c r="Q17" s="64">
        <v>5.54</v>
      </c>
      <c r="R17" s="64">
        <f t="shared" si="2"/>
        <v>16.91</v>
      </c>
      <c r="S17" s="11">
        <v>21.96</v>
      </c>
      <c r="T17" s="11">
        <v>2.27</v>
      </c>
      <c r="U17" s="11"/>
      <c r="V17" s="108">
        <v>16.600000000000001</v>
      </c>
      <c r="W17" s="64">
        <f t="shared" si="3"/>
        <v>20</v>
      </c>
      <c r="X17" s="11">
        <v>22.56</v>
      </c>
      <c r="Y17" s="64">
        <f t="shared" si="4"/>
        <v>42.56</v>
      </c>
      <c r="Z17" s="64"/>
      <c r="AA17" s="120">
        <v>18.95</v>
      </c>
      <c r="AB17" s="11">
        <v>3.75</v>
      </c>
      <c r="AC17" s="64">
        <v>22.25</v>
      </c>
      <c r="AD17" s="11">
        <v>4.9400000000000004</v>
      </c>
      <c r="AE17" s="64">
        <f t="shared" si="5"/>
        <v>37.17</v>
      </c>
      <c r="AF17" s="64"/>
      <c r="AG17" s="64"/>
      <c r="AH17" s="64">
        <f t="shared" si="6"/>
        <v>0</v>
      </c>
      <c r="AI17" s="11"/>
    </row>
    <row r="18" spans="1:35" s="7" customFormat="1" ht="19.5" customHeight="1" x14ac:dyDescent="0.25">
      <c r="A18" s="123">
        <v>11</v>
      </c>
      <c r="B18" s="229" t="s">
        <v>74</v>
      </c>
      <c r="C18" s="17">
        <v>616833</v>
      </c>
      <c r="D18" s="17" t="s">
        <v>64</v>
      </c>
      <c r="E18" s="16" t="s">
        <v>20</v>
      </c>
      <c r="F18" s="103" t="s">
        <v>65</v>
      </c>
      <c r="G18" s="16" t="s">
        <v>66</v>
      </c>
      <c r="H18" s="21" t="s">
        <v>67</v>
      </c>
      <c r="I18" s="5">
        <v>10</v>
      </c>
      <c r="J18" s="53">
        <v>0</v>
      </c>
      <c r="K18" s="11">
        <v>22</v>
      </c>
      <c r="L18" s="11">
        <v>22.61</v>
      </c>
      <c r="M18" s="11">
        <v>2</v>
      </c>
      <c r="N18" s="160">
        <f t="shared" si="0"/>
        <v>42.61</v>
      </c>
      <c r="O18" s="64">
        <f t="shared" si="1"/>
        <v>0</v>
      </c>
      <c r="P18" s="64">
        <v>22.45</v>
      </c>
      <c r="Q18" s="64">
        <v>5.54</v>
      </c>
      <c r="R18" s="64">
        <f t="shared" si="2"/>
        <v>16.91</v>
      </c>
      <c r="S18" s="11">
        <v>21.96</v>
      </c>
      <c r="T18" s="11">
        <v>2.27</v>
      </c>
      <c r="U18" s="11"/>
      <c r="V18" s="108">
        <v>16.600000000000001</v>
      </c>
      <c r="W18" s="64">
        <f t="shared" si="3"/>
        <v>20</v>
      </c>
      <c r="X18" s="11">
        <v>22.56</v>
      </c>
      <c r="Y18" s="64">
        <f t="shared" si="4"/>
        <v>42.56</v>
      </c>
      <c r="Z18" s="64"/>
      <c r="AA18" s="120">
        <v>18.95</v>
      </c>
      <c r="AB18" s="11">
        <v>3.75</v>
      </c>
      <c r="AC18" s="64">
        <v>22.25</v>
      </c>
      <c r="AD18" s="11">
        <v>4.9400000000000004</v>
      </c>
      <c r="AE18" s="64">
        <f t="shared" si="5"/>
        <v>37.17</v>
      </c>
      <c r="AF18" s="64"/>
      <c r="AG18" s="64"/>
      <c r="AH18" s="64">
        <f t="shared" si="6"/>
        <v>0</v>
      </c>
      <c r="AI18" s="11"/>
    </row>
    <row r="19" spans="1:35" s="7" customFormat="1" ht="19.5" customHeight="1" x14ac:dyDescent="0.25">
      <c r="A19" s="123">
        <v>12</v>
      </c>
      <c r="B19" s="229" t="s">
        <v>74</v>
      </c>
      <c r="C19" s="17">
        <v>722605</v>
      </c>
      <c r="D19" s="17" t="s">
        <v>68</v>
      </c>
      <c r="E19" s="16" t="s">
        <v>69</v>
      </c>
      <c r="F19" s="103" t="s">
        <v>70</v>
      </c>
      <c r="G19" s="16" t="s">
        <v>71</v>
      </c>
      <c r="H19" s="21" t="s">
        <v>72</v>
      </c>
      <c r="I19" s="19" t="s">
        <v>206</v>
      </c>
      <c r="J19" s="53">
        <v>0</v>
      </c>
      <c r="K19" s="11">
        <v>22</v>
      </c>
      <c r="L19" s="11">
        <v>22.61</v>
      </c>
      <c r="M19" s="11">
        <v>2</v>
      </c>
      <c r="N19" s="160">
        <f t="shared" si="0"/>
        <v>42.61</v>
      </c>
      <c r="O19" s="64">
        <f t="shared" si="1"/>
        <v>0</v>
      </c>
      <c r="P19" s="64">
        <v>22.45</v>
      </c>
      <c r="Q19" s="64">
        <v>5.54</v>
      </c>
      <c r="R19" s="64">
        <f t="shared" si="2"/>
        <v>16.91</v>
      </c>
      <c r="S19" s="11">
        <v>21.96</v>
      </c>
      <c r="T19" s="11">
        <v>2.27</v>
      </c>
      <c r="U19" s="11"/>
      <c r="V19" s="108">
        <v>16.600000000000001</v>
      </c>
      <c r="W19" s="64">
        <f t="shared" si="3"/>
        <v>20</v>
      </c>
      <c r="X19" s="11">
        <v>22.56</v>
      </c>
      <c r="Y19" s="64">
        <f t="shared" si="4"/>
        <v>42.56</v>
      </c>
      <c r="Z19" s="64"/>
      <c r="AA19" s="120">
        <v>18.95</v>
      </c>
      <c r="AB19" s="11">
        <v>3.75</v>
      </c>
      <c r="AC19" s="64">
        <v>22.25</v>
      </c>
      <c r="AD19" s="11">
        <v>4.9400000000000004</v>
      </c>
      <c r="AE19" s="64">
        <f t="shared" si="5"/>
        <v>37.17</v>
      </c>
      <c r="AF19" s="64"/>
      <c r="AG19" s="64"/>
      <c r="AH19" s="64">
        <f t="shared" si="6"/>
        <v>0</v>
      </c>
      <c r="AI19" s="11"/>
    </row>
    <row r="20" spans="1:35" s="7" customFormat="1" ht="19.5" customHeight="1" x14ac:dyDescent="0.25">
      <c r="A20" s="123">
        <v>13</v>
      </c>
      <c r="B20" s="229" t="s">
        <v>73</v>
      </c>
      <c r="C20" s="26">
        <v>685666</v>
      </c>
      <c r="D20" s="27" t="s">
        <v>75</v>
      </c>
      <c r="E20" s="16" t="s">
        <v>42</v>
      </c>
      <c r="F20" s="21" t="s">
        <v>81</v>
      </c>
      <c r="G20" s="28" t="s">
        <v>86</v>
      </c>
      <c r="H20" s="21" t="s">
        <v>91</v>
      </c>
      <c r="I20" s="19" t="s">
        <v>202</v>
      </c>
      <c r="J20" s="53">
        <v>0</v>
      </c>
      <c r="K20" s="11">
        <v>22</v>
      </c>
      <c r="L20" s="11">
        <v>22.61</v>
      </c>
      <c r="M20" s="11">
        <v>2</v>
      </c>
      <c r="N20" s="160">
        <f t="shared" si="0"/>
        <v>42.61</v>
      </c>
      <c r="O20" s="64">
        <f t="shared" si="1"/>
        <v>0</v>
      </c>
      <c r="P20" s="64">
        <v>22.45</v>
      </c>
      <c r="Q20" s="64">
        <v>5.54</v>
      </c>
      <c r="R20" s="64">
        <f t="shared" si="2"/>
        <v>16.91</v>
      </c>
      <c r="S20" s="11">
        <v>21.96</v>
      </c>
      <c r="T20" s="11">
        <v>2.27</v>
      </c>
      <c r="U20" s="11"/>
      <c r="V20" s="108">
        <v>16.600000000000001</v>
      </c>
      <c r="W20" s="64">
        <f t="shared" si="3"/>
        <v>20</v>
      </c>
      <c r="X20" s="11">
        <v>22.56</v>
      </c>
      <c r="Y20" s="64">
        <f t="shared" si="4"/>
        <v>42.56</v>
      </c>
      <c r="Z20" s="122">
        <v>7.79</v>
      </c>
      <c r="AA20" s="64"/>
      <c r="AB20" s="11">
        <v>3.75</v>
      </c>
      <c r="AC20" s="64">
        <v>22.25</v>
      </c>
      <c r="AD20" s="11">
        <v>4.9400000000000004</v>
      </c>
      <c r="AE20" s="64">
        <f t="shared" si="5"/>
        <v>48.330000000000005</v>
      </c>
      <c r="AF20" s="64"/>
      <c r="AG20" s="64"/>
      <c r="AH20" s="64">
        <f t="shared" si="6"/>
        <v>0</v>
      </c>
      <c r="AI20" s="11"/>
    </row>
    <row r="21" spans="1:35" s="7" customFormat="1" ht="19.5" customHeight="1" x14ac:dyDescent="0.25">
      <c r="A21" s="123">
        <v>14</v>
      </c>
      <c r="B21" s="229" t="s">
        <v>73</v>
      </c>
      <c r="C21" s="26">
        <v>663464</v>
      </c>
      <c r="D21" s="27" t="s">
        <v>76</v>
      </c>
      <c r="E21" s="16" t="s">
        <v>20</v>
      </c>
      <c r="F21" s="21">
        <v>2203966556</v>
      </c>
      <c r="G21" s="28" t="s">
        <v>87</v>
      </c>
      <c r="H21" s="21">
        <v>1200100392</v>
      </c>
      <c r="I21" s="5">
        <v>10</v>
      </c>
      <c r="J21" s="53">
        <v>0</v>
      </c>
      <c r="K21" s="11">
        <v>22</v>
      </c>
      <c r="L21" s="11">
        <v>22.61</v>
      </c>
      <c r="M21" s="11">
        <v>2</v>
      </c>
      <c r="N21" s="160">
        <f t="shared" si="0"/>
        <v>42.61</v>
      </c>
      <c r="O21" s="64">
        <f t="shared" si="1"/>
        <v>0</v>
      </c>
      <c r="P21" s="64">
        <v>22.45</v>
      </c>
      <c r="Q21" s="64">
        <v>5.54</v>
      </c>
      <c r="R21" s="64">
        <f t="shared" si="2"/>
        <v>16.91</v>
      </c>
      <c r="S21" s="11">
        <v>21.96</v>
      </c>
      <c r="T21" s="11">
        <v>2.27</v>
      </c>
      <c r="U21" s="11"/>
      <c r="V21" s="108">
        <v>16.600000000000001</v>
      </c>
      <c r="W21" s="64">
        <f t="shared" si="3"/>
        <v>20</v>
      </c>
      <c r="X21" s="11">
        <v>22.56</v>
      </c>
      <c r="Y21" s="64">
        <f t="shared" si="4"/>
        <v>42.56</v>
      </c>
      <c r="Z21" s="122">
        <v>7.79</v>
      </c>
      <c r="AA21" s="64"/>
      <c r="AB21" s="11">
        <v>3.75</v>
      </c>
      <c r="AC21" s="64">
        <v>22.25</v>
      </c>
      <c r="AD21" s="11">
        <v>4.9400000000000004</v>
      </c>
      <c r="AE21" s="64">
        <f t="shared" si="5"/>
        <v>48.330000000000005</v>
      </c>
      <c r="AF21" s="64"/>
      <c r="AG21" s="64"/>
      <c r="AH21" s="64">
        <f t="shared" si="6"/>
        <v>0</v>
      </c>
      <c r="AI21" s="11"/>
    </row>
    <row r="22" spans="1:35" s="7" customFormat="1" ht="19.5" customHeight="1" x14ac:dyDescent="0.25">
      <c r="A22" s="123">
        <v>15</v>
      </c>
      <c r="B22" s="229" t="s">
        <v>73</v>
      </c>
      <c r="C22" s="26">
        <v>685665</v>
      </c>
      <c r="D22" s="27" t="s">
        <v>77</v>
      </c>
      <c r="E22" s="16" t="s">
        <v>20</v>
      </c>
      <c r="F22" s="21" t="s">
        <v>82</v>
      </c>
      <c r="G22" s="28" t="s">
        <v>88</v>
      </c>
      <c r="H22" s="21" t="s">
        <v>92</v>
      </c>
      <c r="I22" s="5">
        <v>10</v>
      </c>
      <c r="J22" s="53">
        <v>0</v>
      </c>
      <c r="K22" s="11">
        <v>22</v>
      </c>
      <c r="L22" s="11">
        <v>22.61</v>
      </c>
      <c r="M22" s="11">
        <v>2</v>
      </c>
      <c r="N22" s="160">
        <f t="shared" si="0"/>
        <v>42.61</v>
      </c>
      <c r="O22" s="64">
        <f t="shared" si="1"/>
        <v>0</v>
      </c>
      <c r="P22" s="64">
        <v>22.45</v>
      </c>
      <c r="Q22" s="64">
        <v>5.54</v>
      </c>
      <c r="R22" s="64">
        <f t="shared" si="2"/>
        <v>16.91</v>
      </c>
      <c r="S22" s="11">
        <v>21.96</v>
      </c>
      <c r="T22" s="11">
        <v>2.27</v>
      </c>
      <c r="U22" s="11"/>
      <c r="V22" s="108">
        <v>16.600000000000001</v>
      </c>
      <c r="W22" s="64">
        <f t="shared" si="3"/>
        <v>20</v>
      </c>
      <c r="X22" s="11">
        <v>22.56</v>
      </c>
      <c r="Y22" s="64">
        <f t="shared" si="4"/>
        <v>42.56</v>
      </c>
      <c r="Z22" s="64"/>
      <c r="AA22" s="120">
        <v>18.95</v>
      </c>
      <c r="AB22" s="11">
        <v>3.75</v>
      </c>
      <c r="AC22" s="64">
        <v>22.25</v>
      </c>
      <c r="AD22" s="11">
        <v>4.9400000000000004</v>
      </c>
      <c r="AE22" s="64">
        <f t="shared" si="5"/>
        <v>37.17</v>
      </c>
      <c r="AF22" s="64"/>
      <c r="AG22" s="64"/>
      <c r="AH22" s="64">
        <f t="shared" si="6"/>
        <v>0</v>
      </c>
      <c r="AI22" s="11"/>
    </row>
    <row r="23" spans="1:35" s="7" customFormat="1" ht="26.25" customHeight="1" x14ac:dyDescent="0.25">
      <c r="A23" s="123">
        <v>16</v>
      </c>
      <c r="B23" s="229" t="s">
        <v>73</v>
      </c>
      <c r="C23" s="26">
        <v>840222</v>
      </c>
      <c r="D23" s="27" t="s">
        <v>78</v>
      </c>
      <c r="E23" s="16" t="s">
        <v>200</v>
      </c>
      <c r="F23" s="21" t="s">
        <v>83</v>
      </c>
      <c r="G23" s="28" t="s">
        <v>89</v>
      </c>
      <c r="H23" s="21" t="s">
        <v>93</v>
      </c>
      <c r="I23" s="19" t="s">
        <v>201</v>
      </c>
      <c r="J23" s="53">
        <v>0</v>
      </c>
      <c r="K23" s="11">
        <v>22</v>
      </c>
      <c r="L23" s="11">
        <v>22.61</v>
      </c>
      <c r="M23" s="11">
        <v>2</v>
      </c>
      <c r="N23" s="160">
        <f t="shared" si="0"/>
        <v>42.61</v>
      </c>
      <c r="O23" s="64">
        <f t="shared" si="1"/>
        <v>0</v>
      </c>
      <c r="P23" s="64">
        <v>22.45</v>
      </c>
      <c r="Q23" s="64">
        <v>5.54</v>
      </c>
      <c r="R23" s="64">
        <f t="shared" si="2"/>
        <v>16.91</v>
      </c>
      <c r="S23" s="11">
        <v>21.96</v>
      </c>
      <c r="T23" s="11">
        <v>2.27</v>
      </c>
      <c r="U23" s="11"/>
      <c r="V23" s="108">
        <v>16.600000000000001</v>
      </c>
      <c r="W23" s="64">
        <f t="shared" si="3"/>
        <v>20</v>
      </c>
      <c r="X23" s="11">
        <v>22.56</v>
      </c>
      <c r="Y23" s="64">
        <f t="shared" si="4"/>
        <v>42.56</v>
      </c>
      <c r="Z23" s="122">
        <v>7.79</v>
      </c>
      <c r="AA23" s="64"/>
      <c r="AB23" s="11">
        <v>3.75</v>
      </c>
      <c r="AC23" s="64">
        <v>22.25</v>
      </c>
      <c r="AD23" s="11">
        <v>4.9400000000000004</v>
      </c>
      <c r="AE23" s="64">
        <f t="shared" si="5"/>
        <v>48.330000000000005</v>
      </c>
      <c r="AF23" s="64"/>
      <c r="AG23" s="64"/>
      <c r="AH23" s="64">
        <f t="shared" si="6"/>
        <v>0</v>
      </c>
      <c r="AI23" s="11"/>
    </row>
    <row r="24" spans="1:35" s="7" customFormat="1" ht="19.5" customHeight="1" x14ac:dyDescent="0.25">
      <c r="A24" s="123">
        <v>17</v>
      </c>
      <c r="B24" s="229" t="s">
        <v>73</v>
      </c>
      <c r="C24" s="26">
        <v>804633</v>
      </c>
      <c r="D24" s="27" t="s">
        <v>79</v>
      </c>
      <c r="E24" s="16" t="s">
        <v>69</v>
      </c>
      <c r="F24" s="21" t="s">
        <v>84</v>
      </c>
      <c r="G24" s="28" t="s">
        <v>90</v>
      </c>
      <c r="H24" s="21" t="s">
        <v>94</v>
      </c>
      <c r="I24" s="19" t="s">
        <v>206</v>
      </c>
      <c r="J24" s="53">
        <v>0</v>
      </c>
      <c r="K24" s="11">
        <v>22</v>
      </c>
      <c r="L24" s="11">
        <v>22.61</v>
      </c>
      <c r="M24" s="11">
        <v>2</v>
      </c>
      <c r="N24" s="160">
        <f t="shared" si="0"/>
        <v>42.61</v>
      </c>
      <c r="O24" s="64">
        <f t="shared" si="1"/>
        <v>0</v>
      </c>
      <c r="P24" s="64">
        <v>22.45</v>
      </c>
      <c r="Q24" s="64">
        <v>5.54</v>
      </c>
      <c r="R24" s="64">
        <f t="shared" si="2"/>
        <v>16.91</v>
      </c>
      <c r="S24" s="11">
        <v>21.96</v>
      </c>
      <c r="T24" s="11">
        <v>2.27</v>
      </c>
      <c r="U24" s="11"/>
      <c r="V24" s="108">
        <v>16.600000000000001</v>
      </c>
      <c r="W24" s="64">
        <f t="shared" si="3"/>
        <v>20</v>
      </c>
      <c r="X24" s="11">
        <v>22.56</v>
      </c>
      <c r="Y24" s="64">
        <f t="shared" si="4"/>
        <v>42.56</v>
      </c>
      <c r="Z24" s="64"/>
      <c r="AA24" s="120">
        <v>18.95</v>
      </c>
      <c r="AB24" s="11">
        <v>3.75</v>
      </c>
      <c r="AC24" s="64">
        <v>22.25</v>
      </c>
      <c r="AD24" s="11">
        <v>4.9400000000000004</v>
      </c>
      <c r="AE24" s="64">
        <f t="shared" si="5"/>
        <v>37.17</v>
      </c>
      <c r="AF24" s="64"/>
      <c r="AG24" s="64"/>
      <c r="AH24" s="64">
        <f t="shared" si="6"/>
        <v>0</v>
      </c>
      <c r="AI24" s="11"/>
    </row>
    <row r="25" spans="1:35" s="7" customFormat="1" ht="19.5" customHeight="1" x14ac:dyDescent="0.25">
      <c r="A25" s="123">
        <v>18</v>
      </c>
      <c r="B25" s="229" t="s">
        <v>73</v>
      </c>
      <c r="C25" s="26">
        <v>843867</v>
      </c>
      <c r="D25" s="27" t="s">
        <v>80</v>
      </c>
      <c r="E25" s="16" t="s">
        <v>20</v>
      </c>
      <c r="F25" s="21" t="s">
        <v>85</v>
      </c>
      <c r="G25" s="27" t="s">
        <v>80</v>
      </c>
      <c r="H25" s="21" t="s">
        <v>95</v>
      </c>
      <c r="I25" s="5">
        <v>10</v>
      </c>
      <c r="J25" s="53">
        <v>0</v>
      </c>
      <c r="K25" s="11">
        <v>22</v>
      </c>
      <c r="L25" s="11">
        <v>22.61</v>
      </c>
      <c r="M25" s="11">
        <v>2</v>
      </c>
      <c r="N25" s="160">
        <f t="shared" si="0"/>
        <v>42.61</v>
      </c>
      <c r="O25" s="64">
        <f t="shared" si="1"/>
        <v>0</v>
      </c>
      <c r="P25" s="64">
        <v>22.45</v>
      </c>
      <c r="Q25" s="64">
        <v>5.54</v>
      </c>
      <c r="R25" s="64">
        <f t="shared" si="2"/>
        <v>16.91</v>
      </c>
      <c r="S25" s="11">
        <v>21.96</v>
      </c>
      <c r="T25" s="11">
        <v>2.27</v>
      </c>
      <c r="U25" s="11"/>
      <c r="V25" s="108">
        <v>16.600000000000001</v>
      </c>
      <c r="W25" s="64">
        <f t="shared" si="3"/>
        <v>20</v>
      </c>
      <c r="X25" s="11">
        <v>22.56</v>
      </c>
      <c r="Y25" s="64">
        <f t="shared" si="4"/>
        <v>42.56</v>
      </c>
      <c r="Z25" s="64"/>
      <c r="AA25" s="120">
        <v>18.95</v>
      </c>
      <c r="AB25" s="11">
        <v>3.75</v>
      </c>
      <c r="AC25" s="64">
        <v>22.25</v>
      </c>
      <c r="AD25" s="11">
        <v>4.9400000000000004</v>
      </c>
      <c r="AE25" s="64">
        <f t="shared" si="5"/>
        <v>37.17</v>
      </c>
      <c r="AF25" s="64"/>
      <c r="AG25" s="64"/>
      <c r="AH25" s="64">
        <f t="shared" si="6"/>
        <v>0</v>
      </c>
      <c r="AI25" s="11"/>
    </row>
    <row r="26" spans="1:35" s="7" customFormat="1" ht="19.5" customHeight="1" x14ac:dyDescent="0.25">
      <c r="A26" s="123">
        <v>19</v>
      </c>
      <c r="B26" s="229" t="s">
        <v>125</v>
      </c>
      <c r="C26" s="17">
        <v>563660</v>
      </c>
      <c r="D26" s="17" t="s">
        <v>96</v>
      </c>
      <c r="E26" s="16" t="s">
        <v>20</v>
      </c>
      <c r="F26" s="103" t="s">
        <v>97</v>
      </c>
      <c r="G26" s="16" t="s">
        <v>98</v>
      </c>
      <c r="H26" s="21" t="s">
        <v>99</v>
      </c>
      <c r="I26" s="5">
        <v>10</v>
      </c>
      <c r="J26" s="53">
        <v>0</v>
      </c>
      <c r="K26" s="11">
        <v>22</v>
      </c>
      <c r="L26" s="11">
        <v>22.61</v>
      </c>
      <c r="M26" s="11">
        <v>2</v>
      </c>
      <c r="N26" s="160">
        <f t="shared" si="0"/>
        <v>42.61</v>
      </c>
      <c r="O26" s="64">
        <f t="shared" si="1"/>
        <v>0</v>
      </c>
      <c r="P26" s="64">
        <v>22.45</v>
      </c>
      <c r="Q26" s="64">
        <v>5.54</v>
      </c>
      <c r="R26" s="64">
        <f t="shared" si="2"/>
        <v>16.91</v>
      </c>
      <c r="S26" s="11">
        <v>21.96</v>
      </c>
      <c r="T26" s="11">
        <v>2.27</v>
      </c>
      <c r="U26" s="11"/>
      <c r="V26" s="108">
        <v>16.600000000000001</v>
      </c>
      <c r="W26" s="64">
        <f t="shared" si="3"/>
        <v>20</v>
      </c>
      <c r="X26" s="11">
        <v>22.56</v>
      </c>
      <c r="Y26" s="64">
        <f t="shared" si="4"/>
        <v>42.56</v>
      </c>
      <c r="Z26" s="122">
        <v>7.79</v>
      </c>
      <c r="AA26" s="64"/>
      <c r="AB26" s="11">
        <v>3.75</v>
      </c>
      <c r="AC26" s="64">
        <v>22.25</v>
      </c>
      <c r="AD26" s="11">
        <v>4.9400000000000004</v>
      </c>
      <c r="AE26" s="64">
        <f t="shared" si="5"/>
        <v>48.330000000000005</v>
      </c>
      <c r="AF26" s="64"/>
      <c r="AG26" s="64"/>
      <c r="AH26" s="64">
        <f t="shared" si="6"/>
        <v>0</v>
      </c>
      <c r="AI26" s="11"/>
    </row>
    <row r="27" spans="1:35" s="7" customFormat="1" ht="19.5" customHeight="1" x14ac:dyDescent="0.25">
      <c r="A27" s="123">
        <v>20</v>
      </c>
      <c r="B27" s="229" t="s">
        <v>125</v>
      </c>
      <c r="C27" s="17">
        <v>804634</v>
      </c>
      <c r="D27" s="17" t="s">
        <v>100</v>
      </c>
      <c r="E27" s="16" t="s">
        <v>101</v>
      </c>
      <c r="F27" s="103" t="s">
        <v>102</v>
      </c>
      <c r="G27" s="16" t="s">
        <v>103</v>
      </c>
      <c r="H27" s="21" t="s">
        <v>104</v>
      </c>
      <c r="I27" s="19" t="s">
        <v>196</v>
      </c>
      <c r="J27" s="53">
        <v>0</v>
      </c>
      <c r="K27" s="11">
        <v>22</v>
      </c>
      <c r="L27" s="11">
        <v>22.61</v>
      </c>
      <c r="M27" s="11">
        <v>2</v>
      </c>
      <c r="N27" s="160">
        <f t="shared" si="0"/>
        <v>42.61</v>
      </c>
      <c r="O27" s="64">
        <f t="shared" si="1"/>
        <v>0</v>
      </c>
      <c r="P27" s="64">
        <v>22.45</v>
      </c>
      <c r="Q27" s="64">
        <v>5.54</v>
      </c>
      <c r="R27" s="64">
        <f t="shared" si="2"/>
        <v>16.91</v>
      </c>
      <c r="S27" s="11">
        <v>21.96</v>
      </c>
      <c r="T27" s="11">
        <v>2.27</v>
      </c>
      <c r="U27" s="11"/>
      <c r="V27" s="108">
        <v>16.600000000000001</v>
      </c>
      <c r="W27" s="64">
        <f t="shared" si="3"/>
        <v>20</v>
      </c>
      <c r="X27" s="11">
        <v>22.56</v>
      </c>
      <c r="Y27" s="64">
        <f t="shared" si="4"/>
        <v>42.56</v>
      </c>
      <c r="Z27" s="122">
        <v>7.79</v>
      </c>
      <c r="AA27" s="64"/>
      <c r="AB27" s="11">
        <v>3.75</v>
      </c>
      <c r="AC27" s="64">
        <v>22.25</v>
      </c>
      <c r="AD27" s="11">
        <v>4.9400000000000004</v>
      </c>
      <c r="AE27" s="64">
        <f t="shared" si="5"/>
        <v>48.330000000000005</v>
      </c>
      <c r="AF27" s="64"/>
      <c r="AG27" s="64"/>
      <c r="AH27" s="64">
        <f t="shared" si="6"/>
        <v>0</v>
      </c>
      <c r="AI27" s="11"/>
    </row>
    <row r="28" spans="1:35" s="7" customFormat="1" ht="19.5" customHeight="1" x14ac:dyDescent="0.25">
      <c r="A28" s="123">
        <v>21</v>
      </c>
      <c r="B28" s="229" t="s">
        <v>125</v>
      </c>
      <c r="C28" s="17">
        <v>574487</v>
      </c>
      <c r="D28" s="17" t="s">
        <v>105</v>
      </c>
      <c r="E28" s="16" t="s">
        <v>173</v>
      </c>
      <c r="F28" s="103" t="s">
        <v>106</v>
      </c>
      <c r="G28" s="16" t="s">
        <v>107</v>
      </c>
      <c r="H28" s="21" t="s">
        <v>108</v>
      </c>
      <c r="I28" s="19" t="s">
        <v>195</v>
      </c>
      <c r="J28" s="53">
        <v>0</v>
      </c>
      <c r="K28" s="11">
        <v>22</v>
      </c>
      <c r="L28" s="11">
        <v>22.61</v>
      </c>
      <c r="M28" s="11">
        <v>2</v>
      </c>
      <c r="N28" s="160">
        <f t="shared" si="0"/>
        <v>42.61</v>
      </c>
      <c r="O28" s="64">
        <f t="shared" si="1"/>
        <v>0</v>
      </c>
      <c r="P28" s="64">
        <v>22.45</v>
      </c>
      <c r="Q28" s="64">
        <v>5.54</v>
      </c>
      <c r="R28" s="64">
        <f t="shared" si="2"/>
        <v>16.91</v>
      </c>
      <c r="S28" s="11">
        <v>21.96</v>
      </c>
      <c r="T28" s="11">
        <v>2.27</v>
      </c>
      <c r="U28" s="11"/>
      <c r="V28" s="108">
        <v>16.600000000000001</v>
      </c>
      <c r="W28" s="64">
        <f t="shared" si="3"/>
        <v>20</v>
      </c>
      <c r="X28" s="11">
        <v>22.56</v>
      </c>
      <c r="Y28" s="64">
        <f t="shared" si="4"/>
        <v>42.56</v>
      </c>
      <c r="Z28" s="122">
        <v>7.79</v>
      </c>
      <c r="AA28" s="64"/>
      <c r="AB28" s="11">
        <v>3.75</v>
      </c>
      <c r="AC28" s="64">
        <v>22.25</v>
      </c>
      <c r="AD28" s="11">
        <v>4.9400000000000004</v>
      </c>
      <c r="AE28" s="64">
        <f t="shared" si="5"/>
        <v>48.330000000000005</v>
      </c>
      <c r="AF28" s="64"/>
      <c r="AG28" s="64"/>
      <c r="AH28" s="64">
        <f t="shared" si="6"/>
        <v>0</v>
      </c>
      <c r="AI28" s="11"/>
    </row>
    <row r="29" spans="1:35" s="7" customFormat="1" ht="19.5" customHeight="1" x14ac:dyDescent="0.25">
      <c r="A29" s="123">
        <v>22</v>
      </c>
      <c r="B29" s="229" t="s">
        <v>125</v>
      </c>
      <c r="C29" s="17">
        <v>722572</v>
      </c>
      <c r="D29" s="17" t="s">
        <v>109</v>
      </c>
      <c r="E29" s="16" t="s">
        <v>197</v>
      </c>
      <c r="F29" s="103" t="s">
        <v>110</v>
      </c>
      <c r="G29" s="16" t="s">
        <v>111</v>
      </c>
      <c r="H29" s="21" t="s">
        <v>112</v>
      </c>
      <c r="I29" s="19" t="s">
        <v>194</v>
      </c>
      <c r="J29" s="53">
        <v>0</v>
      </c>
      <c r="K29" s="11">
        <v>22</v>
      </c>
      <c r="L29" s="11">
        <v>22.61</v>
      </c>
      <c r="M29" s="11">
        <v>2</v>
      </c>
      <c r="N29" s="160">
        <f t="shared" si="0"/>
        <v>42.61</v>
      </c>
      <c r="O29" s="64">
        <f t="shared" si="1"/>
        <v>0</v>
      </c>
      <c r="P29" s="64">
        <v>22.45</v>
      </c>
      <c r="Q29" s="64">
        <v>5.54</v>
      </c>
      <c r="R29" s="64">
        <f t="shared" si="2"/>
        <v>16.91</v>
      </c>
      <c r="S29" s="11">
        <v>21.96</v>
      </c>
      <c r="T29" s="11">
        <v>2.27</v>
      </c>
      <c r="U29" s="11"/>
      <c r="V29" s="108">
        <v>16.600000000000001</v>
      </c>
      <c r="W29" s="64">
        <f t="shared" si="3"/>
        <v>20</v>
      </c>
      <c r="X29" s="11">
        <v>22.56</v>
      </c>
      <c r="Y29" s="64">
        <f t="shared" si="4"/>
        <v>42.56</v>
      </c>
      <c r="Z29" s="64"/>
      <c r="AA29" s="120">
        <v>18.95</v>
      </c>
      <c r="AB29" s="11">
        <v>3.75</v>
      </c>
      <c r="AC29" s="64">
        <v>22.25</v>
      </c>
      <c r="AD29" s="11">
        <v>4.9400000000000004</v>
      </c>
      <c r="AE29" s="64">
        <f t="shared" si="5"/>
        <v>37.17</v>
      </c>
      <c r="AF29" s="64"/>
      <c r="AG29" s="64"/>
      <c r="AH29" s="64">
        <f t="shared" si="6"/>
        <v>0</v>
      </c>
      <c r="AI29" s="11"/>
    </row>
    <row r="30" spans="1:35" s="7" customFormat="1" ht="19.5" customHeight="1" x14ac:dyDescent="0.25">
      <c r="A30" s="123">
        <v>23</v>
      </c>
      <c r="B30" s="229" t="s">
        <v>125</v>
      </c>
      <c r="C30" s="17">
        <v>811924</v>
      </c>
      <c r="D30" s="17" t="s">
        <v>113</v>
      </c>
      <c r="E30" s="16" t="s">
        <v>20</v>
      </c>
      <c r="F30" s="103" t="s">
        <v>114</v>
      </c>
      <c r="G30" s="16" t="s">
        <v>115</v>
      </c>
      <c r="H30" s="21" t="s">
        <v>116</v>
      </c>
      <c r="I30" s="5">
        <v>10</v>
      </c>
      <c r="J30" s="53">
        <v>0</v>
      </c>
      <c r="K30" s="11">
        <v>22</v>
      </c>
      <c r="L30" s="11">
        <v>22.61</v>
      </c>
      <c r="M30" s="11">
        <v>2</v>
      </c>
      <c r="N30" s="160">
        <f t="shared" si="0"/>
        <v>42.61</v>
      </c>
      <c r="O30" s="64">
        <f t="shared" si="1"/>
        <v>0</v>
      </c>
      <c r="P30" s="64">
        <v>22.45</v>
      </c>
      <c r="Q30" s="64">
        <v>5.54</v>
      </c>
      <c r="R30" s="64">
        <f t="shared" si="2"/>
        <v>16.91</v>
      </c>
      <c r="S30" s="11">
        <v>21.96</v>
      </c>
      <c r="T30" s="11">
        <v>2.27</v>
      </c>
      <c r="U30" s="11"/>
      <c r="V30" s="108">
        <v>16.600000000000001</v>
      </c>
      <c r="W30" s="64">
        <f t="shared" si="3"/>
        <v>20</v>
      </c>
      <c r="X30" s="11">
        <v>22.56</v>
      </c>
      <c r="Y30" s="64">
        <f t="shared" si="4"/>
        <v>42.56</v>
      </c>
      <c r="Z30" s="64"/>
      <c r="AA30" s="120">
        <v>18.95</v>
      </c>
      <c r="AB30" s="11">
        <v>3.75</v>
      </c>
      <c r="AC30" s="64">
        <v>22.25</v>
      </c>
      <c r="AD30" s="11">
        <v>4.9400000000000004</v>
      </c>
      <c r="AE30" s="64">
        <f t="shared" si="5"/>
        <v>37.17</v>
      </c>
      <c r="AF30" s="64"/>
      <c r="AG30" s="64"/>
      <c r="AH30" s="64">
        <f t="shared" si="6"/>
        <v>0</v>
      </c>
      <c r="AI30" s="11"/>
    </row>
    <row r="31" spans="1:35" s="7" customFormat="1" ht="19.5" customHeight="1" x14ac:dyDescent="0.25">
      <c r="A31" s="123">
        <v>24</v>
      </c>
      <c r="B31" s="229" t="s">
        <v>125</v>
      </c>
      <c r="C31" s="17">
        <v>856823</v>
      </c>
      <c r="D31" s="17" t="s">
        <v>117</v>
      </c>
      <c r="E31" s="16" t="s">
        <v>19</v>
      </c>
      <c r="F31" s="103" t="s">
        <v>118</v>
      </c>
      <c r="G31" s="16" t="s">
        <v>119</v>
      </c>
      <c r="H31" s="21" t="s">
        <v>120</v>
      </c>
      <c r="I31" s="19" t="s">
        <v>205</v>
      </c>
      <c r="J31" s="53">
        <v>0</v>
      </c>
      <c r="K31" s="11">
        <v>22</v>
      </c>
      <c r="L31" s="11">
        <v>22.61</v>
      </c>
      <c r="M31" s="11">
        <v>2</v>
      </c>
      <c r="N31" s="160">
        <f t="shared" si="0"/>
        <v>42.61</v>
      </c>
      <c r="O31" s="64">
        <f t="shared" si="1"/>
        <v>0</v>
      </c>
      <c r="P31" s="64">
        <v>22.45</v>
      </c>
      <c r="Q31" s="64">
        <v>5.54</v>
      </c>
      <c r="R31" s="64">
        <f t="shared" si="2"/>
        <v>16.91</v>
      </c>
      <c r="S31" s="11">
        <v>21.96</v>
      </c>
      <c r="T31" s="11">
        <v>2.27</v>
      </c>
      <c r="U31" s="11"/>
      <c r="V31" s="108">
        <v>16.600000000000001</v>
      </c>
      <c r="W31" s="64">
        <f t="shared" si="3"/>
        <v>20</v>
      </c>
      <c r="X31" s="11">
        <v>22.56</v>
      </c>
      <c r="Y31" s="64">
        <f t="shared" si="4"/>
        <v>42.56</v>
      </c>
      <c r="Z31" s="64"/>
      <c r="AA31" s="120">
        <v>18.95</v>
      </c>
      <c r="AB31" s="11">
        <v>3.75</v>
      </c>
      <c r="AC31" s="64">
        <v>22.25</v>
      </c>
      <c r="AD31" s="11">
        <v>4.9400000000000004</v>
      </c>
      <c r="AE31" s="64">
        <f t="shared" si="5"/>
        <v>37.17</v>
      </c>
      <c r="AF31" s="64"/>
      <c r="AG31" s="64"/>
      <c r="AH31" s="64">
        <f t="shared" si="6"/>
        <v>0</v>
      </c>
      <c r="AI31" s="11"/>
    </row>
    <row r="32" spans="1:35" s="7" customFormat="1" ht="19.5" customHeight="1" x14ac:dyDescent="0.25">
      <c r="A32" s="123">
        <v>25</v>
      </c>
      <c r="B32" s="229" t="s">
        <v>125</v>
      </c>
      <c r="C32" s="17">
        <v>843866</v>
      </c>
      <c r="D32" s="17" t="s">
        <v>123</v>
      </c>
      <c r="E32" s="16" t="s">
        <v>20</v>
      </c>
      <c r="F32" s="103">
        <v>2203909052</v>
      </c>
      <c r="G32" s="17" t="s">
        <v>124</v>
      </c>
      <c r="H32" s="21">
        <v>1755591383</v>
      </c>
      <c r="I32" s="5">
        <v>10</v>
      </c>
      <c r="J32" s="53">
        <v>0</v>
      </c>
      <c r="K32" s="11">
        <v>22</v>
      </c>
      <c r="L32" s="11">
        <v>22.61</v>
      </c>
      <c r="M32" s="11">
        <v>2</v>
      </c>
      <c r="N32" s="160">
        <f t="shared" si="0"/>
        <v>42.61</v>
      </c>
      <c r="O32" s="64">
        <f t="shared" si="1"/>
        <v>0</v>
      </c>
      <c r="P32" s="64">
        <v>22.45</v>
      </c>
      <c r="Q32" s="64">
        <v>5.54</v>
      </c>
      <c r="R32" s="64">
        <f t="shared" si="2"/>
        <v>16.91</v>
      </c>
      <c r="S32" s="11">
        <v>21.96</v>
      </c>
      <c r="T32" s="11">
        <v>2.27</v>
      </c>
      <c r="U32" s="11"/>
      <c r="V32" s="108">
        <v>16.600000000000001</v>
      </c>
      <c r="W32" s="64">
        <f t="shared" si="3"/>
        <v>20</v>
      </c>
      <c r="X32" s="11">
        <v>22.56</v>
      </c>
      <c r="Y32" s="64">
        <f t="shared" si="4"/>
        <v>42.56</v>
      </c>
      <c r="Z32" s="122">
        <v>7.79</v>
      </c>
      <c r="AA32" s="64"/>
      <c r="AB32" s="11">
        <v>3.75</v>
      </c>
      <c r="AC32" s="64">
        <v>22.25</v>
      </c>
      <c r="AD32" s="11">
        <v>4.9400000000000004</v>
      </c>
      <c r="AE32" s="64">
        <f t="shared" ref="AE32:AE49" si="7">+Y32-Z32-AA32-AB32+AC32-AD32</f>
        <v>48.330000000000005</v>
      </c>
      <c r="AF32" s="64"/>
      <c r="AG32" s="64"/>
      <c r="AH32" s="64">
        <f t="shared" si="6"/>
        <v>0</v>
      </c>
      <c r="AI32" s="11"/>
    </row>
    <row r="33" spans="1:35" s="7" customFormat="1" ht="19.5" customHeight="1" x14ac:dyDescent="0.25">
      <c r="A33" s="123">
        <v>26</v>
      </c>
      <c r="B33" s="229" t="s">
        <v>156</v>
      </c>
      <c r="C33" s="17">
        <v>843864</v>
      </c>
      <c r="D33" s="17" t="s">
        <v>126</v>
      </c>
      <c r="E33" s="16" t="s">
        <v>20</v>
      </c>
      <c r="F33" s="103" t="s">
        <v>127</v>
      </c>
      <c r="G33" s="16" t="s">
        <v>128</v>
      </c>
      <c r="H33" s="21" t="s">
        <v>129</v>
      </c>
      <c r="I33" s="5">
        <v>10</v>
      </c>
      <c r="J33" s="53">
        <v>0</v>
      </c>
      <c r="K33" s="11">
        <v>22</v>
      </c>
      <c r="L33" s="11">
        <v>22.61</v>
      </c>
      <c r="M33" s="11">
        <v>2</v>
      </c>
      <c r="N33" s="160">
        <f t="shared" si="0"/>
        <v>42.61</v>
      </c>
      <c r="O33" s="64">
        <f t="shared" si="1"/>
        <v>0</v>
      </c>
      <c r="P33" s="64">
        <v>22.45</v>
      </c>
      <c r="Q33" s="64">
        <v>5.54</v>
      </c>
      <c r="R33" s="64">
        <f t="shared" si="2"/>
        <v>16.91</v>
      </c>
      <c r="S33" s="11">
        <v>21.96</v>
      </c>
      <c r="T33" s="11">
        <v>2.27</v>
      </c>
      <c r="U33" s="11"/>
      <c r="V33" s="108">
        <v>16.600000000000001</v>
      </c>
      <c r="W33" s="64">
        <f t="shared" si="3"/>
        <v>20</v>
      </c>
      <c r="X33" s="11">
        <v>22.56</v>
      </c>
      <c r="Y33" s="64">
        <f>+W33+X33</f>
        <v>42.56</v>
      </c>
      <c r="Z33" s="64">
        <v>10</v>
      </c>
      <c r="AA33" s="64"/>
      <c r="AB33" s="11">
        <v>3.75</v>
      </c>
      <c r="AC33" s="64">
        <v>22.25</v>
      </c>
      <c r="AD33" s="11">
        <v>4.9400000000000004</v>
      </c>
      <c r="AE33" s="64">
        <f t="shared" si="7"/>
        <v>46.120000000000005</v>
      </c>
      <c r="AF33" s="64"/>
      <c r="AG33" s="64"/>
      <c r="AH33" s="64">
        <f t="shared" si="6"/>
        <v>0</v>
      </c>
      <c r="AI33" s="11"/>
    </row>
    <row r="34" spans="1:35" s="7" customFormat="1" ht="19.5" customHeight="1" x14ac:dyDescent="0.25">
      <c r="A34" s="123">
        <v>27</v>
      </c>
      <c r="B34" s="229" t="s">
        <v>156</v>
      </c>
      <c r="C34" s="17">
        <v>795120</v>
      </c>
      <c r="D34" s="17" t="s">
        <v>130</v>
      </c>
      <c r="E34" s="16" t="s">
        <v>20</v>
      </c>
      <c r="F34" s="103" t="s">
        <v>131</v>
      </c>
      <c r="G34" s="16" t="s">
        <v>132</v>
      </c>
      <c r="H34" s="21" t="s">
        <v>133</v>
      </c>
      <c r="I34" s="5">
        <v>10</v>
      </c>
      <c r="J34" s="53">
        <v>0</v>
      </c>
      <c r="K34" s="11">
        <v>22</v>
      </c>
      <c r="L34" s="11">
        <v>22.61</v>
      </c>
      <c r="M34" s="11">
        <v>2</v>
      </c>
      <c r="N34" s="160">
        <f t="shared" si="0"/>
        <v>42.61</v>
      </c>
      <c r="O34" s="64">
        <f t="shared" si="1"/>
        <v>0</v>
      </c>
      <c r="P34" s="64">
        <v>22.45</v>
      </c>
      <c r="Q34" s="64">
        <v>5.54</v>
      </c>
      <c r="R34" s="64">
        <f t="shared" si="2"/>
        <v>16.91</v>
      </c>
      <c r="S34" s="11">
        <v>21.96</v>
      </c>
      <c r="T34" s="11">
        <v>2.27</v>
      </c>
      <c r="U34" s="11"/>
      <c r="V34" s="108">
        <v>16.600000000000001</v>
      </c>
      <c r="W34" s="64">
        <f t="shared" si="3"/>
        <v>20</v>
      </c>
      <c r="X34" s="11">
        <v>22.56</v>
      </c>
      <c r="Y34" s="64">
        <f t="shared" si="4"/>
        <v>42.56</v>
      </c>
      <c r="Z34" s="122">
        <v>7.79</v>
      </c>
      <c r="AA34" s="64"/>
      <c r="AB34" s="11">
        <v>3.75</v>
      </c>
      <c r="AC34" s="64">
        <v>22.25</v>
      </c>
      <c r="AD34" s="11">
        <v>4.9400000000000004</v>
      </c>
      <c r="AE34" s="64">
        <f t="shared" si="7"/>
        <v>48.330000000000005</v>
      </c>
      <c r="AF34" s="64"/>
      <c r="AG34" s="64"/>
      <c r="AH34" s="64">
        <f t="shared" si="6"/>
        <v>0</v>
      </c>
      <c r="AI34" s="11"/>
    </row>
    <row r="35" spans="1:35" s="7" customFormat="1" ht="26.25" customHeight="1" x14ac:dyDescent="0.25">
      <c r="A35" s="123">
        <v>28</v>
      </c>
      <c r="B35" s="229" t="s">
        <v>156</v>
      </c>
      <c r="C35" s="17">
        <v>795124</v>
      </c>
      <c r="D35" s="17" t="s">
        <v>134</v>
      </c>
      <c r="E35" s="16" t="s">
        <v>200</v>
      </c>
      <c r="F35" s="103" t="s">
        <v>135</v>
      </c>
      <c r="G35" s="16" t="s">
        <v>136</v>
      </c>
      <c r="H35" s="21" t="s">
        <v>137</v>
      </c>
      <c r="I35" s="19" t="s">
        <v>201</v>
      </c>
      <c r="J35" s="53">
        <v>0</v>
      </c>
      <c r="K35" s="11">
        <v>22</v>
      </c>
      <c r="L35" s="11">
        <v>22.61</v>
      </c>
      <c r="M35" s="11">
        <v>2</v>
      </c>
      <c r="N35" s="160">
        <f t="shared" si="0"/>
        <v>42.61</v>
      </c>
      <c r="O35" s="64">
        <f t="shared" si="1"/>
        <v>0</v>
      </c>
      <c r="P35" s="64">
        <v>22.45</v>
      </c>
      <c r="Q35" s="64">
        <v>5.54</v>
      </c>
      <c r="R35" s="64">
        <f t="shared" si="2"/>
        <v>16.91</v>
      </c>
      <c r="S35" s="11">
        <v>21.96</v>
      </c>
      <c r="T35" s="11">
        <v>2.27</v>
      </c>
      <c r="U35" s="11"/>
      <c r="V35" s="108">
        <v>16.600000000000001</v>
      </c>
      <c r="W35" s="64">
        <f t="shared" si="3"/>
        <v>20</v>
      </c>
      <c r="X35" s="11">
        <v>22.56</v>
      </c>
      <c r="Y35" s="64">
        <f t="shared" si="4"/>
        <v>42.56</v>
      </c>
      <c r="Z35" s="64"/>
      <c r="AA35" s="120">
        <v>18.95</v>
      </c>
      <c r="AB35" s="11">
        <v>3.75</v>
      </c>
      <c r="AC35" s="64">
        <v>22.25</v>
      </c>
      <c r="AD35" s="11">
        <v>4.9400000000000004</v>
      </c>
      <c r="AE35" s="64">
        <f t="shared" si="7"/>
        <v>37.17</v>
      </c>
      <c r="AF35" s="64"/>
      <c r="AG35" s="64"/>
      <c r="AH35" s="64">
        <f t="shared" si="6"/>
        <v>0</v>
      </c>
      <c r="AI35" s="11"/>
    </row>
    <row r="36" spans="1:35" s="7" customFormat="1" ht="19.5" customHeight="1" x14ac:dyDescent="0.25">
      <c r="A36" s="123">
        <v>29</v>
      </c>
      <c r="B36" s="229" t="s">
        <v>156</v>
      </c>
      <c r="C36" s="17">
        <v>795128</v>
      </c>
      <c r="D36" s="17" t="s">
        <v>138</v>
      </c>
      <c r="E36" s="16" t="s">
        <v>42</v>
      </c>
      <c r="F36" s="103" t="s">
        <v>139</v>
      </c>
      <c r="G36" s="16" t="s">
        <v>140</v>
      </c>
      <c r="H36" s="21" t="s">
        <v>141</v>
      </c>
      <c r="I36" s="19" t="s">
        <v>202</v>
      </c>
      <c r="J36" s="53">
        <v>0</v>
      </c>
      <c r="K36" s="11">
        <v>22</v>
      </c>
      <c r="L36" s="11">
        <v>22.61</v>
      </c>
      <c r="M36" s="11">
        <v>2</v>
      </c>
      <c r="N36" s="160">
        <f t="shared" si="0"/>
        <v>42.61</v>
      </c>
      <c r="O36" s="64">
        <f t="shared" si="1"/>
        <v>0</v>
      </c>
      <c r="P36" s="64">
        <v>22.45</v>
      </c>
      <c r="Q36" s="64">
        <v>5.54</v>
      </c>
      <c r="R36" s="64">
        <f t="shared" si="2"/>
        <v>16.91</v>
      </c>
      <c r="S36" s="11">
        <v>21.96</v>
      </c>
      <c r="T36" s="11">
        <v>2.27</v>
      </c>
      <c r="U36" s="11"/>
      <c r="V36" s="108">
        <v>16.600000000000001</v>
      </c>
      <c r="W36" s="64">
        <f t="shared" si="3"/>
        <v>20</v>
      </c>
      <c r="X36" s="11">
        <v>22.56</v>
      </c>
      <c r="Y36" s="64">
        <f t="shared" si="4"/>
        <v>42.56</v>
      </c>
      <c r="Z36" s="122">
        <v>7.79</v>
      </c>
      <c r="AA36" s="64"/>
      <c r="AB36" s="11">
        <v>3.75</v>
      </c>
      <c r="AC36" s="64">
        <v>22.25</v>
      </c>
      <c r="AD36" s="11">
        <v>4.9400000000000004</v>
      </c>
      <c r="AE36" s="64">
        <f t="shared" si="7"/>
        <v>48.330000000000005</v>
      </c>
      <c r="AF36" s="64"/>
      <c r="AG36" s="64"/>
      <c r="AH36" s="64">
        <f t="shared" si="6"/>
        <v>0</v>
      </c>
      <c r="AI36" s="11"/>
    </row>
    <row r="37" spans="1:35" s="7" customFormat="1" ht="19.5" customHeight="1" x14ac:dyDescent="0.25">
      <c r="A37" s="123">
        <v>30</v>
      </c>
      <c r="B37" s="229" t="s">
        <v>156</v>
      </c>
      <c r="C37" s="17">
        <v>601851</v>
      </c>
      <c r="D37" s="17" t="s">
        <v>142</v>
      </c>
      <c r="E37" s="16" t="s">
        <v>20</v>
      </c>
      <c r="F37" s="103">
        <v>2203880698</v>
      </c>
      <c r="G37" s="16" t="s">
        <v>143</v>
      </c>
      <c r="H37" s="18">
        <v>1754405940</v>
      </c>
      <c r="I37" s="5">
        <v>10</v>
      </c>
      <c r="J37" s="53">
        <v>0</v>
      </c>
      <c r="K37" s="11">
        <v>22</v>
      </c>
      <c r="L37" s="11">
        <v>22.61</v>
      </c>
      <c r="M37" s="11">
        <v>2</v>
      </c>
      <c r="N37" s="160">
        <f t="shared" si="0"/>
        <v>42.61</v>
      </c>
      <c r="O37" s="64">
        <f t="shared" si="1"/>
        <v>0</v>
      </c>
      <c r="P37" s="64">
        <v>22.45</v>
      </c>
      <c r="Q37" s="64">
        <v>5.54</v>
      </c>
      <c r="R37" s="64">
        <f t="shared" si="2"/>
        <v>16.91</v>
      </c>
      <c r="S37" s="11">
        <v>21.96</v>
      </c>
      <c r="T37" s="11">
        <v>2.27</v>
      </c>
      <c r="U37" s="11"/>
      <c r="V37" s="108">
        <v>16.600000000000001</v>
      </c>
      <c r="W37" s="64">
        <f t="shared" si="3"/>
        <v>20</v>
      </c>
      <c r="X37" s="11">
        <v>22.56</v>
      </c>
      <c r="Y37" s="64">
        <f t="shared" si="4"/>
        <v>42.56</v>
      </c>
      <c r="Z37" s="64"/>
      <c r="AA37" s="120">
        <v>18.95</v>
      </c>
      <c r="AB37" s="11">
        <v>3.75</v>
      </c>
      <c r="AC37" s="64">
        <v>22.25</v>
      </c>
      <c r="AD37" s="11">
        <v>4.9400000000000004</v>
      </c>
      <c r="AE37" s="64">
        <f t="shared" si="7"/>
        <v>37.17</v>
      </c>
      <c r="AF37" s="64"/>
      <c r="AG37" s="64"/>
      <c r="AH37" s="64">
        <f t="shared" si="6"/>
        <v>0</v>
      </c>
      <c r="AI37" s="11"/>
    </row>
    <row r="38" spans="1:35" s="7" customFormat="1" ht="19.5" customHeight="1" x14ac:dyDescent="0.25">
      <c r="A38" s="123">
        <v>31</v>
      </c>
      <c r="B38" s="229" t="s">
        <v>156</v>
      </c>
      <c r="C38" s="17">
        <v>830942</v>
      </c>
      <c r="D38" s="17" t="s">
        <v>144</v>
      </c>
      <c r="E38" s="16" t="s">
        <v>20</v>
      </c>
      <c r="F38" s="103" t="s">
        <v>145</v>
      </c>
      <c r="G38" s="16" t="s">
        <v>146</v>
      </c>
      <c r="H38" s="18" t="s">
        <v>147</v>
      </c>
      <c r="I38" s="5">
        <v>10</v>
      </c>
      <c r="J38" s="53">
        <v>0</v>
      </c>
      <c r="K38" s="11">
        <v>22</v>
      </c>
      <c r="L38" s="11">
        <v>22.61</v>
      </c>
      <c r="M38" s="11">
        <v>2</v>
      </c>
      <c r="N38" s="160">
        <f t="shared" si="0"/>
        <v>42.61</v>
      </c>
      <c r="O38" s="64">
        <f t="shared" si="1"/>
        <v>0</v>
      </c>
      <c r="P38" s="64">
        <v>22.45</v>
      </c>
      <c r="Q38" s="64">
        <v>5.54</v>
      </c>
      <c r="R38" s="64">
        <f t="shared" si="2"/>
        <v>16.91</v>
      </c>
      <c r="S38" s="11">
        <v>21.96</v>
      </c>
      <c r="T38" s="11">
        <v>2.27</v>
      </c>
      <c r="U38" s="11"/>
      <c r="V38" s="108">
        <v>16.600000000000001</v>
      </c>
      <c r="W38" s="64">
        <f t="shared" si="3"/>
        <v>20</v>
      </c>
      <c r="X38" s="11">
        <v>22.56</v>
      </c>
      <c r="Y38" s="64">
        <f t="shared" si="4"/>
        <v>42.56</v>
      </c>
      <c r="Z38" s="122">
        <v>7.79</v>
      </c>
      <c r="AA38" s="64"/>
      <c r="AB38" s="11">
        <v>3.75</v>
      </c>
      <c r="AC38" s="64">
        <v>22.25</v>
      </c>
      <c r="AD38" s="11">
        <v>4.9400000000000004</v>
      </c>
      <c r="AE38" s="64">
        <f t="shared" si="7"/>
        <v>48.330000000000005</v>
      </c>
      <c r="AF38" s="64"/>
      <c r="AG38" s="64"/>
      <c r="AH38" s="64">
        <f t="shared" si="6"/>
        <v>0</v>
      </c>
      <c r="AI38" s="11"/>
    </row>
    <row r="39" spans="1:35" s="7" customFormat="1" ht="24" customHeight="1" x14ac:dyDescent="0.25">
      <c r="A39" s="123">
        <v>32</v>
      </c>
      <c r="B39" s="229" t="s">
        <v>156</v>
      </c>
      <c r="C39" s="17">
        <v>738571</v>
      </c>
      <c r="D39" s="17" t="s">
        <v>148</v>
      </c>
      <c r="E39" s="16" t="s">
        <v>204</v>
      </c>
      <c r="F39" s="103" t="s">
        <v>149</v>
      </c>
      <c r="G39" s="16" t="s">
        <v>150</v>
      </c>
      <c r="H39" s="18" t="s">
        <v>151</v>
      </c>
      <c r="I39" s="19" t="s">
        <v>203</v>
      </c>
      <c r="J39" s="53">
        <v>0</v>
      </c>
      <c r="K39" s="11">
        <v>22</v>
      </c>
      <c r="L39" s="11">
        <v>22.61</v>
      </c>
      <c r="M39" s="11">
        <v>2</v>
      </c>
      <c r="N39" s="160">
        <f t="shared" si="0"/>
        <v>42.61</v>
      </c>
      <c r="O39" s="64">
        <f t="shared" si="1"/>
        <v>0</v>
      </c>
      <c r="P39" s="64">
        <v>22.45</v>
      </c>
      <c r="Q39" s="64">
        <v>5.54</v>
      </c>
      <c r="R39" s="64">
        <f t="shared" si="2"/>
        <v>16.91</v>
      </c>
      <c r="S39" s="11">
        <v>21.96</v>
      </c>
      <c r="T39" s="11">
        <v>2.27</v>
      </c>
      <c r="U39" s="11"/>
      <c r="V39" s="108">
        <v>18.740000000000002</v>
      </c>
      <c r="W39" s="64">
        <f t="shared" si="3"/>
        <v>17.86</v>
      </c>
      <c r="X39" s="11">
        <v>22.56</v>
      </c>
      <c r="Y39" s="64">
        <f t="shared" si="4"/>
        <v>40.42</v>
      </c>
      <c r="Z39" s="64"/>
      <c r="AA39" s="120">
        <v>18.95</v>
      </c>
      <c r="AB39" s="11">
        <v>3.75</v>
      </c>
      <c r="AC39" s="64">
        <v>22.25</v>
      </c>
      <c r="AD39" s="11">
        <v>4.9400000000000004</v>
      </c>
      <c r="AE39" s="64">
        <f t="shared" si="7"/>
        <v>35.03</v>
      </c>
      <c r="AF39" s="64"/>
      <c r="AG39" s="64"/>
      <c r="AH39" s="64">
        <f t="shared" si="6"/>
        <v>0</v>
      </c>
      <c r="AI39" s="11">
        <v>120.7</v>
      </c>
    </row>
    <row r="40" spans="1:35" s="7" customFormat="1" ht="19.5" customHeight="1" x14ac:dyDescent="0.25">
      <c r="A40" s="123">
        <v>33</v>
      </c>
      <c r="B40" s="229" t="s">
        <v>156</v>
      </c>
      <c r="C40" s="17">
        <v>637024</v>
      </c>
      <c r="D40" s="17" t="s">
        <v>152</v>
      </c>
      <c r="E40" s="16" t="s">
        <v>19</v>
      </c>
      <c r="F40" s="103" t="s">
        <v>153</v>
      </c>
      <c r="G40" s="16" t="s">
        <v>154</v>
      </c>
      <c r="H40" s="18" t="s">
        <v>155</v>
      </c>
      <c r="I40" s="19" t="s">
        <v>205</v>
      </c>
      <c r="J40" s="53">
        <v>0</v>
      </c>
      <c r="K40" s="11">
        <v>22</v>
      </c>
      <c r="L40" s="11">
        <v>22.61</v>
      </c>
      <c r="M40" s="11">
        <v>2</v>
      </c>
      <c r="N40" s="160">
        <f t="shared" si="0"/>
        <v>42.61</v>
      </c>
      <c r="O40" s="64">
        <f t="shared" si="1"/>
        <v>0</v>
      </c>
      <c r="P40" s="64">
        <v>22.45</v>
      </c>
      <c r="Q40" s="64">
        <v>5.54</v>
      </c>
      <c r="R40" s="64">
        <f t="shared" si="2"/>
        <v>16.91</v>
      </c>
      <c r="S40" s="11">
        <v>21.96</v>
      </c>
      <c r="T40" s="11">
        <v>2.27</v>
      </c>
      <c r="U40" s="11"/>
      <c r="V40" s="108">
        <v>16.600000000000001</v>
      </c>
      <c r="W40" s="64">
        <f t="shared" si="3"/>
        <v>20</v>
      </c>
      <c r="X40" s="11">
        <v>22.56</v>
      </c>
      <c r="Y40" s="64">
        <f t="shared" si="4"/>
        <v>42.56</v>
      </c>
      <c r="Z40" s="122">
        <v>7.79</v>
      </c>
      <c r="AA40" s="64"/>
      <c r="AB40" s="11">
        <v>3.75</v>
      </c>
      <c r="AC40" s="64">
        <v>22.25</v>
      </c>
      <c r="AD40" s="11">
        <v>4.9400000000000004</v>
      </c>
      <c r="AE40" s="64">
        <f t="shared" si="7"/>
        <v>48.330000000000005</v>
      </c>
      <c r="AF40" s="64"/>
      <c r="AG40" s="64"/>
      <c r="AH40" s="64">
        <f t="shared" si="6"/>
        <v>0</v>
      </c>
      <c r="AI40" s="11"/>
    </row>
    <row r="41" spans="1:35" s="7" customFormat="1" ht="19.5" customHeight="1" x14ac:dyDescent="0.25">
      <c r="A41" s="123">
        <v>34</v>
      </c>
      <c r="B41" s="229" t="s">
        <v>163</v>
      </c>
      <c r="C41" s="29">
        <v>804638</v>
      </c>
      <c r="D41" s="29" t="s">
        <v>157</v>
      </c>
      <c r="E41" s="16" t="s">
        <v>101</v>
      </c>
      <c r="F41" s="30" t="s">
        <v>158</v>
      </c>
      <c r="G41" s="29" t="s">
        <v>159</v>
      </c>
      <c r="H41" s="29">
        <v>1701392167</v>
      </c>
      <c r="I41" s="19" t="s">
        <v>196</v>
      </c>
      <c r="J41" s="53">
        <v>0</v>
      </c>
      <c r="K41" s="11">
        <v>22</v>
      </c>
      <c r="L41" s="11">
        <v>22.61</v>
      </c>
      <c r="M41" s="11">
        <v>2</v>
      </c>
      <c r="N41" s="160">
        <f t="shared" si="0"/>
        <v>42.61</v>
      </c>
      <c r="O41" s="64">
        <f t="shared" si="1"/>
        <v>0</v>
      </c>
      <c r="P41" s="64">
        <v>22.45</v>
      </c>
      <c r="Q41" s="64">
        <v>5.54</v>
      </c>
      <c r="R41" s="64">
        <f t="shared" si="2"/>
        <v>16.91</v>
      </c>
      <c r="S41" s="11">
        <v>21.96</v>
      </c>
      <c r="T41" s="11">
        <v>2.27</v>
      </c>
      <c r="U41" s="11"/>
      <c r="V41" s="108">
        <v>16.600000000000001</v>
      </c>
      <c r="W41" s="64">
        <f t="shared" si="3"/>
        <v>20</v>
      </c>
      <c r="X41" s="11">
        <v>22.56</v>
      </c>
      <c r="Y41" s="64">
        <f t="shared" si="4"/>
        <v>42.56</v>
      </c>
      <c r="Z41" s="64"/>
      <c r="AA41" s="120">
        <v>18.95</v>
      </c>
      <c r="AB41" s="11">
        <v>3.75</v>
      </c>
      <c r="AC41" s="64">
        <v>22.25</v>
      </c>
      <c r="AD41" s="11">
        <v>4.9400000000000004</v>
      </c>
      <c r="AE41" s="64">
        <f t="shared" si="7"/>
        <v>37.17</v>
      </c>
      <c r="AF41" s="64"/>
      <c r="AG41" s="64"/>
      <c r="AH41" s="64">
        <f t="shared" si="6"/>
        <v>0</v>
      </c>
      <c r="AI41" s="11"/>
    </row>
    <row r="42" spans="1:35" s="7" customFormat="1" ht="27.75" customHeight="1" x14ac:dyDescent="0.25">
      <c r="A42" s="123">
        <v>35</v>
      </c>
      <c r="B42" s="229" t="s">
        <v>163</v>
      </c>
      <c r="C42" s="29">
        <v>840219</v>
      </c>
      <c r="D42" s="29" t="s">
        <v>160</v>
      </c>
      <c r="E42" s="16" t="s">
        <v>198</v>
      </c>
      <c r="F42" s="30" t="s">
        <v>161</v>
      </c>
      <c r="G42" s="29" t="s">
        <v>162</v>
      </c>
      <c r="H42" s="29">
        <v>1713889374</v>
      </c>
      <c r="I42" s="19" t="s">
        <v>199</v>
      </c>
      <c r="J42" s="53">
        <v>0</v>
      </c>
      <c r="K42" s="11">
        <v>22</v>
      </c>
      <c r="L42" s="11">
        <v>22.61</v>
      </c>
      <c r="M42" s="11">
        <v>2</v>
      </c>
      <c r="N42" s="160">
        <f t="shared" si="0"/>
        <v>42.61</v>
      </c>
      <c r="O42" s="64">
        <f t="shared" si="1"/>
        <v>0</v>
      </c>
      <c r="P42" s="64">
        <v>22.45</v>
      </c>
      <c r="Q42" s="64">
        <v>5.54</v>
      </c>
      <c r="R42" s="64">
        <f t="shared" si="2"/>
        <v>16.91</v>
      </c>
      <c r="S42" s="11">
        <v>21.96</v>
      </c>
      <c r="T42" s="11">
        <v>2.27</v>
      </c>
      <c r="U42" s="11"/>
      <c r="V42" s="108">
        <v>16.600000000000001</v>
      </c>
      <c r="W42" s="64">
        <f t="shared" si="3"/>
        <v>20</v>
      </c>
      <c r="X42" s="11">
        <v>22.56</v>
      </c>
      <c r="Y42" s="64">
        <f t="shared" si="4"/>
        <v>42.56</v>
      </c>
      <c r="Z42" s="64"/>
      <c r="AA42" s="120">
        <v>18.95</v>
      </c>
      <c r="AB42" s="11">
        <v>3.75</v>
      </c>
      <c r="AC42" s="64">
        <v>22.25</v>
      </c>
      <c r="AD42" s="11">
        <v>4.9400000000000004</v>
      </c>
      <c r="AE42" s="64">
        <f t="shared" si="7"/>
        <v>37.17</v>
      </c>
      <c r="AF42" s="64"/>
      <c r="AG42" s="64"/>
      <c r="AH42" s="64">
        <f t="shared" si="6"/>
        <v>0</v>
      </c>
      <c r="AI42" s="11"/>
    </row>
    <row r="43" spans="1:35" s="7" customFormat="1" ht="19.5" customHeight="1" x14ac:dyDescent="0.25">
      <c r="A43" s="123">
        <v>36</v>
      </c>
      <c r="B43" s="229" t="s">
        <v>183</v>
      </c>
      <c r="C43" s="17">
        <v>722607</v>
      </c>
      <c r="D43" s="17" t="s">
        <v>164</v>
      </c>
      <c r="E43" s="16" t="s">
        <v>20</v>
      </c>
      <c r="F43" s="103" t="s">
        <v>165</v>
      </c>
      <c r="G43" s="16" t="s">
        <v>166</v>
      </c>
      <c r="H43" s="18" t="s">
        <v>167</v>
      </c>
      <c r="I43" s="5">
        <v>10</v>
      </c>
      <c r="J43" s="53">
        <v>0</v>
      </c>
      <c r="K43" s="11">
        <v>22</v>
      </c>
      <c r="L43" s="11">
        <v>22.61</v>
      </c>
      <c r="M43" s="11">
        <v>2</v>
      </c>
      <c r="N43" s="160">
        <f t="shared" si="0"/>
        <v>42.61</v>
      </c>
      <c r="O43" s="64">
        <f t="shared" si="1"/>
        <v>0</v>
      </c>
      <c r="P43" s="64">
        <v>22.45</v>
      </c>
      <c r="Q43" s="64">
        <v>5.54</v>
      </c>
      <c r="R43" s="64">
        <f t="shared" si="2"/>
        <v>16.91</v>
      </c>
      <c r="S43" s="11">
        <v>21.96</v>
      </c>
      <c r="T43" s="11">
        <v>2.27</v>
      </c>
      <c r="U43" s="11"/>
      <c r="V43" s="108">
        <v>16.600000000000001</v>
      </c>
      <c r="W43" s="64">
        <f t="shared" si="3"/>
        <v>20</v>
      </c>
      <c r="X43" s="11">
        <v>22.56</v>
      </c>
      <c r="Y43" s="64">
        <f t="shared" si="4"/>
        <v>42.56</v>
      </c>
      <c r="Z43" s="122">
        <v>7.79</v>
      </c>
      <c r="AA43" s="64"/>
      <c r="AB43" s="11">
        <v>3.75</v>
      </c>
      <c r="AC43" s="64">
        <v>22.25</v>
      </c>
      <c r="AD43" s="11">
        <v>4.9400000000000004</v>
      </c>
      <c r="AE43" s="64">
        <f t="shared" si="7"/>
        <v>48.330000000000005</v>
      </c>
      <c r="AF43" s="64"/>
      <c r="AG43" s="64"/>
      <c r="AH43" s="64">
        <f t="shared" si="6"/>
        <v>0</v>
      </c>
      <c r="AI43" s="11"/>
    </row>
    <row r="44" spans="1:35" s="7" customFormat="1" ht="19.5" customHeight="1" x14ac:dyDescent="0.25">
      <c r="A44" s="123">
        <v>37</v>
      </c>
      <c r="B44" s="229" t="s">
        <v>183</v>
      </c>
      <c r="C44" s="17">
        <v>755708</v>
      </c>
      <c r="D44" s="17" t="s">
        <v>168</v>
      </c>
      <c r="E44" s="16" t="s">
        <v>52</v>
      </c>
      <c r="F44" s="103" t="s">
        <v>169</v>
      </c>
      <c r="G44" s="16" t="s">
        <v>170</v>
      </c>
      <c r="H44" s="18" t="s">
        <v>171</v>
      </c>
      <c r="I44" s="19" t="s">
        <v>194</v>
      </c>
      <c r="J44" s="53">
        <v>0</v>
      </c>
      <c r="K44" s="11">
        <v>22</v>
      </c>
      <c r="L44" s="11">
        <v>22.61</v>
      </c>
      <c r="M44" s="11">
        <v>2</v>
      </c>
      <c r="N44" s="160">
        <f t="shared" si="0"/>
        <v>42.61</v>
      </c>
      <c r="O44" s="64">
        <f t="shared" si="1"/>
        <v>0</v>
      </c>
      <c r="P44" s="64">
        <v>22.45</v>
      </c>
      <c r="Q44" s="64">
        <v>5.54</v>
      </c>
      <c r="R44" s="64">
        <f t="shared" si="2"/>
        <v>16.91</v>
      </c>
      <c r="S44" s="11">
        <v>21.96</v>
      </c>
      <c r="T44" s="11">
        <v>2.27</v>
      </c>
      <c r="U44" s="11"/>
      <c r="V44" s="108">
        <v>16.600000000000001</v>
      </c>
      <c r="W44" s="64">
        <f t="shared" si="3"/>
        <v>20</v>
      </c>
      <c r="X44" s="11">
        <v>22.56</v>
      </c>
      <c r="Y44" s="64">
        <f t="shared" si="4"/>
        <v>42.56</v>
      </c>
      <c r="Z44" s="122">
        <v>7.79</v>
      </c>
      <c r="AA44" s="64"/>
      <c r="AB44" s="11">
        <v>3.75</v>
      </c>
      <c r="AC44" s="64">
        <v>22.25</v>
      </c>
      <c r="AD44" s="11">
        <v>4.9400000000000004</v>
      </c>
      <c r="AE44" s="64">
        <f t="shared" si="7"/>
        <v>48.330000000000005</v>
      </c>
      <c r="AF44" s="64"/>
      <c r="AG44" s="64"/>
      <c r="AH44" s="64">
        <f t="shared" si="6"/>
        <v>0</v>
      </c>
      <c r="AI44" s="11"/>
    </row>
    <row r="45" spans="1:35" s="7" customFormat="1" ht="19.5" customHeight="1" x14ac:dyDescent="0.25">
      <c r="A45" s="123">
        <v>38</v>
      </c>
      <c r="B45" s="229" t="s">
        <v>183</v>
      </c>
      <c r="C45" s="17">
        <v>798796</v>
      </c>
      <c r="D45" s="17" t="s">
        <v>172</v>
      </c>
      <c r="E45" s="16" t="s">
        <v>173</v>
      </c>
      <c r="F45" s="401" t="s">
        <v>174</v>
      </c>
      <c r="G45" s="400" t="s">
        <v>175</v>
      </c>
      <c r="H45" s="401" t="s">
        <v>176</v>
      </c>
      <c r="I45" s="19" t="s">
        <v>195</v>
      </c>
      <c r="J45" s="53">
        <v>0</v>
      </c>
      <c r="K45" s="11">
        <v>22</v>
      </c>
      <c r="L45" s="11">
        <v>22.61</v>
      </c>
      <c r="M45" s="11">
        <v>2</v>
      </c>
      <c r="N45" s="160">
        <f t="shared" si="0"/>
        <v>42.61</v>
      </c>
      <c r="O45" s="64">
        <f t="shared" si="1"/>
        <v>0</v>
      </c>
      <c r="P45" s="64">
        <v>22.45</v>
      </c>
      <c r="Q45" s="64">
        <v>5.54</v>
      </c>
      <c r="R45" s="64">
        <f t="shared" si="2"/>
        <v>16.91</v>
      </c>
      <c r="S45" s="11">
        <v>21.96</v>
      </c>
      <c r="T45" s="11">
        <v>2.27</v>
      </c>
      <c r="U45" s="11"/>
      <c r="V45" s="108">
        <v>16.600000000000001</v>
      </c>
      <c r="W45" s="64">
        <f t="shared" si="3"/>
        <v>20</v>
      </c>
      <c r="X45" s="11">
        <v>22.56</v>
      </c>
      <c r="Y45" s="64">
        <f t="shared" si="4"/>
        <v>42.56</v>
      </c>
      <c r="Z45" s="122">
        <v>7.79</v>
      </c>
      <c r="AA45" s="64"/>
      <c r="AB45" s="11">
        <v>3.75</v>
      </c>
      <c r="AC45" s="64">
        <v>22.25</v>
      </c>
      <c r="AD45" s="11">
        <v>4.9400000000000004</v>
      </c>
      <c r="AE45" s="64">
        <f t="shared" si="7"/>
        <v>48.330000000000005</v>
      </c>
      <c r="AF45" s="64"/>
      <c r="AG45" s="64"/>
      <c r="AH45" s="64">
        <f t="shared" si="6"/>
        <v>0</v>
      </c>
      <c r="AI45" s="11"/>
    </row>
    <row r="46" spans="1:35" s="7" customFormat="1" ht="19.5" customHeight="1" x14ac:dyDescent="0.25">
      <c r="A46" s="123">
        <v>39</v>
      </c>
      <c r="B46" s="229" t="s">
        <v>183</v>
      </c>
      <c r="C46" s="17">
        <v>176041</v>
      </c>
      <c r="D46" s="17" t="s">
        <v>177</v>
      </c>
      <c r="E46" s="16" t="s">
        <v>173</v>
      </c>
      <c r="F46" s="401"/>
      <c r="G46" s="400"/>
      <c r="H46" s="401"/>
      <c r="I46" s="19" t="s">
        <v>195</v>
      </c>
      <c r="J46" s="53">
        <v>0</v>
      </c>
      <c r="K46" s="11">
        <v>22</v>
      </c>
      <c r="L46" s="11">
        <v>22.61</v>
      </c>
      <c r="M46" s="11">
        <v>2</v>
      </c>
      <c r="N46" s="160">
        <f t="shared" si="0"/>
        <v>42.61</v>
      </c>
      <c r="O46" s="64">
        <f t="shared" si="1"/>
        <v>0</v>
      </c>
      <c r="P46" s="64">
        <v>22.45</v>
      </c>
      <c r="Q46" s="64">
        <v>5.54</v>
      </c>
      <c r="R46" s="64">
        <f t="shared" si="2"/>
        <v>16.91</v>
      </c>
      <c r="S46" s="11">
        <v>21.96</v>
      </c>
      <c r="T46" s="11">
        <v>2.27</v>
      </c>
      <c r="U46" s="11"/>
      <c r="V46" s="108">
        <v>16.600000000000001</v>
      </c>
      <c r="W46" s="64">
        <f t="shared" si="3"/>
        <v>20</v>
      </c>
      <c r="X46" s="11">
        <v>22.56</v>
      </c>
      <c r="Y46" s="64">
        <f t="shared" si="4"/>
        <v>42.56</v>
      </c>
      <c r="Z46" s="122">
        <v>7.79</v>
      </c>
      <c r="AA46" s="64"/>
      <c r="AB46" s="11">
        <v>3.75</v>
      </c>
      <c r="AC46" s="64">
        <v>22.25</v>
      </c>
      <c r="AD46" s="11">
        <v>4.9400000000000004</v>
      </c>
      <c r="AE46" s="64">
        <f t="shared" si="7"/>
        <v>48.330000000000005</v>
      </c>
      <c r="AF46" s="64"/>
      <c r="AG46" s="64"/>
      <c r="AH46" s="64">
        <f t="shared" si="6"/>
        <v>0</v>
      </c>
      <c r="AI46" s="11"/>
    </row>
    <row r="47" spans="1:35" s="7" customFormat="1" ht="19.5" customHeight="1" x14ac:dyDescent="0.25">
      <c r="A47" s="123">
        <v>40</v>
      </c>
      <c r="B47" s="229" t="s">
        <v>183</v>
      </c>
      <c r="C47" s="17">
        <v>811920</v>
      </c>
      <c r="D47" s="31" t="s">
        <v>178</v>
      </c>
      <c r="E47" s="16" t="s">
        <v>20</v>
      </c>
      <c r="F47" s="401" t="s">
        <v>179</v>
      </c>
      <c r="G47" s="400" t="s">
        <v>180</v>
      </c>
      <c r="H47" s="401" t="s">
        <v>181</v>
      </c>
      <c r="I47" s="5">
        <v>10</v>
      </c>
      <c r="J47" s="53">
        <v>0</v>
      </c>
      <c r="K47" s="11">
        <v>22</v>
      </c>
      <c r="L47" s="11">
        <v>22.61</v>
      </c>
      <c r="M47" s="11">
        <v>2</v>
      </c>
      <c r="N47" s="160">
        <f t="shared" si="0"/>
        <v>42.61</v>
      </c>
      <c r="O47" s="64">
        <f t="shared" si="1"/>
        <v>0</v>
      </c>
      <c r="P47" s="64">
        <v>22.45</v>
      </c>
      <c r="Q47" s="64">
        <v>5.54</v>
      </c>
      <c r="R47" s="64">
        <f t="shared" si="2"/>
        <v>16.91</v>
      </c>
      <c r="S47" s="11">
        <v>21.96</v>
      </c>
      <c r="T47" s="11">
        <v>2.27</v>
      </c>
      <c r="U47" s="11"/>
      <c r="V47" s="108">
        <v>16.600000000000001</v>
      </c>
      <c r="W47" s="64">
        <f t="shared" si="3"/>
        <v>20</v>
      </c>
      <c r="X47" s="11">
        <v>22.56</v>
      </c>
      <c r="Y47" s="64">
        <f t="shared" si="4"/>
        <v>42.56</v>
      </c>
      <c r="Z47" s="122">
        <v>7.79</v>
      </c>
      <c r="AA47" s="64"/>
      <c r="AB47" s="11">
        <v>3.75</v>
      </c>
      <c r="AC47" s="64">
        <v>22.25</v>
      </c>
      <c r="AD47" s="11">
        <v>4.9400000000000004</v>
      </c>
      <c r="AE47" s="64">
        <f t="shared" si="7"/>
        <v>48.330000000000005</v>
      </c>
      <c r="AF47" s="64"/>
      <c r="AG47" s="64"/>
      <c r="AH47" s="64">
        <f t="shared" si="6"/>
        <v>0</v>
      </c>
      <c r="AI47" s="11"/>
    </row>
    <row r="48" spans="1:35" s="7" customFormat="1" ht="19.5" customHeight="1" x14ac:dyDescent="0.25">
      <c r="A48" s="123">
        <v>41</v>
      </c>
      <c r="B48" s="229" t="s">
        <v>183</v>
      </c>
      <c r="C48" s="17">
        <v>856826</v>
      </c>
      <c r="D48" s="31" t="s">
        <v>182</v>
      </c>
      <c r="E48" s="16" t="s">
        <v>20</v>
      </c>
      <c r="F48" s="401"/>
      <c r="G48" s="400"/>
      <c r="H48" s="401"/>
      <c r="I48" s="5">
        <v>10</v>
      </c>
      <c r="J48" s="53">
        <v>0</v>
      </c>
      <c r="K48" s="11">
        <v>22</v>
      </c>
      <c r="L48" s="11">
        <v>22.61</v>
      </c>
      <c r="M48" s="11">
        <v>2</v>
      </c>
      <c r="N48" s="160">
        <f t="shared" si="0"/>
        <v>42.61</v>
      </c>
      <c r="O48" s="64">
        <f t="shared" si="1"/>
        <v>0</v>
      </c>
      <c r="P48" s="64">
        <v>22.45</v>
      </c>
      <c r="Q48" s="64">
        <v>5.54</v>
      </c>
      <c r="R48" s="64">
        <f t="shared" si="2"/>
        <v>16.91</v>
      </c>
      <c r="S48" s="11">
        <v>21.96</v>
      </c>
      <c r="T48" s="11">
        <v>2.27</v>
      </c>
      <c r="U48" s="11"/>
      <c r="V48" s="108">
        <v>16.600000000000001</v>
      </c>
      <c r="W48" s="64">
        <f t="shared" si="3"/>
        <v>20</v>
      </c>
      <c r="X48" s="11">
        <v>22.56</v>
      </c>
      <c r="Y48" s="64">
        <f t="shared" si="4"/>
        <v>42.56</v>
      </c>
      <c r="Z48" s="64"/>
      <c r="AA48" s="120">
        <v>18.95</v>
      </c>
      <c r="AB48" s="11">
        <v>3.75</v>
      </c>
      <c r="AC48" s="64">
        <v>22.25</v>
      </c>
      <c r="AD48" s="11">
        <v>4.9400000000000004</v>
      </c>
      <c r="AE48" s="64">
        <f t="shared" si="7"/>
        <v>37.17</v>
      </c>
      <c r="AF48" s="64"/>
      <c r="AG48" s="64"/>
      <c r="AH48" s="64">
        <f t="shared" si="6"/>
        <v>0</v>
      </c>
      <c r="AI48" s="11"/>
    </row>
    <row r="49" spans="1:35" s="7" customFormat="1" ht="19.5" customHeight="1" x14ac:dyDescent="0.25">
      <c r="A49" s="123">
        <v>42</v>
      </c>
      <c r="B49" s="229" t="s">
        <v>193</v>
      </c>
      <c r="C49" s="17">
        <v>694384</v>
      </c>
      <c r="D49" s="17" t="s">
        <v>184</v>
      </c>
      <c r="E49" s="144" t="s">
        <v>20</v>
      </c>
      <c r="F49" s="146" t="s">
        <v>185</v>
      </c>
      <c r="G49" s="145" t="s">
        <v>186</v>
      </c>
      <c r="H49" s="146" t="s">
        <v>187</v>
      </c>
      <c r="I49" s="143">
        <v>10</v>
      </c>
      <c r="J49" s="53">
        <v>0</v>
      </c>
      <c r="K49" s="11">
        <v>22</v>
      </c>
      <c r="L49" s="11">
        <v>22.61</v>
      </c>
      <c r="M49" s="11">
        <v>2</v>
      </c>
      <c r="N49" s="160">
        <f t="shared" si="0"/>
        <v>42.61</v>
      </c>
      <c r="O49" s="64">
        <f t="shared" si="1"/>
        <v>0</v>
      </c>
      <c r="P49" s="64">
        <v>22.45</v>
      </c>
      <c r="Q49" s="64">
        <v>5.54</v>
      </c>
      <c r="R49" s="64">
        <f t="shared" si="2"/>
        <v>16.91</v>
      </c>
      <c r="S49" s="11">
        <v>21.96</v>
      </c>
      <c r="T49" s="11">
        <v>2.27</v>
      </c>
      <c r="U49" s="11"/>
      <c r="V49" s="108">
        <v>16.600000000000001</v>
      </c>
      <c r="W49" s="64">
        <f t="shared" si="3"/>
        <v>20</v>
      </c>
      <c r="X49" s="11">
        <v>22.56</v>
      </c>
      <c r="Y49" s="64">
        <f t="shared" si="4"/>
        <v>42.56</v>
      </c>
      <c r="Z49" s="64"/>
      <c r="AA49" s="120">
        <v>18.95</v>
      </c>
      <c r="AB49" s="11">
        <v>3.75</v>
      </c>
      <c r="AC49" s="64">
        <v>22.25</v>
      </c>
      <c r="AD49" s="11">
        <v>4.9400000000000004</v>
      </c>
      <c r="AE49" s="64">
        <f t="shared" si="7"/>
        <v>37.17</v>
      </c>
      <c r="AF49" s="64"/>
      <c r="AG49" s="64"/>
      <c r="AH49" s="64">
        <f t="shared" si="6"/>
        <v>0</v>
      </c>
      <c r="AI49" s="11"/>
    </row>
    <row r="50" spans="1:35" s="7" customFormat="1" ht="19.5" customHeight="1" x14ac:dyDescent="0.25">
      <c r="A50" s="123">
        <v>43</v>
      </c>
      <c r="B50" s="229" t="s">
        <v>193</v>
      </c>
      <c r="C50" s="17">
        <v>801397</v>
      </c>
      <c r="D50" s="17" t="s">
        <v>189</v>
      </c>
      <c r="E50" s="16" t="s">
        <v>20</v>
      </c>
      <c r="F50" s="103" t="s">
        <v>190</v>
      </c>
      <c r="G50" s="16" t="s">
        <v>191</v>
      </c>
      <c r="H50" s="18" t="s">
        <v>192</v>
      </c>
      <c r="I50" s="5">
        <v>10</v>
      </c>
      <c r="J50" s="54">
        <v>0</v>
      </c>
      <c r="K50" s="11">
        <v>22</v>
      </c>
      <c r="L50" s="11">
        <v>22.61</v>
      </c>
      <c r="M50" s="11">
        <v>2</v>
      </c>
      <c r="N50" s="160">
        <f t="shared" si="0"/>
        <v>42.61</v>
      </c>
      <c r="O50" s="64">
        <f t="shared" si="1"/>
        <v>0</v>
      </c>
      <c r="P50" s="64">
        <v>22.45</v>
      </c>
      <c r="Q50" s="64">
        <v>5.54</v>
      </c>
      <c r="R50" s="64">
        <f t="shared" si="2"/>
        <v>16.91</v>
      </c>
      <c r="S50" s="11">
        <v>21.96</v>
      </c>
      <c r="T50" s="11">
        <v>2.27</v>
      </c>
      <c r="U50" s="11"/>
      <c r="V50" s="108">
        <v>16.600000000000001</v>
      </c>
      <c r="W50" s="64">
        <f t="shared" si="3"/>
        <v>20</v>
      </c>
      <c r="X50" s="11">
        <v>22.56</v>
      </c>
      <c r="Y50" s="64">
        <f t="shared" si="4"/>
        <v>42.56</v>
      </c>
      <c r="Z50" s="122">
        <v>7.79</v>
      </c>
      <c r="AA50" s="64"/>
      <c r="AB50" s="11">
        <v>3.75</v>
      </c>
      <c r="AC50" s="64">
        <v>22.25</v>
      </c>
      <c r="AD50" s="11">
        <v>4.9400000000000004</v>
      </c>
      <c r="AE50" s="64">
        <f>+Y50-Z50-AA50-AB50+AC50-AD50</f>
        <v>48.330000000000005</v>
      </c>
      <c r="AF50" s="64"/>
      <c r="AG50" s="64"/>
      <c r="AH50" s="64">
        <f t="shared" si="6"/>
        <v>0</v>
      </c>
      <c r="AI50" s="11"/>
    </row>
    <row r="51" spans="1:35" s="36" customFormat="1" ht="19.5" customHeight="1" x14ac:dyDescent="0.2">
      <c r="A51" s="123">
        <v>44</v>
      </c>
      <c r="B51" s="230" t="s">
        <v>440</v>
      </c>
      <c r="C51" s="3">
        <v>184026</v>
      </c>
      <c r="D51" s="3" t="s">
        <v>208</v>
      </c>
      <c r="E51" s="171" t="s">
        <v>463</v>
      </c>
      <c r="F51" s="172" t="s">
        <v>464</v>
      </c>
      <c r="G51" s="175" t="s">
        <v>465</v>
      </c>
      <c r="H51" s="176">
        <v>1101076378</v>
      </c>
      <c r="I51" s="3">
        <v>207</v>
      </c>
      <c r="J51" s="54">
        <v>12.209999999999994</v>
      </c>
      <c r="K51" s="11">
        <v>22</v>
      </c>
      <c r="L51" s="11">
        <v>22.61</v>
      </c>
      <c r="M51" s="11">
        <v>2</v>
      </c>
      <c r="N51" s="160">
        <f t="shared" si="0"/>
        <v>54.819999999999993</v>
      </c>
      <c r="O51" s="64">
        <f t="shared" si="1"/>
        <v>0</v>
      </c>
      <c r="P51" s="64">
        <v>22.45</v>
      </c>
      <c r="Q51" s="64">
        <v>5.54</v>
      </c>
      <c r="R51" s="64">
        <f t="shared" si="2"/>
        <v>16.91</v>
      </c>
      <c r="S51" s="11">
        <v>21.96</v>
      </c>
      <c r="T51" s="11">
        <v>2.27</v>
      </c>
      <c r="U51" s="112">
        <v>24.71</v>
      </c>
      <c r="V51" s="64"/>
      <c r="W51" s="64">
        <f t="shared" si="3"/>
        <v>11.89</v>
      </c>
      <c r="X51" s="11">
        <v>22.56</v>
      </c>
      <c r="Y51" s="64">
        <f t="shared" si="4"/>
        <v>34.450000000000003</v>
      </c>
      <c r="Z51" s="122">
        <v>7.79</v>
      </c>
      <c r="AA51" s="64"/>
      <c r="AB51" s="11">
        <v>3.75</v>
      </c>
      <c r="AC51" s="64">
        <v>22.25</v>
      </c>
      <c r="AD51" s="11">
        <v>4.9400000000000004</v>
      </c>
      <c r="AE51" s="11"/>
      <c r="AF51" s="11"/>
      <c r="AG51" s="64">
        <v>30.07</v>
      </c>
      <c r="AH51" s="64">
        <f t="shared" si="6"/>
        <v>10.150000000000006</v>
      </c>
      <c r="AI51" s="11"/>
    </row>
    <row r="52" spans="1:35" s="36" customFormat="1" ht="19.5" customHeight="1" x14ac:dyDescent="0.2">
      <c r="A52" s="123">
        <v>45</v>
      </c>
      <c r="B52" s="230" t="s">
        <v>440</v>
      </c>
      <c r="C52" s="58">
        <v>574492</v>
      </c>
      <c r="D52" s="141" t="s">
        <v>209</v>
      </c>
      <c r="E52" s="204" t="s">
        <v>441</v>
      </c>
      <c r="F52" s="200">
        <v>2203861343</v>
      </c>
      <c r="G52" s="204" t="s">
        <v>517</v>
      </c>
      <c r="H52" s="199">
        <v>1753626504</v>
      </c>
      <c r="I52" s="3">
        <v>10</v>
      </c>
      <c r="J52" s="54">
        <v>1.0199999999999854</v>
      </c>
      <c r="K52" s="11">
        <v>22</v>
      </c>
      <c r="L52" s="11">
        <v>22.61</v>
      </c>
      <c r="M52" s="11">
        <v>2</v>
      </c>
      <c r="N52" s="160">
        <f t="shared" si="0"/>
        <v>43.629999999999981</v>
      </c>
      <c r="O52" s="64">
        <f t="shared" si="1"/>
        <v>0</v>
      </c>
      <c r="P52" s="64">
        <v>22.45</v>
      </c>
      <c r="Q52" s="64">
        <v>5.54</v>
      </c>
      <c r="R52" s="64">
        <f t="shared" si="2"/>
        <v>16.91</v>
      </c>
      <c r="S52" s="11">
        <v>21.96</v>
      </c>
      <c r="T52" s="11">
        <v>2.27</v>
      </c>
      <c r="U52" s="112">
        <v>24.71</v>
      </c>
      <c r="V52" s="64"/>
      <c r="W52" s="64">
        <f t="shared" si="3"/>
        <v>11.89</v>
      </c>
      <c r="X52" s="11">
        <v>22.56</v>
      </c>
      <c r="Y52" s="64">
        <f t="shared" si="4"/>
        <v>34.450000000000003</v>
      </c>
      <c r="Z52" s="121"/>
      <c r="AA52" s="120">
        <v>18.95</v>
      </c>
      <c r="AB52" s="11">
        <v>3.75</v>
      </c>
      <c r="AC52" s="64">
        <v>22.25</v>
      </c>
      <c r="AD52" s="11">
        <v>4.9400000000000004</v>
      </c>
      <c r="AE52" s="11"/>
      <c r="AF52" s="11"/>
      <c r="AG52" s="64">
        <v>30.07</v>
      </c>
      <c r="AH52" s="64">
        <f t="shared" si="6"/>
        <v>-1.0100000000000016</v>
      </c>
      <c r="AI52" s="11"/>
    </row>
    <row r="53" spans="1:35" s="36" customFormat="1" ht="19.5" customHeight="1" x14ac:dyDescent="0.25">
      <c r="A53" s="123">
        <v>46</v>
      </c>
      <c r="B53" s="167" t="s">
        <v>352</v>
      </c>
      <c r="C53" s="3">
        <v>582686</v>
      </c>
      <c r="D53" s="3" t="s">
        <v>210</v>
      </c>
      <c r="E53" s="3" t="s">
        <v>356</v>
      </c>
      <c r="F53" s="59" t="s">
        <v>356</v>
      </c>
      <c r="G53" s="3" t="s">
        <v>356</v>
      </c>
      <c r="H53" s="3" t="s">
        <v>356</v>
      </c>
      <c r="I53" s="3" t="s">
        <v>356</v>
      </c>
      <c r="J53" s="54">
        <v>12.64</v>
      </c>
      <c r="K53" s="11">
        <v>22</v>
      </c>
      <c r="L53" s="11">
        <v>22.61</v>
      </c>
      <c r="M53" s="11">
        <v>2</v>
      </c>
      <c r="N53" s="160">
        <v>0</v>
      </c>
      <c r="O53" s="64">
        <f t="shared" si="1"/>
        <v>55.25</v>
      </c>
      <c r="P53" s="64">
        <v>22.45</v>
      </c>
      <c r="Q53" s="64">
        <v>5.54</v>
      </c>
      <c r="R53" s="64">
        <f t="shared" si="2"/>
        <v>72.16</v>
      </c>
      <c r="S53" s="11">
        <v>21.96</v>
      </c>
      <c r="T53" s="11">
        <v>2.27</v>
      </c>
      <c r="U53" s="112">
        <v>24.71</v>
      </c>
      <c r="V53" s="64"/>
      <c r="W53" s="64">
        <f t="shared" si="3"/>
        <v>67.140000000000015</v>
      </c>
      <c r="X53" s="11">
        <v>22.56</v>
      </c>
      <c r="Y53" s="64">
        <f t="shared" si="4"/>
        <v>89.700000000000017</v>
      </c>
      <c r="Z53" s="122">
        <v>7.79</v>
      </c>
      <c r="AA53" s="64"/>
      <c r="AB53" s="11">
        <v>3.75</v>
      </c>
      <c r="AC53" s="64">
        <v>22.25</v>
      </c>
      <c r="AD53" s="11">
        <v>4.9400000000000004</v>
      </c>
      <c r="AE53" s="11"/>
      <c r="AF53" s="11"/>
      <c r="AG53" s="64">
        <v>30.07</v>
      </c>
      <c r="AH53" s="64">
        <f t="shared" si="6"/>
        <v>65.400000000000006</v>
      </c>
      <c r="AI53" s="11"/>
    </row>
    <row r="54" spans="1:35" s="36" customFormat="1" ht="19.5" customHeight="1" x14ac:dyDescent="0.25">
      <c r="A54" s="123">
        <v>47</v>
      </c>
      <c r="B54" s="167" t="s">
        <v>352</v>
      </c>
      <c r="C54" s="58">
        <v>582683</v>
      </c>
      <c r="D54" s="3" t="s">
        <v>211</v>
      </c>
      <c r="E54" s="3" t="s">
        <v>356</v>
      </c>
      <c r="F54" s="59" t="s">
        <v>356</v>
      </c>
      <c r="G54" s="3" t="s">
        <v>356</v>
      </c>
      <c r="H54" s="3" t="s">
        <v>356</v>
      </c>
      <c r="I54" s="3" t="s">
        <v>356</v>
      </c>
      <c r="J54" s="54">
        <v>12.179999999999993</v>
      </c>
      <c r="K54" s="11">
        <v>22</v>
      </c>
      <c r="L54" s="11">
        <v>22.61</v>
      </c>
      <c r="M54" s="11">
        <v>2</v>
      </c>
      <c r="N54" s="160">
        <v>0</v>
      </c>
      <c r="O54" s="64">
        <f t="shared" si="1"/>
        <v>54.789999999999992</v>
      </c>
      <c r="P54" s="64">
        <v>22.45</v>
      </c>
      <c r="Q54" s="64">
        <v>5.54</v>
      </c>
      <c r="R54" s="64">
        <f t="shared" si="2"/>
        <v>71.699999999999989</v>
      </c>
      <c r="S54" s="11">
        <v>21.96</v>
      </c>
      <c r="T54" s="11">
        <v>2.27</v>
      </c>
      <c r="U54" s="112">
        <v>24.71</v>
      </c>
      <c r="V54" s="64"/>
      <c r="W54" s="64">
        <f t="shared" si="3"/>
        <v>66.680000000000007</v>
      </c>
      <c r="X54" s="11">
        <v>22.56</v>
      </c>
      <c r="Y54" s="64">
        <f t="shared" si="4"/>
        <v>89.240000000000009</v>
      </c>
      <c r="Z54" s="122">
        <v>7.79</v>
      </c>
      <c r="AA54" s="64"/>
      <c r="AB54" s="11">
        <v>3.75</v>
      </c>
      <c r="AC54" s="64">
        <v>22.25</v>
      </c>
      <c r="AD54" s="11">
        <v>4.9400000000000004</v>
      </c>
      <c r="AE54" s="11"/>
      <c r="AF54" s="11"/>
      <c r="AG54" s="64">
        <v>30.07</v>
      </c>
      <c r="AH54" s="64">
        <f t="shared" si="6"/>
        <v>64.94</v>
      </c>
      <c r="AI54" s="11"/>
    </row>
    <row r="55" spans="1:35" s="36" customFormat="1" ht="19.5" customHeight="1" x14ac:dyDescent="0.2">
      <c r="A55" s="123">
        <v>48</v>
      </c>
      <c r="B55" s="230" t="s">
        <v>440</v>
      </c>
      <c r="C55" s="58">
        <v>851183</v>
      </c>
      <c r="D55" s="140" t="s">
        <v>212</v>
      </c>
      <c r="E55" s="189" t="s">
        <v>483</v>
      </c>
      <c r="F55" s="184">
        <v>12382114812</v>
      </c>
      <c r="G55" s="191" t="s">
        <v>543</v>
      </c>
      <c r="H55" s="190">
        <v>1724053739</v>
      </c>
      <c r="I55" s="3">
        <v>36</v>
      </c>
      <c r="J55" s="54">
        <v>1.0199999999999854</v>
      </c>
      <c r="K55" s="11">
        <v>22</v>
      </c>
      <c r="L55" s="11">
        <v>22.61</v>
      </c>
      <c r="M55" s="11">
        <v>2</v>
      </c>
      <c r="N55" s="160">
        <f t="shared" si="0"/>
        <v>43.629999999999981</v>
      </c>
      <c r="O55" s="64">
        <f t="shared" si="1"/>
        <v>0</v>
      </c>
      <c r="P55" s="64">
        <v>22.45</v>
      </c>
      <c r="Q55" s="64">
        <v>5.54</v>
      </c>
      <c r="R55" s="64">
        <f t="shared" si="2"/>
        <v>16.91</v>
      </c>
      <c r="S55" s="11">
        <v>21.96</v>
      </c>
      <c r="T55" s="11">
        <v>2.27</v>
      </c>
      <c r="U55" s="112">
        <v>24.71</v>
      </c>
      <c r="V55" s="64"/>
      <c r="W55" s="64">
        <f t="shared" si="3"/>
        <v>11.89</v>
      </c>
      <c r="X55" s="11">
        <v>22.56</v>
      </c>
      <c r="Y55" s="64">
        <f t="shared" si="4"/>
        <v>34.450000000000003</v>
      </c>
      <c r="Z55" s="64"/>
      <c r="AA55" s="120">
        <v>18.95</v>
      </c>
      <c r="AB55" s="11">
        <v>3.75</v>
      </c>
      <c r="AC55" s="64">
        <v>22.25</v>
      </c>
      <c r="AD55" s="11">
        <v>4.9400000000000004</v>
      </c>
      <c r="AE55" s="11"/>
      <c r="AF55" s="11"/>
      <c r="AG55" s="64">
        <v>30.07</v>
      </c>
      <c r="AH55" s="64">
        <f t="shared" si="6"/>
        <v>-1.0100000000000016</v>
      </c>
      <c r="AI55" s="11"/>
    </row>
    <row r="56" spans="1:35" s="36" customFormat="1" ht="19.5" customHeight="1" x14ac:dyDescent="0.25">
      <c r="A56" s="123">
        <v>49</v>
      </c>
      <c r="B56" s="167" t="s">
        <v>352</v>
      </c>
      <c r="C56" s="58">
        <v>170003</v>
      </c>
      <c r="D56" s="3" t="s">
        <v>213</v>
      </c>
      <c r="E56" s="3" t="s">
        <v>356</v>
      </c>
      <c r="F56" s="59" t="s">
        <v>356</v>
      </c>
      <c r="G56" s="3" t="s">
        <v>356</v>
      </c>
      <c r="H56" s="3" t="s">
        <v>356</v>
      </c>
      <c r="I56" s="3" t="s">
        <v>356</v>
      </c>
      <c r="J56" s="54">
        <v>12.179999999999993</v>
      </c>
      <c r="K56" s="11">
        <v>22</v>
      </c>
      <c r="L56" s="11">
        <v>22.61</v>
      </c>
      <c r="M56" s="11">
        <v>2</v>
      </c>
      <c r="N56" s="160">
        <v>0</v>
      </c>
      <c r="O56" s="64">
        <f t="shared" si="1"/>
        <v>54.789999999999992</v>
      </c>
      <c r="P56" s="64">
        <v>22.45</v>
      </c>
      <c r="Q56" s="64">
        <v>5.54</v>
      </c>
      <c r="R56" s="64">
        <f t="shared" si="2"/>
        <v>71.699999999999989</v>
      </c>
      <c r="S56" s="11">
        <v>21.96</v>
      </c>
      <c r="T56" s="11">
        <v>2.27</v>
      </c>
      <c r="U56" s="112">
        <v>24.71</v>
      </c>
      <c r="V56" s="64"/>
      <c r="W56" s="64">
        <f t="shared" si="3"/>
        <v>66.680000000000007</v>
      </c>
      <c r="X56" s="11">
        <v>22.56</v>
      </c>
      <c r="Y56" s="64">
        <f t="shared" si="4"/>
        <v>89.240000000000009</v>
      </c>
      <c r="Z56" s="122">
        <v>7.79</v>
      </c>
      <c r="AA56" s="64"/>
      <c r="AB56" s="11">
        <v>3.75</v>
      </c>
      <c r="AC56" s="64">
        <v>22.25</v>
      </c>
      <c r="AD56" s="11">
        <v>4.9400000000000004</v>
      </c>
      <c r="AE56" s="11"/>
      <c r="AF56" s="11"/>
      <c r="AG56" s="64">
        <v>30.07</v>
      </c>
      <c r="AH56" s="64">
        <f t="shared" si="6"/>
        <v>64.94</v>
      </c>
      <c r="AI56" s="11"/>
    </row>
    <row r="57" spans="1:35" s="36" customFormat="1" ht="19.5" customHeight="1" x14ac:dyDescent="0.25">
      <c r="A57" s="123">
        <v>50</v>
      </c>
      <c r="B57" s="229" t="s">
        <v>193</v>
      </c>
      <c r="C57" s="58">
        <v>795165</v>
      </c>
      <c r="D57" s="3" t="s">
        <v>214</v>
      </c>
      <c r="E57" s="3" t="s">
        <v>20</v>
      </c>
      <c r="F57" s="59" t="s">
        <v>386</v>
      </c>
      <c r="G57" s="3" t="s">
        <v>387</v>
      </c>
      <c r="H57" s="3">
        <v>1711858942</v>
      </c>
      <c r="I57" s="3">
        <v>10</v>
      </c>
      <c r="J57" s="54">
        <v>0</v>
      </c>
      <c r="K57" s="11">
        <v>22</v>
      </c>
      <c r="L57" s="11">
        <v>22.61</v>
      </c>
      <c r="M57" s="11">
        <v>2</v>
      </c>
      <c r="N57" s="160">
        <f t="shared" si="0"/>
        <v>42.61</v>
      </c>
      <c r="O57" s="64">
        <f t="shared" si="1"/>
        <v>0</v>
      </c>
      <c r="P57" s="64">
        <v>22.45</v>
      </c>
      <c r="Q57" s="64">
        <v>5.54</v>
      </c>
      <c r="R57" s="64">
        <f t="shared" si="2"/>
        <v>16.91</v>
      </c>
      <c r="S57" s="11">
        <v>21.96</v>
      </c>
      <c r="T57" s="11">
        <v>2.27</v>
      </c>
      <c r="U57" s="11"/>
      <c r="V57" s="108">
        <v>18.379999999999988</v>
      </c>
      <c r="W57" s="64">
        <f t="shared" si="3"/>
        <v>18.220000000000013</v>
      </c>
      <c r="X57" s="11">
        <v>22.56</v>
      </c>
      <c r="Y57" s="64">
        <f t="shared" si="4"/>
        <v>40.780000000000015</v>
      </c>
      <c r="Z57" s="122">
        <v>7.79</v>
      </c>
      <c r="AA57" s="64"/>
      <c r="AB57" s="11">
        <v>3.75</v>
      </c>
      <c r="AC57" s="64">
        <v>22.25</v>
      </c>
      <c r="AD57" s="11">
        <v>4.9400000000000004</v>
      </c>
      <c r="AE57" s="64">
        <f>+Y57-Z57-AA57-AB57+AC57-AD57</f>
        <v>46.550000000000018</v>
      </c>
      <c r="AF57" s="64"/>
      <c r="AG57" s="64"/>
      <c r="AH57" s="64">
        <f t="shared" si="6"/>
        <v>0</v>
      </c>
      <c r="AI57" s="11"/>
    </row>
    <row r="58" spans="1:35" s="36" customFormat="1" ht="19.5" customHeight="1" x14ac:dyDescent="0.25">
      <c r="A58" s="123">
        <v>51</v>
      </c>
      <c r="B58" s="167" t="s">
        <v>352</v>
      </c>
      <c r="C58" s="58">
        <v>859609</v>
      </c>
      <c r="D58" s="3" t="s">
        <v>215</v>
      </c>
      <c r="E58" s="3" t="s">
        <v>356</v>
      </c>
      <c r="F58" s="59" t="s">
        <v>356</v>
      </c>
      <c r="G58" s="3" t="s">
        <v>356</v>
      </c>
      <c r="H58" s="3" t="s">
        <v>356</v>
      </c>
      <c r="I58" s="3" t="s">
        <v>356</v>
      </c>
      <c r="J58" s="54">
        <v>12.179999999999993</v>
      </c>
      <c r="K58" s="11">
        <v>22</v>
      </c>
      <c r="L58" s="11">
        <v>22.61</v>
      </c>
      <c r="M58" s="11">
        <v>2</v>
      </c>
      <c r="N58" s="160">
        <v>0</v>
      </c>
      <c r="O58" s="64">
        <f t="shared" si="1"/>
        <v>54.789999999999992</v>
      </c>
      <c r="P58" s="64">
        <v>22.45</v>
      </c>
      <c r="Q58" s="64">
        <v>5.54</v>
      </c>
      <c r="R58" s="64">
        <f t="shared" si="2"/>
        <v>71.699999999999989</v>
      </c>
      <c r="S58" s="11">
        <v>21.96</v>
      </c>
      <c r="T58" s="11">
        <v>2.27</v>
      </c>
      <c r="U58" s="112">
        <v>24.71</v>
      </c>
      <c r="V58" s="64"/>
      <c r="W58" s="64">
        <f t="shared" si="3"/>
        <v>66.680000000000007</v>
      </c>
      <c r="X58" s="11">
        <v>22.56</v>
      </c>
      <c r="Y58" s="64">
        <f t="shared" si="4"/>
        <v>89.240000000000009</v>
      </c>
      <c r="Z58" s="122">
        <v>7.79</v>
      </c>
      <c r="AA58" s="64"/>
      <c r="AB58" s="11">
        <v>3.75</v>
      </c>
      <c r="AC58" s="64">
        <v>22.25</v>
      </c>
      <c r="AD58" s="11">
        <v>4.9400000000000004</v>
      </c>
      <c r="AE58" s="11"/>
      <c r="AF58" s="11"/>
      <c r="AG58" s="64">
        <v>30.07</v>
      </c>
      <c r="AH58" s="64">
        <f t="shared" si="6"/>
        <v>64.94</v>
      </c>
      <c r="AI58" s="11"/>
    </row>
    <row r="59" spans="1:35" s="67" customFormat="1" ht="19.5" customHeight="1" x14ac:dyDescent="0.2">
      <c r="A59" s="112">
        <v>52</v>
      </c>
      <c r="B59" s="112" t="s">
        <v>440</v>
      </c>
      <c r="C59" s="228">
        <v>856825</v>
      </c>
      <c r="D59" s="228" t="s">
        <v>216</v>
      </c>
      <c r="E59" s="224" t="s">
        <v>573</v>
      </c>
      <c r="F59" s="291">
        <v>101121374</v>
      </c>
      <c r="G59" s="292" t="s">
        <v>216</v>
      </c>
      <c r="H59" s="292">
        <v>1708028442</v>
      </c>
      <c r="I59" s="285">
        <v>228</v>
      </c>
      <c r="J59" s="169">
        <v>11.929999999999993</v>
      </c>
      <c r="K59" s="112">
        <v>22</v>
      </c>
      <c r="L59" s="112">
        <v>22.61</v>
      </c>
      <c r="M59" s="112">
        <v>2</v>
      </c>
      <c r="N59" s="170">
        <f t="shared" si="0"/>
        <v>54.539999999999992</v>
      </c>
      <c r="O59" s="170">
        <f t="shared" si="1"/>
        <v>0</v>
      </c>
      <c r="P59" s="170">
        <v>22.45</v>
      </c>
      <c r="Q59" s="170">
        <v>5.54</v>
      </c>
      <c r="R59" s="170">
        <f t="shared" si="2"/>
        <v>16.91</v>
      </c>
      <c r="S59" s="112">
        <v>21.96</v>
      </c>
      <c r="T59" s="112">
        <v>2.27</v>
      </c>
      <c r="U59" s="112">
        <v>24.71</v>
      </c>
      <c r="V59" s="170"/>
      <c r="W59" s="170">
        <f t="shared" si="3"/>
        <v>11.89</v>
      </c>
      <c r="X59" s="112">
        <v>22.56</v>
      </c>
      <c r="Y59" s="170">
        <f t="shared" si="4"/>
        <v>34.450000000000003</v>
      </c>
      <c r="Z59" s="170">
        <v>7.79</v>
      </c>
      <c r="AA59" s="170"/>
      <c r="AB59" s="112">
        <v>3.75</v>
      </c>
      <c r="AC59" s="170">
        <v>22.25</v>
      </c>
      <c r="AD59" s="112">
        <v>4.9400000000000004</v>
      </c>
      <c r="AE59" s="112"/>
      <c r="AF59" s="112"/>
      <c r="AG59" s="170">
        <v>30.07</v>
      </c>
      <c r="AH59" s="170">
        <f t="shared" si="6"/>
        <v>10.150000000000006</v>
      </c>
      <c r="AI59" s="112"/>
    </row>
    <row r="60" spans="1:35" s="36" customFormat="1" ht="19.5" customHeight="1" x14ac:dyDescent="0.25">
      <c r="A60" s="123">
        <v>53</v>
      </c>
      <c r="B60" s="167" t="s">
        <v>352</v>
      </c>
      <c r="C60" s="3">
        <v>799360</v>
      </c>
      <c r="D60" s="140" t="s">
        <v>217</v>
      </c>
      <c r="E60" s="3" t="s">
        <v>356</v>
      </c>
      <c r="F60" s="59" t="s">
        <v>356</v>
      </c>
      <c r="G60" s="3" t="s">
        <v>356</v>
      </c>
      <c r="H60" s="3" t="s">
        <v>356</v>
      </c>
      <c r="I60" s="3" t="s">
        <v>356</v>
      </c>
      <c r="J60" s="54">
        <v>1.0199999999999854</v>
      </c>
      <c r="K60" s="11">
        <v>22</v>
      </c>
      <c r="L60" s="11">
        <v>22.61</v>
      </c>
      <c r="M60" s="11">
        <v>2</v>
      </c>
      <c r="N60" s="160">
        <v>0</v>
      </c>
      <c r="O60" s="64">
        <f t="shared" si="1"/>
        <v>43.629999999999981</v>
      </c>
      <c r="P60" s="64">
        <v>22.45</v>
      </c>
      <c r="Q60" s="64">
        <v>5.54</v>
      </c>
      <c r="R60" s="64">
        <f t="shared" si="2"/>
        <v>60.539999999999985</v>
      </c>
      <c r="S60" s="11">
        <v>21.96</v>
      </c>
      <c r="T60" s="11">
        <v>2.27</v>
      </c>
      <c r="U60" s="112">
        <v>24.71</v>
      </c>
      <c r="V60" s="64"/>
      <c r="W60" s="64">
        <f t="shared" si="3"/>
        <v>55.519999999999989</v>
      </c>
      <c r="X60" s="11">
        <v>22.56</v>
      </c>
      <c r="Y60" s="64">
        <f t="shared" si="4"/>
        <v>78.079999999999984</v>
      </c>
      <c r="Z60" s="64"/>
      <c r="AA60" s="120">
        <v>18.95</v>
      </c>
      <c r="AB60" s="11">
        <v>3.75</v>
      </c>
      <c r="AC60" s="64">
        <v>22.25</v>
      </c>
      <c r="AD60" s="11">
        <v>4.9400000000000004</v>
      </c>
      <c r="AE60" s="11"/>
      <c r="AF60" s="11"/>
      <c r="AG60" s="64">
        <v>30.07</v>
      </c>
      <c r="AH60" s="64">
        <f t="shared" si="6"/>
        <v>42.619999999999983</v>
      </c>
      <c r="AI60" s="11"/>
    </row>
    <row r="61" spans="1:35" s="330" customFormat="1" ht="19.5" customHeight="1" x14ac:dyDescent="0.2">
      <c r="A61" s="322">
        <v>54</v>
      </c>
      <c r="B61" s="322" t="s">
        <v>440</v>
      </c>
      <c r="C61" s="323">
        <v>574488</v>
      </c>
      <c r="D61" s="322" t="s">
        <v>218</v>
      </c>
      <c r="E61" s="359" t="s">
        <v>441</v>
      </c>
      <c r="F61" s="325">
        <v>11934159</v>
      </c>
      <c r="G61" s="326" t="s">
        <v>467</v>
      </c>
      <c r="H61" s="327">
        <v>1100807518</v>
      </c>
      <c r="I61" s="322">
        <v>10</v>
      </c>
      <c r="J61" s="328">
        <v>11.929999999999993</v>
      </c>
      <c r="K61" s="322">
        <v>22</v>
      </c>
      <c r="L61" s="322">
        <v>22.61</v>
      </c>
      <c r="M61" s="322">
        <v>2</v>
      </c>
      <c r="N61" s="329">
        <f t="shared" si="0"/>
        <v>54.539999999999992</v>
      </c>
      <c r="O61" s="329">
        <f t="shared" si="1"/>
        <v>0</v>
      </c>
      <c r="P61" s="329">
        <v>22.45</v>
      </c>
      <c r="Q61" s="329">
        <v>5.54</v>
      </c>
      <c r="R61" s="329">
        <f t="shared" si="2"/>
        <v>16.91</v>
      </c>
      <c r="S61" s="322">
        <v>21.96</v>
      </c>
      <c r="T61" s="322">
        <v>2.27</v>
      </c>
      <c r="U61" s="322">
        <v>24.71</v>
      </c>
      <c r="V61" s="329"/>
      <c r="W61" s="329">
        <f t="shared" si="3"/>
        <v>11.89</v>
      </c>
      <c r="X61" s="322">
        <v>22.56</v>
      </c>
      <c r="Y61" s="329">
        <f t="shared" si="4"/>
        <v>34.450000000000003</v>
      </c>
      <c r="Z61" s="329">
        <v>7.79</v>
      </c>
      <c r="AA61" s="329"/>
      <c r="AB61" s="322">
        <v>3.75</v>
      </c>
      <c r="AC61" s="329">
        <v>22.25</v>
      </c>
      <c r="AD61" s="322">
        <v>4.9400000000000004</v>
      </c>
      <c r="AE61" s="322"/>
      <c r="AF61" s="322"/>
      <c r="AG61" s="329">
        <v>30.07</v>
      </c>
      <c r="AH61" s="329">
        <f t="shared" si="6"/>
        <v>10.150000000000006</v>
      </c>
      <c r="AI61" s="322"/>
    </row>
    <row r="62" spans="1:35" s="36" customFormat="1" ht="19.5" customHeight="1" x14ac:dyDescent="0.25">
      <c r="A62" s="123">
        <v>55</v>
      </c>
      <c r="B62" s="230" t="s">
        <v>440</v>
      </c>
      <c r="C62" s="58">
        <v>175445</v>
      </c>
      <c r="D62" s="58" t="s">
        <v>219</v>
      </c>
      <c r="E62" s="184" t="s">
        <v>441</v>
      </c>
      <c r="F62" s="184">
        <v>3205837400</v>
      </c>
      <c r="G62" s="226" t="s">
        <v>582</v>
      </c>
      <c r="H62" s="184">
        <v>1713162285</v>
      </c>
      <c r="I62" s="3">
        <v>10</v>
      </c>
      <c r="J62" s="54">
        <v>11.929999999999993</v>
      </c>
      <c r="K62" s="11">
        <v>22</v>
      </c>
      <c r="L62" s="11">
        <v>22.61</v>
      </c>
      <c r="M62" s="11">
        <v>2</v>
      </c>
      <c r="N62" s="160">
        <f t="shared" si="0"/>
        <v>54.539999999999992</v>
      </c>
      <c r="O62" s="64">
        <f t="shared" si="1"/>
        <v>0</v>
      </c>
      <c r="P62" s="64">
        <v>22.45</v>
      </c>
      <c r="Q62" s="64">
        <v>5.54</v>
      </c>
      <c r="R62" s="64">
        <f t="shared" si="2"/>
        <v>16.91</v>
      </c>
      <c r="S62" s="11">
        <v>21.96</v>
      </c>
      <c r="T62" s="11">
        <v>2.27</v>
      </c>
      <c r="U62" s="112">
        <v>24.71</v>
      </c>
      <c r="V62" s="64"/>
      <c r="W62" s="64">
        <f t="shared" si="3"/>
        <v>11.89</v>
      </c>
      <c r="X62" s="11">
        <v>22.56</v>
      </c>
      <c r="Y62" s="64">
        <f t="shared" si="4"/>
        <v>34.450000000000003</v>
      </c>
      <c r="Z62" s="122">
        <v>7.79</v>
      </c>
      <c r="AA62" s="64"/>
      <c r="AB62" s="11">
        <v>3.75</v>
      </c>
      <c r="AC62" s="64">
        <v>22.25</v>
      </c>
      <c r="AD62" s="11">
        <v>4.9400000000000004</v>
      </c>
      <c r="AE62" s="11"/>
      <c r="AF62" s="11"/>
      <c r="AG62" s="64">
        <v>30.07</v>
      </c>
      <c r="AH62" s="64">
        <f t="shared" si="6"/>
        <v>10.150000000000006</v>
      </c>
      <c r="AI62" s="11"/>
    </row>
    <row r="63" spans="1:35" s="36" customFormat="1" ht="19.5" customHeight="1" x14ac:dyDescent="0.25">
      <c r="A63" s="123">
        <v>56</v>
      </c>
      <c r="B63" s="230" t="s">
        <v>360</v>
      </c>
      <c r="C63" s="58">
        <v>830941</v>
      </c>
      <c r="D63" s="3" t="s">
        <v>221</v>
      </c>
      <c r="E63" s="3" t="s">
        <v>415</v>
      </c>
      <c r="F63" s="59" t="s">
        <v>416</v>
      </c>
      <c r="G63" s="3" t="s">
        <v>221</v>
      </c>
      <c r="H63" s="3">
        <v>1702691013</v>
      </c>
      <c r="I63" s="3">
        <v>206</v>
      </c>
      <c r="J63" s="54">
        <v>0</v>
      </c>
      <c r="K63" s="11">
        <v>22</v>
      </c>
      <c r="L63" s="11">
        <v>22.61</v>
      </c>
      <c r="M63" s="11">
        <v>2</v>
      </c>
      <c r="N63" s="160">
        <f t="shared" si="0"/>
        <v>42.61</v>
      </c>
      <c r="O63" s="64">
        <f t="shared" si="1"/>
        <v>0</v>
      </c>
      <c r="P63" s="64">
        <v>22.45</v>
      </c>
      <c r="Q63" s="64">
        <v>5.54</v>
      </c>
      <c r="R63" s="64">
        <f t="shared" si="2"/>
        <v>16.91</v>
      </c>
      <c r="S63" s="11">
        <v>21.96</v>
      </c>
      <c r="T63" s="11">
        <v>2.27</v>
      </c>
      <c r="U63" s="112">
        <v>24.71</v>
      </c>
      <c r="V63" s="64"/>
      <c r="W63" s="64">
        <f t="shared" si="3"/>
        <v>11.89</v>
      </c>
      <c r="X63" s="11">
        <v>22.56</v>
      </c>
      <c r="Y63" s="64">
        <f t="shared" si="4"/>
        <v>34.450000000000003</v>
      </c>
      <c r="Z63" s="64"/>
      <c r="AA63" s="120">
        <v>18.95</v>
      </c>
      <c r="AB63" s="11">
        <v>3.75</v>
      </c>
      <c r="AC63" s="64">
        <v>22.25</v>
      </c>
      <c r="AD63" s="11">
        <v>4.9400000000000004</v>
      </c>
      <c r="AE63" s="64">
        <f>+Y63-Z63-AA63-AB63+AC63-AD63</f>
        <v>29.06</v>
      </c>
      <c r="AF63" s="64"/>
      <c r="AG63" s="121"/>
      <c r="AH63" s="64">
        <f t="shared" si="6"/>
        <v>0</v>
      </c>
      <c r="AI63" s="11"/>
    </row>
    <row r="64" spans="1:35" s="67" customFormat="1" ht="19.5" customHeight="1" x14ac:dyDescent="0.25">
      <c r="A64" s="112">
        <v>57</v>
      </c>
      <c r="B64" s="167" t="s">
        <v>352</v>
      </c>
      <c r="C64" s="285">
        <v>798806</v>
      </c>
      <c r="D64" s="285" t="s">
        <v>223</v>
      </c>
      <c r="E64" s="112" t="s">
        <v>356</v>
      </c>
      <c r="F64" s="168" t="s">
        <v>356</v>
      </c>
      <c r="G64" s="112" t="s">
        <v>356</v>
      </c>
      <c r="H64" s="112" t="s">
        <v>356</v>
      </c>
      <c r="I64" s="112" t="s">
        <v>356</v>
      </c>
      <c r="J64" s="169">
        <v>4.0199999999999889</v>
      </c>
      <c r="K64" s="112">
        <v>22</v>
      </c>
      <c r="L64" s="112">
        <v>22.61</v>
      </c>
      <c r="M64" s="112">
        <v>2</v>
      </c>
      <c r="N64" s="170">
        <f t="shared" si="0"/>
        <v>46.629999999999988</v>
      </c>
      <c r="O64" s="170">
        <f t="shared" si="1"/>
        <v>0</v>
      </c>
      <c r="P64" s="170">
        <v>22.45</v>
      </c>
      <c r="Q64" s="170">
        <v>5.54</v>
      </c>
      <c r="R64" s="170">
        <f t="shared" si="2"/>
        <v>16.91</v>
      </c>
      <c r="S64" s="112">
        <v>21.96</v>
      </c>
      <c r="T64" s="112">
        <v>2.27</v>
      </c>
      <c r="U64" s="112">
        <v>24.71</v>
      </c>
      <c r="V64" s="170"/>
      <c r="W64" s="170">
        <f t="shared" si="3"/>
        <v>11.89</v>
      </c>
      <c r="X64" s="112">
        <v>22.56</v>
      </c>
      <c r="Y64" s="170">
        <f t="shared" si="4"/>
        <v>34.450000000000003</v>
      </c>
      <c r="Z64" s="170"/>
      <c r="AA64" s="170">
        <v>18.95</v>
      </c>
      <c r="AB64" s="112">
        <v>3.75</v>
      </c>
      <c r="AC64" s="170">
        <v>22.25</v>
      </c>
      <c r="AD64" s="112">
        <v>4.9400000000000004</v>
      </c>
      <c r="AE64" s="112"/>
      <c r="AF64" s="112"/>
      <c r="AG64" s="170">
        <v>30.07</v>
      </c>
      <c r="AH64" s="170">
        <f t="shared" si="6"/>
        <v>-1.0100000000000016</v>
      </c>
      <c r="AI64" s="112"/>
    </row>
    <row r="65" spans="1:35" s="36" customFormat="1" ht="19.5" customHeight="1" x14ac:dyDescent="0.2">
      <c r="A65" s="123">
        <v>58</v>
      </c>
      <c r="B65" s="230" t="s">
        <v>440</v>
      </c>
      <c r="C65" s="58">
        <v>856831</v>
      </c>
      <c r="D65" s="140" t="s">
        <v>224</v>
      </c>
      <c r="E65" s="189" t="s">
        <v>504</v>
      </c>
      <c r="F65" s="184">
        <v>2901231905</v>
      </c>
      <c r="G65" s="189" t="s">
        <v>505</v>
      </c>
      <c r="H65" s="190">
        <v>1100177953</v>
      </c>
      <c r="I65" s="3">
        <v>29</v>
      </c>
      <c r="J65" s="54">
        <v>1.0199999999999854</v>
      </c>
      <c r="K65" s="11">
        <v>22</v>
      </c>
      <c r="L65" s="11">
        <v>22.61</v>
      </c>
      <c r="M65" s="11">
        <v>2</v>
      </c>
      <c r="N65" s="160">
        <f t="shared" si="0"/>
        <v>43.629999999999981</v>
      </c>
      <c r="O65" s="64">
        <f t="shared" si="1"/>
        <v>0</v>
      </c>
      <c r="P65" s="64">
        <v>22.45</v>
      </c>
      <c r="Q65" s="64">
        <v>5.54</v>
      </c>
      <c r="R65" s="64">
        <f t="shared" si="2"/>
        <v>16.91</v>
      </c>
      <c r="S65" s="11">
        <v>21.96</v>
      </c>
      <c r="T65" s="11">
        <v>2.27</v>
      </c>
      <c r="U65" s="112">
        <v>24.71</v>
      </c>
      <c r="V65" s="64"/>
      <c r="W65" s="64">
        <f t="shared" si="3"/>
        <v>11.89</v>
      </c>
      <c r="X65" s="11">
        <v>22.56</v>
      </c>
      <c r="Y65" s="64">
        <f t="shared" si="4"/>
        <v>34.450000000000003</v>
      </c>
      <c r="Z65" s="64"/>
      <c r="AA65" s="120">
        <v>18.95</v>
      </c>
      <c r="AB65" s="11">
        <v>3.75</v>
      </c>
      <c r="AC65" s="64">
        <v>22.25</v>
      </c>
      <c r="AD65" s="11">
        <v>4.9400000000000004</v>
      </c>
      <c r="AE65" s="11"/>
      <c r="AF65" s="11"/>
      <c r="AG65" s="64">
        <v>30.07</v>
      </c>
      <c r="AH65" s="64">
        <f t="shared" si="6"/>
        <v>-1.0100000000000016</v>
      </c>
      <c r="AI65" s="11"/>
    </row>
    <row r="66" spans="1:35" s="36" customFormat="1" ht="19.5" customHeight="1" x14ac:dyDescent="0.2">
      <c r="A66" s="123">
        <v>59</v>
      </c>
      <c r="B66" s="230" t="s">
        <v>440</v>
      </c>
      <c r="C66" s="58">
        <v>576803</v>
      </c>
      <c r="D66" s="140" t="s">
        <v>225</v>
      </c>
      <c r="E66" s="189" t="s">
        <v>530</v>
      </c>
      <c r="F66" s="192" t="s">
        <v>531</v>
      </c>
      <c r="G66" s="189" t="s">
        <v>532</v>
      </c>
      <c r="H66" s="190">
        <v>1714223151</v>
      </c>
      <c r="I66" s="3">
        <v>59</v>
      </c>
      <c r="J66" s="54">
        <v>1.0199999999999854</v>
      </c>
      <c r="K66" s="11">
        <v>22</v>
      </c>
      <c r="L66" s="11">
        <v>22.61</v>
      </c>
      <c r="M66" s="11">
        <v>2</v>
      </c>
      <c r="N66" s="160">
        <f t="shared" si="0"/>
        <v>43.629999999999981</v>
      </c>
      <c r="O66" s="64">
        <f t="shared" si="1"/>
        <v>0</v>
      </c>
      <c r="P66" s="64">
        <v>22.45</v>
      </c>
      <c r="Q66" s="64">
        <v>5.54</v>
      </c>
      <c r="R66" s="64">
        <f t="shared" si="2"/>
        <v>16.91</v>
      </c>
      <c r="S66" s="11">
        <v>21.96</v>
      </c>
      <c r="T66" s="11">
        <v>2.27</v>
      </c>
      <c r="U66" s="112">
        <v>24.71</v>
      </c>
      <c r="V66" s="64"/>
      <c r="W66" s="64">
        <f t="shared" si="3"/>
        <v>11.89</v>
      </c>
      <c r="X66" s="11">
        <v>22.56</v>
      </c>
      <c r="Y66" s="64">
        <f t="shared" si="4"/>
        <v>34.450000000000003</v>
      </c>
      <c r="Z66" s="64"/>
      <c r="AA66" s="120">
        <v>18.95</v>
      </c>
      <c r="AB66" s="11">
        <v>3.75</v>
      </c>
      <c r="AC66" s="64">
        <v>22.25</v>
      </c>
      <c r="AD66" s="11">
        <v>4.9400000000000004</v>
      </c>
      <c r="AE66" s="11"/>
      <c r="AF66" s="11"/>
      <c r="AG66" s="64">
        <v>30.07</v>
      </c>
      <c r="AH66" s="64">
        <f t="shared" si="6"/>
        <v>-1.0100000000000016</v>
      </c>
      <c r="AI66" s="11"/>
    </row>
    <row r="67" spans="1:35" s="36" customFormat="1" ht="19.5" customHeight="1" x14ac:dyDescent="0.25">
      <c r="A67" s="123">
        <v>60</v>
      </c>
      <c r="B67" s="167" t="s">
        <v>352</v>
      </c>
      <c r="C67" s="58">
        <v>685662</v>
      </c>
      <c r="D67" s="3" t="s">
        <v>226</v>
      </c>
      <c r="E67" s="3" t="s">
        <v>356</v>
      </c>
      <c r="F67" s="59" t="s">
        <v>356</v>
      </c>
      <c r="G67" s="3" t="s">
        <v>356</v>
      </c>
      <c r="H67" s="3" t="s">
        <v>356</v>
      </c>
      <c r="I67" s="3" t="s">
        <v>356</v>
      </c>
      <c r="J67" s="54">
        <v>12.179999999999993</v>
      </c>
      <c r="K67" s="11">
        <v>22</v>
      </c>
      <c r="L67" s="11">
        <v>22.61</v>
      </c>
      <c r="M67" s="11">
        <v>2</v>
      </c>
      <c r="N67" s="160">
        <v>0</v>
      </c>
      <c r="O67" s="64">
        <f t="shared" si="1"/>
        <v>54.789999999999992</v>
      </c>
      <c r="P67" s="64">
        <v>22.45</v>
      </c>
      <c r="Q67" s="64">
        <v>5.54</v>
      </c>
      <c r="R67" s="64">
        <f t="shared" si="2"/>
        <v>71.699999999999989</v>
      </c>
      <c r="S67" s="11">
        <v>21.96</v>
      </c>
      <c r="T67" s="11">
        <v>2.27</v>
      </c>
      <c r="U67" s="112">
        <v>24.71</v>
      </c>
      <c r="V67" s="64"/>
      <c r="W67" s="64">
        <f t="shared" si="3"/>
        <v>66.680000000000007</v>
      </c>
      <c r="X67" s="11">
        <v>22.56</v>
      </c>
      <c r="Y67" s="64">
        <f t="shared" si="4"/>
        <v>89.240000000000009</v>
      </c>
      <c r="Z67" s="122">
        <v>7.79</v>
      </c>
      <c r="AA67" s="64"/>
      <c r="AB67" s="11">
        <v>3.75</v>
      </c>
      <c r="AC67" s="64">
        <v>22.25</v>
      </c>
      <c r="AD67" s="11">
        <v>4.9400000000000004</v>
      </c>
      <c r="AE67" s="11"/>
      <c r="AF67" s="11"/>
      <c r="AG67" s="64">
        <v>30.07</v>
      </c>
      <c r="AH67" s="64">
        <f t="shared" si="6"/>
        <v>64.94</v>
      </c>
      <c r="AI67" s="11"/>
    </row>
    <row r="68" spans="1:35" s="36" customFormat="1" ht="19.5" customHeight="1" x14ac:dyDescent="0.2">
      <c r="A68" s="123">
        <v>61</v>
      </c>
      <c r="B68" s="230" t="s">
        <v>440</v>
      </c>
      <c r="C68" s="58">
        <v>557038</v>
      </c>
      <c r="D68" s="141" t="s">
        <v>227</v>
      </c>
      <c r="E68" s="189" t="s">
        <v>441</v>
      </c>
      <c r="F68" s="184">
        <v>2203944006</v>
      </c>
      <c r="G68" s="189" t="s">
        <v>541</v>
      </c>
      <c r="H68" s="190">
        <v>1754209698</v>
      </c>
      <c r="I68" s="3">
        <v>10</v>
      </c>
      <c r="J68" s="54">
        <v>1.0199999999999854</v>
      </c>
      <c r="K68" s="11">
        <v>22</v>
      </c>
      <c r="L68" s="11">
        <v>22.61</v>
      </c>
      <c r="M68" s="11">
        <v>2</v>
      </c>
      <c r="N68" s="160">
        <f t="shared" si="0"/>
        <v>43.629999999999981</v>
      </c>
      <c r="O68" s="64">
        <f t="shared" si="1"/>
        <v>0</v>
      </c>
      <c r="P68" s="64">
        <v>22.45</v>
      </c>
      <c r="Q68" s="64">
        <v>5.54</v>
      </c>
      <c r="R68" s="64">
        <f t="shared" si="2"/>
        <v>16.91</v>
      </c>
      <c r="S68" s="11">
        <v>21.96</v>
      </c>
      <c r="T68" s="11">
        <v>2.27</v>
      </c>
      <c r="U68" s="112">
        <v>24.71</v>
      </c>
      <c r="V68" s="64"/>
      <c r="W68" s="64">
        <f t="shared" si="3"/>
        <v>11.89</v>
      </c>
      <c r="X68" s="11">
        <v>22.56</v>
      </c>
      <c r="Y68" s="64">
        <f t="shared" si="4"/>
        <v>34.450000000000003</v>
      </c>
      <c r="Z68" s="64"/>
      <c r="AA68" s="120">
        <v>18.95</v>
      </c>
      <c r="AB68" s="11">
        <v>3.75</v>
      </c>
      <c r="AC68" s="64">
        <v>22.25</v>
      </c>
      <c r="AD68" s="11">
        <v>4.9400000000000004</v>
      </c>
      <c r="AE68" s="11"/>
      <c r="AF68" s="11"/>
      <c r="AG68" s="64">
        <v>30.07</v>
      </c>
      <c r="AH68" s="64">
        <f t="shared" si="6"/>
        <v>-1.0100000000000016</v>
      </c>
      <c r="AI68" s="11"/>
    </row>
    <row r="69" spans="1:35" s="36" customFormat="1" ht="19.5" customHeight="1" x14ac:dyDescent="0.25">
      <c r="A69" s="123">
        <v>62</v>
      </c>
      <c r="B69" s="230" t="s">
        <v>404</v>
      </c>
      <c r="C69" s="58">
        <v>763431</v>
      </c>
      <c r="D69" s="3" t="s">
        <v>228</v>
      </c>
      <c r="E69" s="236" t="s">
        <v>554</v>
      </c>
      <c r="F69" s="238">
        <v>12001116458</v>
      </c>
      <c r="G69" s="239" t="s">
        <v>228</v>
      </c>
      <c r="H69" s="237">
        <v>1701325530</v>
      </c>
      <c r="I69" s="3">
        <v>36</v>
      </c>
      <c r="J69" s="54">
        <v>0</v>
      </c>
      <c r="K69" s="11">
        <v>22</v>
      </c>
      <c r="L69" s="11">
        <v>22.61</v>
      </c>
      <c r="M69" s="11">
        <v>2</v>
      </c>
      <c r="N69" s="160">
        <f t="shared" si="0"/>
        <v>42.61</v>
      </c>
      <c r="O69" s="64">
        <f t="shared" si="1"/>
        <v>0</v>
      </c>
      <c r="P69" s="64">
        <v>22.45</v>
      </c>
      <c r="Q69" s="64">
        <v>5.54</v>
      </c>
      <c r="R69" s="64">
        <f t="shared" si="2"/>
        <v>16.91</v>
      </c>
      <c r="S69" s="11">
        <v>21.96</v>
      </c>
      <c r="T69" s="11">
        <v>2.27</v>
      </c>
      <c r="U69" s="112">
        <v>24.71</v>
      </c>
      <c r="V69" s="64"/>
      <c r="W69" s="64">
        <f t="shared" si="3"/>
        <v>11.89</v>
      </c>
      <c r="X69" s="11">
        <v>22.56</v>
      </c>
      <c r="Y69" s="64">
        <f t="shared" si="4"/>
        <v>34.450000000000003</v>
      </c>
      <c r="Z69" s="122">
        <v>7.79</v>
      </c>
      <c r="AA69" s="64"/>
      <c r="AB69" s="11">
        <v>3.75</v>
      </c>
      <c r="AC69" s="64">
        <v>22.25</v>
      </c>
      <c r="AD69" s="11">
        <v>4.9400000000000004</v>
      </c>
      <c r="AE69" s="64">
        <f t="shared" ref="AE69:AE71" si="8">+Y69-Z69-AA69-AB69+AC69-AD69</f>
        <v>40.220000000000006</v>
      </c>
      <c r="AF69" s="64"/>
      <c r="AG69" s="64"/>
      <c r="AH69" s="64">
        <f t="shared" si="6"/>
        <v>0</v>
      </c>
      <c r="AI69" s="11"/>
    </row>
    <row r="70" spans="1:35" s="36" customFormat="1" ht="19.5" customHeight="1" x14ac:dyDescent="0.25">
      <c r="A70" s="123">
        <v>63</v>
      </c>
      <c r="B70" s="230" t="s">
        <v>46</v>
      </c>
      <c r="C70" s="58">
        <v>795127</v>
      </c>
      <c r="D70" s="3" t="s">
        <v>229</v>
      </c>
      <c r="E70" s="3" t="s">
        <v>393</v>
      </c>
      <c r="F70" s="59" t="s">
        <v>394</v>
      </c>
      <c r="G70" s="3" t="s">
        <v>395</v>
      </c>
      <c r="H70" s="59" t="s">
        <v>396</v>
      </c>
      <c r="I70" s="3">
        <v>272</v>
      </c>
      <c r="J70" s="54">
        <v>0</v>
      </c>
      <c r="K70" s="11">
        <v>22</v>
      </c>
      <c r="L70" s="11">
        <v>22.61</v>
      </c>
      <c r="M70" s="11">
        <v>2</v>
      </c>
      <c r="N70" s="160">
        <f t="shared" si="0"/>
        <v>42.61</v>
      </c>
      <c r="O70" s="64">
        <f t="shared" si="1"/>
        <v>0</v>
      </c>
      <c r="P70" s="64">
        <v>22.45</v>
      </c>
      <c r="Q70" s="64">
        <v>5.54</v>
      </c>
      <c r="R70" s="64">
        <f t="shared" si="2"/>
        <v>16.91</v>
      </c>
      <c r="S70" s="11">
        <v>21.96</v>
      </c>
      <c r="T70" s="11">
        <v>2.27</v>
      </c>
      <c r="U70" s="11"/>
      <c r="V70" s="108">
        <v>18.629999999999988</v>
      </c>
      <c r="W70" s="64">
        <f t="shared" si="3"/>
        <v>17.970000000000013</v>
      </c>
      <c r="X70" s="11">
        <v>22.56</v>
      </c>
      <c r="Y70" s="64">
        <f t="shared" si="4"/>
        <v>40.530000000000015</v>
      </c>
      <c r="Z70" s="64"/>
      <c r="AA70" s="120">
        <v>18.95</v>
      </c>
      <c r="AB70" s="11">
        <v>3.75</v>
      </c>
      <c r="AC70" s="64">
        <v>22.25</v>
      </c>
      <c r="AD70" s="11">
        <v>4.9400000000000004</v>
      </c>
      <c r="AE70" s="64">
        <f t="shared" si="8"/>
        <v>35.140000000000015</v>
      </c>
      <c r="AF70" s="64"/>
      <c r="AG70" s="64"/>
      <c r="AH70" s="64">
        <f t="shared" si="6"/>
        <v>0</v>
      </c>
      <c r="AI70" s="11"/>
    </row>
    <row r="71" spans="1:35" s="36" customFormat="1" ht="19.5" customHeight="1" x14ac:dyDescent="0.25">
      <c r="A71" s="123">
        <v>64</v>
      </c>
      <c r="B71" s="230" t="s">
        <v>404</v>
      </c>
      <c r="C71" s="228">
        <v>805479</v>
      </c>
      <c r="D71" s="112" t="s">
        <v>230</v>
      </c>
      <c r="E71" s="281" t="s">
        <v>591</v>
      </c>
      <c r="F71" s="282" t="s">
        <v>426</v>
      </c>
      <c r="G71" s="280" t="s">
        <v>230</v>
      </c>
      <c r="H71" s="283">
        <v>1000998102</v>
      </c>
      <c r="I71" s="3">
        <v>206</v>
      </c>
      <c r="J71" s="54">
        <v>0</v>
      </c>
      <c r="K71" s="11">
        <v>22</v>
      </c>
      <c r="L71" s="11">
        <v>22.61</v>
      </c>
      <c r="M71" s="11">
        <v>2</v>
      </c>
      <c r="N71" s="160">
        <f t="shared" ref="N71:N133" si="9">+J71+K71+L71-M71</f>
        <v>42.61</v>
      </c>
      <c r="O71" s="64">
        <f t="shared" ref="O71:O133" si="10">+J71+K71+L71-N71-M71</f>
        <v>0</v>
      </c>
      <c r="P71" s="64">
        <v>22.45</v>
      </c>
      <c r="Q71" s="64">
        <v>5.54</v>
      </c>
      <c r="R71" s="64">
        <f t="shared" ref="R71:R133" si="11">+O71+P71-Q71</f>
        <v>16.91</v>
      </c>
      <c r="S71" s="11">
        <v>21.96</v>
      </c>
      <c r="T71" s="11">
        <v>2.27</v>
      </c>
      <c r="U71" s="112">
        <v>24.71</v>
      </c>
      <c r="V71" s="64"/>
      <c r="W71" s="64">
        <f t="shared" ref="W71:W133" si="12">+R71+S71-T71-U71-V71</f>
        <v>11.89</v>
      </c>
      <c r="X71" s="11">
        <v>22.56</v>
      </c>
      <c r="Y71" s="64">
        <f t="shared" ref="Y71:Y133" si="13">+W71+X71</f>
        <v>34.450000000000003</v>
      </c>
      <c r="Z71" s="64"/>
      <c r="AA71" s="120">
        <v>18.95</v>
      </c>
      <c r="AB71" s="11">
        <v>3.75</v>
      </c>
      <c r="AC71" s="64">
        <v>22.25</v>
      </c>
      <c r="AD71" s="11">
        <v>4.9400000000000004</v>
      </c>
      <c r="AE71" s="64">
        <f t="shared" si="8"/>
        <v>29.06</v>
      </c>
      <c r="AF71" s="64"/>
      <c r="AG71" s="64"/>
      <c r="AH71" s="64">
        <f t="shared" ref="AH71:AH133" si="14">+Y71-Z71-AA71-AB71+AC71-AD71-AE71-AG71</f>
        <v>0</v>
      </c>
      <c r="AI71" s="11"/>
    </row>
    <row r="72" spans="1:35" s="36" customFormat="1" ht="19.5" customHeight="1" x14ac:dyDescent="0.2">
      <c r="A72" s="123">
        <v>65</v>
      </c>
      <c r="B72" s="230" t="s">
        <v>440</v>
      </c>
      <c r="C72" s="58">
        <v>619626</v>
      </c>
      <c r="D72" s="140" t="s">
        <v>231</v>
      </c>
      <c r="E72" s="184" t="s">
        <v>468</v>
      </c>
      <c r="F72" s="181">
        <v>3801011594415</v>
      </c>
      <c r="G72" s="185" t="s">
        <v>469</v>
      </c>
      <c r="H72" s="183">
        <v>1700908633</v>
      </c>
      <c r="I72" s="3">
        <v>60</v>
      </c>
      <c r="J72" s="54">
        <v>1.0199999999999854</v>
      </c>
      <c r="K72" s="11">
        <v>22</v>
      </c>
      <c r="L72" s="11">
        <v>22.61</v>
      </c>
      <c r="M72" s="11">
        <v>2</v>
      </c>
      <c r="N72" s="160">
        <f t="shared" si="9"/>
        <v>43.629999999999981</v>
      </c>
      <c r="O72" s="64">
        <f t="shared" si="10"/>
        <v>0</v>
      </c>
      <c r="P72" s="64">
        <v>22.45</v>
      </c>
      <c r="Q72" s="64">
        <v>5.54</v>
      </c>
      <c r="R72" s="64">
        <f t="shared" si="11"/>
        <v>16.91</v>
      </c>
      <c r="S72" s="11">
        <v>21.96</v>
      </c>
      <c r="T72" s="11">
        <v>2.27</v>
      </c>
      <c r="U72" s="112">
        <v>24.71</v>
      </c>
      <c r="V72" s="64"/>
      <c r="W72" s="64">
        <f t="shared" si="12"/>
        <v>11.89</v>
      </c>
      <c r="X72" s="11">
        <v>22.56</v>
      </c>
      <c r="Y72" s="64">
        <f t="shared" si="13"/>
        <v>34.450000000000003</v>
      </c>
      <c r="Z72" s="64"/>
      <c r="AA72" s="120">
        <v>18.95</v>
      </c>
      <c r="AB72" s="11">
        <v>3.75</v>
      </c>
      <c r="AC72" s="64">
        <v>22.25</v>
      </c>
      <c r="AD72" s="11">
        <v>4.9400000000000004</v>
      </c>
      <c r="AE72" s="11"/>
      <c r="AF72" s="11"/>
      <c r="AG72" s="64">
        <v>30.07</v>
      </c>
      <c r="AH72" s="64">
        <f t="shared" si="14"/>
        <v>-1.0100000000000016</v>
      </c>
      <c r="AI72" s="11"/>
    </row>
    <row r="73" spans="1:35" s="36" customFormat="1" ht="19.5" customHeight="1" x14ac:dyDescent="0.2">
      <c r="A73" s="123">
        <v>66</v>
      </c>
      <c r="B73" s="230" t="s">
        <v>440</v>
      </c>
      <c r="C73" s="58">
        <v>859610</v>
      </c>
      <c r="D73" s="140" t="s">
        <v>232</v>
      </c>
      <c r="E73" s="189" t="s">
        <v>492</v>
      </c>
      <c r="F73" s="184">
        <v>1006293557</v>
      </c>
      <c r="G73" s="189" t="s">
        <v>515</v>
      </c>
      <c r="H73" s="190">
        <v>1702919398</v>
      </c>
      <c r="I73" s="3">
        <v>30</v>
      </c>
      <c r="J73" s="54">
        <v>1.0199999999999854</v>
      </c>
      <c r="K73" s="11">
        <v>22</v>
      </c>
      <c r="L73" s="11">
        <v>22.61</v>
      </c>
      <c r="M73" s="11">
        <v>2</v>
      </c>
      <c r="N73" s="160">
        <f t="shared" si="9"/>
        <v>43.629999999999981</v>
      </c>
      <c r="O73" s="64">
        <f t="shared" si="10"/>
        <v>0</v>
      </c>
      <c r="P73" s="64">
        <v>22.45</v>
      </c>
      <c r="Q73" s="64">
        <v>5.54</v>
      </c>
      <c r="R73" s="64">
        <f t="shared" si="11"/>
        <v>16.91</v>
      </c>
      <c r="S73" s="11">
        <v>21.96</v>
      </c>
      <c r="T73" s="11">
        <v>2.27</v>
      </c>
      <c r="U73" s="112">
        <v>24.71</v>
      </c>
      <c r="V73" s="64"/>
      <c r="W73" s="64">
        <f t="shared" si="12"/>
        <v>11.89</v>
      </c>
      <c r="X73" s="11">
        <v>22.56</v>
      </c>
      <c r="Y73" s="64">
        <f t="shared" si="13"/>
        <v>34.450000000000003</v>
      </c>
      <c r="Z73" s="64"/>
      <c r="AA73" s="120">
        <v>18.95</v>
      </c>
      <c r="AB73" s="11">
        <v>3.75</v>
      </c>
      <c r="AC73" s="64">
        <v>22.25</v>
      </c>
      <c r="AD73" s="11">
        <v>4.9400000000000004</v>
      </c>
      <c r="AE73" s="11"/>
      <c r="AF73" s="11"/>
      <c r="AG73" s="64">
        <v>30.07</v>
      </c>
      <c r="AH73" s="64">
        <f t="shared" si="14"/>
        <v>-1.0100000000000016</v>
      </c>
      <c r="AI73" s="11"/>
    </row>
    <row r="74" spans="1:35" s="36" customFormat="1" ht="19.5" customHeight="1" x14ac:dyDescent="0.2">
      <c r="A74" s="123">
        <v>67</v>
      </c>
      <c r="B74" s="230" t="s">
        <v>440</v>
      </c>
      <c r="C74" s="60">
        <v>843865</v>
      </c>
      <c r="D74" s="58" t="s">
        <v>233</v>
      </c>
      <c r="E74" s="204" t="s">
        <v>530</v>
      </c>
      <c r="F74" s="203" t="s">
        <v>561</v>
      </c>
      <c r="G74" s="204" t="s">
        <v>562</v>
      </c>
      <c r="H74" s="199">
        <v>1203237951</v>
      </c>
      <c r="I74" s="3">
        <v>59</v>
      </c>
      <c r="J74" s="54">
        <v>11.929999999999993</v>
      </c>
      <c r="K74" s="11">
        <v>22</v>
      </c>
      <c r="L74" s="11">
        <v>22.61</v>
      </c>
      <c r="M74" s="11">
        <v>2</v>
      </c>
      <c r="N74" s="160">
        <f t="shared" si="9"/>
        <v>54.539999999999992</v>
      </c>
      <c r="O74" s="64">
        <f t="shared" si="10"/>
        <v>0</v>
      </c>
      <c r="P74" s="64">
        <v>22.45</v>
      </c>
      <c r="Q74" s="64">
        <v>5.54</v>
      </c>
      <c r="R74" s="64">
        <f t="shared" si="11"/>
        <v>16.91</v>
      </c>
      <c r="S74" s="11">
        <v>21.96</v>
      </c>
      <c r="T74" s="11">
        <v>2.27</v>
      </c>
      <c r="U74" s="112">
        <v>24.71</v>
      </c>
      <c r="V74" s="64"/>
      <c r="W74" s="64">
        <f t="shared" si="12"/>
        <v>11.89</v>
      </c>
      <c r="X74" s="11">
        <v>22.56</v>
      </c>
      <c r="Y74" s="64">
        <f t="shared" si="13"/>
        <v>34.450000000000003</v>
      </c>
      <c r="Z74" s="122">
        <v>7.79</v>
      </c>
      <c r="AA74" s="64"/>
      <c r="AB74" s="11">
        <v>3.75</v>
      </c>
      <c r="AC74" s="64">
        <v>22.25</v>
      </c>
      <c r="AD74" s="11">
        <v>4.9400000000000004</v>
      </c>
      <c r="AE74" s="11"/>
      <c r="AF74" s="11"/>
      <c r="AG74" s="64">
        <v>30.07</v>
      </c>
      <c r="AH74" s="64">
        <f t="shared" si="14"/>
        <v>10.150000000000006</v>
      </c>
      <c r="AI74" s="11"/>
    </row>
    <row r="75" spans="1:35" s="36" customFormat="1" ht="19.5" customHeight="1" x14ac:dyDescent="0.2">
      <c r="A75" s="123">
        <v>68</v>
      </c>
      <c r="B75" s="230" t="s">
        <v>440</v>
      </c>
      <c r="C75" s="58">
        <v>843868</v>
      </c>
      <c r="D75" s="3" t="s">
        <v>234</v>
      </c>
      <c r="E75" s="191" t="s">
        <v>518</v>
      </c>
      <c r="F75" s="184">
        <v>8021160400</v>
      </c>
      <c r="G75" s="189" t="s">
        <v>521</v>
      </c>
      <c r="H75" s="190">
        <v>1713363883</v>
      </c>
      <c r="I75" s="3">
        <v>42</v>
      </c>
      <c r="J75" s="54">
        <v>12.179999999999993</v>
      </c>
      <c r="K75" s="11">
        <v>22</v>
      </c>
      <c r="L75" s="11">
        <v>22.61</v>
      </c>
      <c r="M75" s="11">
        <v>2</v>
      </c>
      <c r="N75" s="160">
        <f t="shared" si="9"/>
        <v>54.789999999999992</v>
      </c>
      <c r="O75" s="64">
        <f t="shared" si="10"/>
        <v>0</v>
      </c>
      <c r="P75" s="64">
        <v>22.45</v>
      </c>
      <c r="Q75" s="64">
        <v>5.54</v>
      </c>
      <c r="R75" s="64">
        <f t="shared" si="11"/>
        <v>16.91</v>
      </c>
      <c r="S75" s="11">
        <v>21.96</v>
      </c>
      <c r="T75" s="11">
        <v>2.27</v>
      </c>
      <c r="U75" s="112">
        <v>24.71</v>
      </c>
      <c r="V75" s="64"/>
      <c r="W75" s="64">
        <f t="shared" si="12"/>
        <v>11.89</v>
      </c>
      <c r="X75" s="11">
        <v>22.56</v>
      </c>
      <c r="Y75" s="64">
        <f t="shared" si="13"/>
        <v>34.450000000000003</v>
      </c>
      <c r="Z75" s="122">
        <v>7.79</v>
      </c>
      <c r="AA75" s="64"/>
      <c r="AB75" s="11">
        <v>3.75</v>
      </c>
      <c r="AC75" s="64">
        <v>22.25</v>
      </c>
      <c r="AD75" s="11">
        <v>4.9400000000000004</v>
      </c>
      <c r="AE75" s="11"/>
      <c r="AF75" s="11"/>
      <c r="AG75" s="64">
        <v>30.07</v>
      </c>
      <c r="AH75" s="64">
        <f t="shared" si="14"/>
        <v>10.150000000000006</v>
      </c>
      <c r="AI75" s="11"/>
    </row>
    <row r="76" spans="1:35" s="36" customFormat="1" ht="19.5" customHeight="1" x14ac:dyDescent="0.2">
      <c r="A76" s="123">
        <v>69</v>
      </c>
      <c r="B76" s="230" t="s">
        <v>440</v>
      </c>
      <c r="C76" s="58">
        <v>799358</v>
      </c>
      <c r="D76" s="58" t="s">
        <v>235</v>
      </c>
      <c r="E76" s="189" t="s">
        <v>477</v>
      </c>
      <c r="F76" s="192" t="s">
        <v>526</v>
      </c>
      <c r="G76" s="191" t="s">
        <v>527</v>
      </c>
      <c r="H76" s="190">
        <v>1717005464</v>
      </c>
      <c r="I76" s="3">
        <v>227</v>
      </c>
      <c r="J76" s="54">
        <v>0.76999999999998536</v>
      </c>
      <c r="K76" s="11">
        <v>22</v>
      </c>
      <c r="L76" s="11">
        <v>22.61</v>
      </c>
      <c r="M76" s="11">
        <v>2</v>
      </c>
      <c r="N76" s="160">
        <f t="shared" si="9"/>
        <v>43.379999999999981</v>
      </c>
      <c r="O76" s="64">
        <f t="shared" si="10"/>
        <v>0</v>
      </c>
      <c r="P76" s="64">
        <v>22.45</v>
      </c>
      <c r="Q76" s="64">
        <v>5.54</v>
      </c>
      <c r="R76" s="64">
        <f t="shared" si="11"/>
        <v>16.91</v>
      </c>
      <c r="S76" s="11">
        <v>21.96</v>
      </c>
      <c r="T76" s="11">
        <v>2.27</v>
      </c>
      <c r="U76" s="112">
        <v>24.71</v>
      </c>
      <c r="V76" s="64"/>
      <c r="W76" s="64">
        <f t="shared" si="12"/>
        <v>11.89</v>
      </c>
      <c r="X76" s="11">
        <v>22.56</v>
      </c>
      <c r="Y76" s="64">
        <f t="shared" si="13"/>
        <v>34.450000000000003</v>
      </c>
      <c r="Z76" s="64"/>
      <c r="AA76" s="120">
        <v>18.95</v>
      </c>
      <c r="AB76" s="11">
        <v>3.75</v>
      </c>
      <c r="AC76" s="64">
        <v>22.25</v>
      </c>
      <c r="AD76" s="11">
        <v>4.9400000000000004</v>
      </c>
      <c r="AE76" s="11"/>
      <c r="AF76" s="11"/>
      <c r="AG76" s="64">
        <v>30.07</v>
      </c>
      <c r="AH76" s="64">
        <f t="shared" si="14"/>
        <v>-1.0100000000000016</v>
      </c>
      <c r="AI76" s="11"/>
    </row>
    <row r="77" spans="1:35" s="36" customFormat="1" ht="19.5" customHeight="1" x14ac:dyDescent="0.2">
      <c r="A77" s="123">
        <v>70</v>
      </c>
      <c r="B77" s="230" t="s">
        <v>440</v>
      </c>
      <c r="C77" s="58">
        <v>804636</v>
      </c>
      <c r="D77" s="58" t="s">
        <v>236</v>
      </c>
      <c r="E77" s="189" t="s">
        <v>441</v>
      </c>
      <c r="F77" s="184">
        <v>2204488979</v>
      </c>
      <c r="G77" s="189" t="s">
        <v>503</v>
      </c>
      <c r="H77" s="190">
        <v>1720019767</v>
      </c>
      <c r="I77" s="3">
        <v>10</v>
      </c>
      <c r="J77" s="54">
        <v>12.179999999999993</v>
      </c>
      <c r="K77" s="11">
        <v>22</v>
      </c>
      <c r="L77" s="11">
        <v>22.61</v>
      </c>
      <c r="M77" s="11">
        <v>2</v>
      </c>
      <c r="N77" s="160">
        <f t="shared" si="9"/>
        <v>54.789999999999992</v>
      </c>
      <c r="O77" s="64">
        <f t="shared" si="10"/>
        <v>0</v>
      </c>
      <c r="P77" s="64">
        <v>22.45</v>
      </c>
      <c r="Q77" s="64">
        <v>5.54</v>
      </c>
      <c r="R77" s="64">
        <f t="shared" si="11"/>
        <v>16.91</v>
      </c>
      <c r="S77" s="11">
        <v>21.96</v>
      </c>
      <c r="T77" s="11">
        <v>2.27</v>
      </c>
      <c r="U77" s="112">
        <v>24.71</v>
      </c>
      <c r="V77" s="64"/>
      <c r="W77" s="64">
        <f t="shared" si="12"/>
        <v>11.89</v>
      </c>
      <c r="X77" s="11">
        <v>22.56</v>
      </c>
      <c r="Y77" s="64">
        <f t="shared" si="13"/>
        <v>34.450000000000003</v>
      </c>
      <c r="Z77" s="122">
        <v>7.79</v>
      </c>
      <c r="AA77" s="64"/>
      <c r="AB77" s="11">
        <v>3.75</v>
      </c>
      <c r="AC77" s="64">
        <v>22.25</v>
      </c>
      <c r="AD77" s="11">
        <v>4.9400000000000004</v>
      </c>
      <c r="AE77" s="11"/>
      <c r="AF77" s="11"/>
      <c r="AG77" s="64">
        <v>30.07</v>
      </c>
      <c r="AH77" s="64">
        <f t="shared" si="14"/>
        <v>10.150000000000006</v>
      </c>
      <c r="AI77" s="11"/>
    </row>
    <row r="78" spans="1:35" s="36" customFormat="1" ht="19.5" customHeight="1" x14ac:dyDescent="0.2">
      <c r="A78" s="123">
        <v>71</v>
      </c>
      <c r="B78" s="230" t="s">
        <v>440</v>
      </c>
      <c r="C78" s="58">
        <v>722574</v>
      </c>
      <c r="D78" s="3" t="s">
        <v>237</v>
      </c>
      <c r="E78" s="189" t="s">
        <v>544</v>
      </c>
      <c r="F78" s="184">
        <v>11443020025</v>
      </c>
      <c r="G78" s="189" t="s">
        <v>336</v>
      </c>
      <c r="H78" s="190">
        <v>1750845206</v>
      </c>
      <c r="I78" s="3">
        <v>272</v>
      </c>
      <c r="J78" s="54">
        <v>12.179999999999993</v>
      </c>
      <c r="K78" s="11">
        <v>22</v>
      </c>
      <c r="L78" s="11">
        <v>22.61</v>
      </c>
      <c r="M78" s="11">
        <v>2</v>
      </c>
      <c r="N78" s="160">
        <f t="shared" si="9"/>
        <v>54.789999999999992</v>
      </c>
      <c r="O78" s="64">
        <f t="shared" si="10"/>
        <v>0</v>
      </c>
      <c r="P78" s="64">
        <v>22.45</v>
      </c>
      <c r="Q78" s="64">
        <v>5.54</v>
      </c>
      <c r="R78" s="64">
        <f t="shared" si="11"/>
        <v>16.91</v>
      </c>
      <c r="S78" s="11">
        <v>21.96</v>
      </c>
      <c r="T78" s="11">
        <v>2.27</v>
      </c>
      <c r="U78" s="112">
        <v>24.71</v>
      </c>
      <c r="V78" s="64"/>
      <c r="W78" s="64">
        <f t="shared" si="12"/>
        <v>11.89</v>
      </c>
      <c r="X78" s="11">
        <v>22.56</v>
      </c>
      <c r="Y78" s="64">
        <f t="shared" si="13"/>
        <v>34.450000000000003</v>
      </c>
      <c r="Z78" s="122">
        <v>7.79</v>
      </c>
      <c r="AA78" s="64"/>
      <c r="AB78" s="11">
        <v>3.75</v>
      </c>
      <c r="AC78" s="64">
        <v>22.25</v>
      </c>
      <c r="AD78" s="11">
        <v>4.9400000000000004</v>
      </c>
      <c r="AE78" s="11"/>
      <c r="AF78" s="11"/>
      <c r="AG78" s="64">
        <v>30.07</v>
      </c>
      <c r="AH78" s="64">
        <f t="shared" si="14"/>
        <v>10.150000000000006</v>
      </c>
      <c r="AI78" s="11"/>
    </row>
    <row r="79" spans="1:35" s="36" customFormat="1" ht="19.5" customHeight="1" x14ac:dyDescent="0.2">
      <c r="A79" s="123">
        <v>72</v>
      </c>
      <c r="B79" s="230" t="s">
        <v>440</v>
      </c>
      <c r="C79" s="58">
        <v>798807</v>
      </c>
      <c r="D79" s="58" t="s">
        <v>238</v>
      </c>
      <c r="E79" s="184" t="s">
        <v>441</v>
      </c>
      <c r="F79" s="181">
        <v>2204467942</v>
      </c>
      <c r="G79" s="185" t="s">
        <v>472</v>
      </c>
      <c r="H79" s="183">
        <v>1724190275</v>
      </c>
      <c r="I79" s="3">
        <v>10</v>
      </c>
      <c r="J79" s="54">
        <v>12.179999999999993</v>
      </c>
      <c r="K79" s="11">
        <v>22</v>
      </c>
      <c r="L79" s="11">
        <v>22.61</v>
      </c>
      <c r="M79" s="11">
        <v>2</v>
      </c>
      <c r="N79" s="160">
        <f t="shared" si="9"/>
        <v>54.789999999999992</v>
      </c>
      <c r="O79" s="64">
        <f t="shared" si="10"/>
        <v>0</v>
      </c>
      <c r="P79" s="64">
        <v>22.45</v>
      </c>
      <c r="Q79" s="64">
        <v>5.54</v>
      </c>
      <c r="R79" s="64">
        <f t="shared" si="11"/>
        <v>16.91</v>
      </c>
      <c r="S79" s="11">
        <v>21.96</v>
      </c>
      <c r="T79" s="11">
        <v>2.27</v>
      </c>
      <c r="U79" s="112">
        <v>24.71</v>
      </c>
      <c r="V79" s="64"/>
      <c r="W79" s="64">
        <f t="shared" si="12"/>
        <v>11.89</v>
      </c>
      <c r="X79" s="11">
        <v>22.56</v>
      </c>
      <c r="Y79" s="64">
        <f t="shared" si="13"/>
        <v>34.450000000000003</v>
      </c>
      <c r="Z79" s="122">
        <v>7.79</v>
      </c>
      <c r="AA79" s="64"/>
      <c r="AB79" s="11">
        <v>3.75</v>
      </c>
      <c r="AC79" s="64">
        <v>22.25</v>
      </c>
      <c r="AD79" s="11">
        <v>4.9400000000000004</v>
      </c>
      <c r="AE79" s="11"/>
      <c r="AF79" s="11"/>
      <c r="AG79" s="64">
        <v>30.07</v>
      </c>
      <c r="AH79" s="64">
        <f t="shared" si="14"/>
        <v>10.150000000000006</v>
      </c>
      <c r="AI79" s="11"/>
    </row>
    <row r="80" spans="1:35" s="36" customFormat="1" ht="19.5" customHeight="1" x14ac:dyDescent="0.2">
      <c r="A80" s="123">
        <v>73</v>
      </c>
      <c r="B80" s="230" t="s">
        <v>440</v>
      </c>
      <c r="C80" s="58">
        <v>606748</v>
      </c>
      <c r="D80" s="141" t="s">
        <v>239</v>
      </c>
      <c r="E80" s="202" t="s">
        <v>524</v>
      </c>
      <c r="F80" s="203" t="s">
        <v>528</v>
      </c>
      <c r="G80" s="204" t="s">
        <v>529</v>
      </c>
      <c r="H80" s="199">
        <v>1718006768</v>
      </c>
      <c r="I80" s="3">
        <v>206</v>
      </c>
      <c r="J80" s="54">
        <v>1.0199999999999854</v>
      </c>
      <c r="K80" s="11">
        <v>22</v>
      </c>
      <c r="L80" s="11">
        <v>22.61</v>
      </c>
      <c r="M80" s="11">
        <v>2</v>
      </c>
      <c r="N80" s="160">
        <f t="shared" si="9"/>
        <v>43.629999999999981</v>
      </c>
      <c r="O80" s="64">
        <f t="shared" si="10"/>
        <v>0</v>
      </c>
      <c r="P80" s="64">
        <v>22.45</v>
      </c>
      <c r="Q80" s="64">
        <v>5.54</v>
      </c>
      <c r="R80" s="64">
        <f t="shared" si="11"/>
        <v>16.91</v>
      </c>
      <c r="S80" s="11">
        <v>21.96</v>
      </c>
      <c r="T80" s="11">
        <v>2.27</v>
      </c>
      <c r="U80" s="112">
        <v>24.71</v>
      </c>
      <c r="V80" s="64"/>
      <c r="W80" s="64">
        <f t="shared" si="12"/>
        <v>11.89</v>
      </c>
      <c r="X80" s="11">
        <v>22.56</v>
      </c>
      <c r="Y80" s="64">
        <f t="shared" si="13"/>
        <v>34.450000000000003</v>
      </c>
      <c r="Z80" s="64"/>
      <c r="AA80" s="120">
        <v>18.95</v>
      </c>
      <c r="AB80" s="11">
        <v>3.75</v>
      </c>
      <c r="AC80" s="64">
        <v>22.25</v>
      </c>
      <c r="AD80" s="11">
        <v>4.9400000000000004</v>
      </c>
      <c r="AE80" s="11"/>
      <c r="AF80" s="11"/>
      <c r="AG80" s="64">
        <v>30.07</v>
      </c>
      <c r="AH80" s="64">
        <f t="shared" si="14"/>
        <v>-1.0100000000000016</v>
      </c>
      <c r="AI80" s="11"/>
    </row>
    <row r="81" spans="1:35" s="36" customFormat="1" ht="19.5" customHeight="1" x14ac:dyDescent="0.25">
      <c r="A81" s="123">
        <v>74</v>
      </c>
      <c r="B81" s="230" t="s">
        <v>440</v>
      </c>
      <c r="C81" s="58">
        <v>795130</v>
      </c>
      <c r="D81" s="3" t="s">
        <v>240</v>
      </c>
      <c r="E81" s="206" t="s">
        <v>576</v>
      </c>
      <c r="F81" s="206">
        <v>35298759</v>
      </c>
      <c r="G81" s="206" t="s">
        <v>577</v>
      </c>
      <c r="H81" s="206">
        <v>1724602055</v>
      </c>
      <c r="I81" s="3">
        <v>17</v>
      </c>
      <c r="J81" s="54">
        <v>0.76999999999998536</v>
      </c>
      <c r="K81" s="11">
        <v>22</v>
      </c>
      <c r="L81" s="11">
        <v>22.61</v>
      </c>
      <c r="M81" s="11">
        <v>2</v>
      </c>
      <c r="N81" s="160">
        <f t="shared" si="9"/>
        <v>43.379999999999981</v>
      </c>
      <c r="O81" s="64">
        <f t="shared" si="10"/>
        <v>0</v>
      </c>
      <c r="P81" s="64">
        <v>22.45</v>
      </c>
      <c r="Q81" s="64">
        <v>5.54</v>
      </c>
      <c r="R81" s="64">
        <f t="shared" si="11"/>
        <v>16.91</v>
      </c>
      <c r="S81" s="11">
        <v>21.96</v>
      </c>
      <c r="T81" s="11">
        <v>2.27</v>
      </c>
      <c r="U81" s="112">
        <v>24.71</v>
      </c>
      <c r="V81" s="64"/>
      <c r="W81" s="64">
        <f t="shared" si="12"/>
        <v>11.89</v>
      </c>
      <c r="X81" s="11">
        <v>22.56</v>
      </c>
      <c r="Y81" s="64">
        <f t="shared" si="13"/>
        <v>34.450000000000003</v>
      </c>
      <c r="Z81" s="64"/>
      <c r="AA81" s="120">
        <v>18.95</v>
      </c>
      <c r="AB81" s="11">
        <v>3.75</v>
      </c>
      <c r="AC81" s="64">
        <v>22.25</v>
      </c>
      <c r="AD81" s="11">
        <v>4.9400000000000004</v>
      </c>
      <c r="AE81" s="11"/>
      <c r="AF81" s="11"/>
      <c r="AG81" s="64">
        <v>30.07</v>
      </c>
      <c r="AH81" s="64">
        <f t="shared" si="14"/>
        <v>-1.0100000000000016</v>
      </c>
      <c r="AI81" s="11"/>
    </row>
    <row r="82" spans="1:35" s="36" customFormat="1" ht="19.5" customHeight="1" x14ac:dyDescent="0.2">
      <c r="A82" s="123">
        <v>75</v>
      </c>
      <c r="B82" s="230" t="s">
        <v>440</v>
      </c>
      <c r="C82" s="58">
        <v>722573</v>
      </c>
      <c r="D82" s="3" t="s">
        <v>241</v>
      </c>
      <c r="E82" s="184" t="s">
        <v>477</v>
      </c>
      <c r="F82" s="181">
        <v>410020000924</v>
      </c>
      <c r="G82" s="185" t="s">
        <v>478</v>
      </c>
      <c r="H82" s="183">
        <v>1711787133</v>
      </c>
      <c r="I82" s="3">
        <v>227</v>
      </c>
      <c r="J82" s="54">
        <v>12.179999999999993</v>
      </c>
      <c r="K82" s="11">
        <v>22</v>
      </c>
      <c r="L82" s="11">
        <v>22.61</v>
      </c>
      <c r="M82" s="11">
        <v>2</v>
      </c>
      <c r="N82" s="160">
        <f t="shared" si="9"/>
        <v>54.789999999999992</v>
      </c>
      <c r="O82" s="64">
        <f t="shared" si="10"/>
        <v>0</v>
      </c>
      <c r="P82" s="64">
        <v>22.45</v>
      </c>
      <c r="Q82" s="64">
        <v>5.54</v>
      </c>
      <c r="R82" s="64">
        <f t="shared" si="11"/>
        <v>16.91</v>
      </c>
      <c r="S82" s="11">
        <v>21.96</v>
      </c>
      <c r="T82" s="11">
        <v>2.27</v>
      </c>
      <c r="U82" s="112">
        <v>24.71</v>
      </c>
      <c r="V82" s="64"/>
      <c r="W82" s="64">
        <f t="shared" si="12"/>
        <v>11.89</v>
      </c>
      <c r="X82" s="11">
        <v>22.56</v>
      </c>
      <c r="Y82" s="64">
        <f t="shared" si="13"/>
        <v>34.450000000000003</v>
      </c>
      <c r="Z82" s="122">
        <v>7.79</v>
      </c>
      <c r="AA82" s="64"/>
      <c r="AB82" s="11">
        <v>3.75</v>
      </c>
      <c r="AC82" s="64">
        <v>22.25</v>
      </c>
      <c r="AD82" s="11">
        <v>4.9400000000000004</v>
      </c>
      <c r="AE82" s="11"/>
      <c r="AF82" s="11"/>
      <c r="AG82" s="64">
        <v>30.07</v>
      </c>
      <c r="AH82" s="64">
        <f t="shared" si="14"/>
        <v>10.150000000000006</v>
      </c>
      <c r="AI82" s="11"/>
    </row>
    <row r="83" spans="1:35" s="36" customFormat="1" ht="19.5" customHeight="1" x14ac:dyDescent="0.25">
      <c r="A83" s="123">
        <v>76</v>
      </c>
      <c r="B83" s="230" t="s">
        <v>440</v>
      </c>
      <c r="C83" s="58">
        <v>795122</v>
      </c>
      <c r="D83" s="58" t="s">
        <v>242</v>
      </c>
      <c r="E83" s="206" t="s">
        <v>441</v>
      </c>
      <c r="F83" s="206">
        <v>2202916350</v>
      </c>
      <c r="G83" s="206" t="s">
        <v>578</v>
      </c>
      <c r="H83" s="206">
        <v>1713487336</v>
      </c>
      <c r="I83" s="3">
        <v>10</v>
      </c>
      <c r="J83" s="54">
        <v>0.76999999999998536</v>
      </c>
      <c r="K83" s="11">
        <v>22</v>
      </c>
      <c r="L83" s="11">
        <v>22.61</v>
      </c>
      <c r="M83" s="11">
        <v>2</v>
      </c>
      <c r="N83" s="160">
        <f t="shared" si="9"/>
        <v>43.379999999999981</v>
      </c>
      <c r="O83" s="64">
        <f t="shared" si="10"/>
        <v>0</v>
      </c>
      <c r="P83" s="64">
        <v>22.45</v>
      </c>
      <c r="Q83" s="64">
        <v>5.54</v>
      </c>
      <c r="R83" s="64">
        <f t="shared" si="11"/>
        <v>16.91</v>
      </c>
      <c r="S83" s="11">
        <v>21.96</v>
      </c>
      <c r="T83" s="11">
        <v>2.27</v>
      </c>
      <c r="U83" s="112">
        <v>24.71</v>
      </c>
      <c r="V83" s="64"/>
      <c r="W83" s="64">
        <f t="shared" si="12"/>
        <v>11.89</v>
      </c>
      <c r="X83" s="11">
        <v>22.56</v>
      </c>
      <c r="Y83" s="64">
        <f t="shared" si="13"/>
        <v>34.450000000000003</v>
      </c>
      <c r="Z83" s="64"/>
      <c r="AA83" s="120">
        <v>18.95</v>
      </c>
      <c r="AB83" s="11">
        <v>3.75</v>
      </c>
      <c r="AC83" s="64">
        <v>22.25</v>
      </c>
      <c r="AD83" s="11">
        <v>4.9400000000000004</v>
      </c>
      <c r="AE83" s="11"/>
      <c r="AF83" s="11"/>
      <c r="AG83" s="64">
        <v>30.07</v>
      </c>
      <c r="AH83" s="64">
        <f t="shared" si="14"/>
        <v>-1.0100000000000016</v>
      </c>
      <c r="AI83" s="11"/>
    </row>
    <row r="84" spans="1:35" s="36" customFormat="1" ht="19.5" customHeight="1" x14ac:dyDescent="0.2">
      <c r="A84" s="123">
        <v>77</v>
      </c>
      <c r="B84" s="230" t="s">
        <v>440</v>
      </c>
      <c r="C84" s="114">
        <v>722575</v>
      </c>
      <c r="D84" s="115" t="s">
        <v>243</v>
      </c>
      <c r="E84" s="217" t="s">
        <v>563</v>
      </c>
      <c r="F84" s="218">
        <v>2000306</v>
      </c>
      <c r="G84" s="219" t="s">
        <v>564</v>
      </c>
      <c r="H84" s="218" t="s">
        <v>565</v>
      </c>
      <c r="I84" s="113">
        <v>8000</v>
      </c>
      <c r="J84" s="116">
        <v>12.04</v>
      </c>
      <c r="K84" s="11">
        <v>22</v>
      </c>
      <c r="L84" s="11">
        <v>22.61</v>
      </c>
      <c r="M84" s="11">
        <v>2</v>
      </c>
      <c r="N84" s="160">
        <f t="shared" si="9"/>
        <v>54.65</v>
      </c>
      <c r="O84" s="64">
        <f t="shared" si="10"/>
        <v>0</v>
      </c>
      <c r="P84" s="108">
        <v>22.45</v>
      </c>
      <c r="Q84" s="108">
        <v>5.54</v>
      </c>
      <c r="R84" s="108">
        <f t="shared" si="11"/>
        <v>16.91</v>
      </c>
      <c r="S84" s="113">
        <v>21.96</v>
      </c>
      <c r="T84" s="113">
        <v>2.27</v>
      </c>
      <c r="U84" s="113">
        <v>24.71</v>
      </c>
      <c r="V84" s="108"/>
      <c r="W84" s="64">
        <f t="shared" si="12"/>
        <v>11.89</v>
      </c>
      <c r="X84" s="113">
        <v>22.56</v>
      </c>
      <c r="Y84" s="64">
        <f t="shared" si="13"/>
        <v>34.450000000000003</v>
      </c>
      <c r="Z84" s="122">
        <v>7.79</v>
      </c>
      <c r="AA84" s="108"/>
      <c r="AB84" s="11">
        <v>2.4</v>
      </c>
      <c r="AC84" s="108">
        <v>22.25</v>
      </c>
      <c r="AD84" s="11">
        <v>4.9400000000000004</v>
      </c>
      <c r="AE84" s="11"/>
      <c r="AF84" s="11"/>
      <c r="AG84" s="108">
        <v>30.07</v>
      </c>
      <c r="AH84" s="64">
        <f t="shared" si="14"/>
        <v>11.500000000000007</v>
      </c>
      <c r="AI84" s="11"/>
    </row>
    <row r="85" spans="1:35" s="36" customFormat="1" ht="19.5" customHeight="1" x14ac:dyDescent="0.2">
      <c r="A85" s="123">
        <v>78</v>
      </c>
      <c r="B85" s="230" t="s">
        <v>440</v>
      </c>
      <c r="C85" s="58">
        <v>637025</v>
      </c>
      <c r="D85" s="3" t="s">
        <v>244</v>
      </c>
      <c r="E85" s="189" t="s">
        <v>441</v>
      </c>
      <c r="F85" s="184">
        <v>2202401188</v>
      </c>
      <c r="G85" s="189" t="s">
        <v>540</v>
      </c>
      <c r="H85" s="190">
        <v>1722129143</v>
      </c>
      <c r="I85" s="3">
        <v>10</v>
      </c>
      <c r="J85" s="54">
        <v>12.179999999999993</v>
      </c>
      <c r="K85" s="11">
        <v>22</v>
      </c>
      <c r="L85" s="11">
        <v>22.61</v>
      </c>
      <c r="M85" s="11">
        <v>2</v>
      </c>
      <c r="N85" s="160">
        <f t="shared" si="9"/>
        <v>54.789999999999992</v>
      </c>
      <c r="O85" s="64">
        <f t="shared" si="10"/>
        <v>0</v>
      </c>
      <c r="P85" s="64">
        <v>22.45</v>
      </c>
      <c r="Q85" s="64">
        <v>5.54</v>
      </c>
      <c r="R85" s="64">
        <f t="shared" si="11"/>
        <v>16.91</v>
      </c>
      <c r="S85" s="11">
        <v>21.96</v>
      </c>
      <c r="T85" s="11">
        <v>2.27</v>
      </c>
      <c r="U85" s="112">
        <v>24.71</v>
      </c>
      <c r="V85" s="64"/>
      <c r="W85" s="64">
        <f t="shared" si="12"/>
        <v>11.89</v>
      </c>
      <c r="X85" s="11">
        <v>22.56</v>
      </c>
      <c r="Y85" s="64">
        <f t="shared" si="13"/>
        <v>34.450000000000003</v>
      </c>
      <c r="Z85" s="122">
        <v>7.79</v>
      </c>
      <c r="AA85" s="64"/>
      <c r="AB85" s="11">
        <v>3.75</v>
      </c>
      <c r="AC85" s="64">
        <v>22.25</v>
      </c>
      <c r="AD85" s="11">
        <v>4.9400000000000004</v>
      </c>
      <c r="AE85" s="11"/>
      <c r="AF85" s="11"/>
      <c r="AG85" s="64">
        <v>30.07</v>
      </c>
      <c r="AH85" s="64">
        <f t="shared" si="14"/>
        <v>10.150000000000006</v>
      </c>
      <c r="AI85" s="11"/>
    </row>
    <row r="86" spans="1:35" s="36" customFormat="1" ht="19.5" customHeight="1" x14ac:dyDescent="0.25">
      <c r="A86" s="123">
        <v>79</v>
      </c>
      <c r="B86" s="167" t="s">
        <v>352</v>
      </c>
      <c r="C86" s="58">
        <v>170005</v>
      </c>
      <c r="D86" s="58" t="s">
        <v>245</v>
      </c>
      <c r="E86" s="3" t="s">
        <v>356</v>
      </c>
      <c r="F86" s="59" t="s">
        <v>356</v>
      </c>
      <c r="G86" s="3" t="s">
        <v>356</v>
      </c>
      <c r="H86" s="3" t="s">
        <v>356</v>
      </c>
      <c r="I86" s="3" t="s">
        <v>356</v>
      </c>
      <c r="J86" s="54">
        <v>12.179999999999993</v>
      </c>
      <c r="K86" s="11">
        <v>22</v>
      </c>
      <c r="L86" s="11">
        <v>22.61</v>
      </c>
      <c r="M86" s="11">
        <v>2</v>
      </c>
      <c r="N86" s="160">
        <v>0</v>
      </c>
      <c r="O86" s="64">
        <f t="shared" si="10"/>
        <v>54.789999999999992</v>
      </c>
      <c r="P86" s="64">
        <v>22.45</v>
      </c>
      <c r="Q86" s="64">
        <v>5.54</v>
      </c>
      <c r="R86" s="64">
        <f t="shared" si="11"/>
        <v>71.699999999999989</v>
      </c>
      <c r="S86" s="11">
        <v>21.96</v>
      </c>
      <c r="T86" s="11">
        <v>2.27</v>
      </c>
      <c r="U86" s="112">
        <v>24.71</v>
      </c>
      <c r="V86" s="64"/>
      <c r="W86" s="64">
        <f t="shared" si="12"/>
        <v>66.680000000000007</v>
      </c>
      <c r="X86" s="11">
        <v>22.56</v>
      </c>
      <c r="Y86" s="64">
        <f t="shared" si="13"/>
        <v>89.240000000000009</v>
      </c>
      <c r="Z86" s="122">
        <v>7.79</v>
      </c>
      <c r="AA86" s="64"/>
      <c r="AB86" s="11">
        <v>3.75</v>
      </c>
      <c r="AC86" s="64">
        <v>22.25</v>
      </c>
      <c r="AD86" s="11">
        <v>4.9400000000000004</v>
      </c>
      <c r="AE86" s="11"/>
      <c r="AF86" s="11"/>
      <c r="AG86" s="64">
        <v>30.07</v>
      </c>
      <c r="AH86" s="64">
        <f t="shared" si="14"/>
        <v>64.94</v>
      </c>
      <c r="AI86" s="11"/>
    </row>
    <row r="87" spans="1:35" s="36" customFormat="1" ht="19.5" customHeight="1" x14ac:dyDescent="0.2">
      <c r="A87" s="123">
        <v>80</v>
      </c>
      <c r="B87" s="230" t="s">
        <v>440</v>
      </c>
      <c r="C87" s="58">
        <v>707804</v>
      </c>
      <c r="D87" s="3" t="s">
        <v>246</v>
      </c>
      <c r="E87" s="189" t="s">
        <v>490</v>
      </c>
      <c r="F87" s="184">
        <v>46625409</v>
      </c>
      <c r="G87" s="191" t="s">
        <v>491</v>
      </c>
      <c r="H87" s="190">
        <v>1711725802</v>
      </c>
      <c r="I87" s="3">
        <v>17</v>
      </c>
      <c r="J87" s="54">
        <v>12.179999999999993</v>
      </c>
      <c r="K87" s="11">
        <v>22</v>
      </c>
      <c r="L87" s="11">
        <v>22.61</v>
      </c>
      <c r="M87" s="11">
        <v>2</v>
      </c>
      <c r="N87" s="160">
        <f t="shared" si="9"/>
        <v>54.789999999999992</v>
      </c>
      <c r="O87" s="64">
        <f t="shared" si="10"/>
        <v>0</v>
      </c>
      <c r="P87" s="64">
        <v>22.45</v>
      </c>
      <c r="Q87" s="64">
        <v>5.54</v>
      </c>
      <c r="R87" s="64">
        <f t="shared" si="11"/>
        <v>16.91</v>
      </c>
      <c r="S87" s="11">
        <v>21.96</v>
      </c>
      <c r="T87" s="11">
        <v>2.27</v>
      </c>
      <c r="U87" s="112">
        <v>24.71</v>
      </c>
      <c r="V87" s="64"/>
      <c r="W87" s="64">
        <f t="shared" si="12"/>
        <v>11.89</v>
      </c>
      <c r="X87" s="11">
        <v>22.56</v>
      </c>
      <c r="Y87" s="64">
        <f t="shared" si="13"/>
        <v>34.450000000000003</v>
      </c>
      <c r="Z87" s="122">
        <v>7.79</v>
      </c>
      <c r="AA87" s="64"/>
      <c r="AB87" s="11">
        <v>3.75</v>
      </c>
      <c r="AC87" s="64">
        <v>22.25</v>
      </c>
      <c r="AD87" s="11">
        <v>4.9400000000000004</v>
      </c>
      <c r="AE87" s="11"/>
      <c r="AF87" s="11"/>
      <c r="AG87" s="64">
        <v>30.07</v>
      </c>
      <c r="AH87" s="64">
        <f t="shared" si="14"/>
        <v>10.150000000000006</v>
      </c>
      <c r="AI87" s="11"/>
    </row>
    <row r="88" spans="1:35" s="36" customFormat="1" ht="19.5" customHeight="1" x14ac:dyDescent="0.2">
      <c r="A88" s="123">
        <v>81</v>
      </c>
      <c r="B88" s="230" t="s">
        <v>440</v>
      </c>
      <c r="C88" s="58">
        <v>277148</v>
      </c>
      <c r="D88" s="3" t="s">
        <v>247</v>
      </c>
      <c r="E88" s="191" t="s">
        <v>455</v>
      </c>
      <c r="F88" s="184">
        <v>1030082684</v>
      </c>
      <c r="G88" s="189" t="s">
        <v>495</v>
      </c>
      <c r="H88" s="190">
        <v>1711411643</v>
      </c>
      <c r="I88" s="3">
        <v>477</v>
      </c>
      <c r="J88" s="54">
        <v>12.179999999999993</v>
      </c>
      <c r="K88" s="11">
        <v>22</v>
      </c>
      <c r="L88" s="11">
        <v>22.61</v>
      </c>
      <c r="M88" s="11">
        <v>2</v>
      </c>
      <c r="N88" s="160">
        <f t="shared" si="9"/>
        <v>54.789999999999992</v>
      </c>
      <c r="O88" s="64">
        <f t="shared" si="10"/>
        <v>0</v>
      </c>
      <c r="P88" s="64">
        <v>22.45</v>
      </c>
      <c r="Q88" s="64">
        <v>5.54</v>
      </c>
      <c r="R88" s="64">
        <f t="shared" si="11"/>
        <v>16.91</v>
      </c>
      <c r="S88" s="11">
        <v>21.96</v>
      </c>
      <c r="T88" s="11">
        <v>2.27</v>
      </c>
      <c r="U88" s="112">
        <v>24.71</v>
      </c>
      <c r="V88" s="64"/>
      <c r="W88" s="64">
        <f t="shared" si="12"/>
        <v>11.89</v>
      </c>
      <c r="X88" s="11">
        <v>22.56</v>
      </c>
      <c r="Y88" s="64">
        <f t="shared" si="13"/>
        <v>34.450000000000003</v>
      </c>
      <c r="Z88" s="122">
        <v>7.79</v>
      </c>
      <c r="AA88" s="64"/>
      <c r="AB88" s="11">
        <v>3.75</v>
      </c>
      <c r="AC88" s="64">
        <v>22.25</v>
      </c>
      <c r="AD88" s="11">
        <v>4.9400000000000004</v>
      </c>
      <c r="AE88" s="11"/>
      <c r="AF88" s="11"/>
      <c r="AG88" s="64">
        <v>30.07</v>
      </c>
      <c r="AH88" s="64">
        <f t="shared" si="14"/>
        <v>10.150000000000006</v>
      </c>
      <c r="AI88" s="11"/>
    </row>
    <row r="89" spans="1:35" s="36" customFormat="1" ht="19.5" customHeight="1" x14ac:dyDescent="0.2">
      <c r="A89" s="123">
        <v>82</v>
      </c>
      <c r="B89" s="230" t="s">
        <v>440</v>
      </c>
      <c r="C89" s="58">
        <v>805478</v>
      </c>
      <c r="D89" s="3" t="s">
        <v>248</v>
      </c>
      <c r="E89" s="189" t="s">
        <v>513</v>
      </c>
      <c r="F89" s="205">
        <v>1210009086</v>
      </c>
      <c r="G89" s="206" t="s">
        <v>516</v>
      </c>
      <c r="H89" s="206">
        <v>1702471416</v>
      </c>
      <c r="I89" s="3">
        <v>66</v>
      </c>
      <c r="J89" s="54">
        <v>0.76999999999998536</v>
      </c>
      <c r="K89" s="11">
        <v>22</v>
      </c>
      <c r="L89" s="11">
        <v>22.61</v>
      </c>
      <c r="M89" s="11">
        <v>2</v>
      </c>
      <c r="N89" s="160">
        <f t="shared" si="9"/>
        <v>43.379999999999981</v>
      </c>
      <c r="O89" s="64">
        <f t="shared" si="10"/>
        <v>0</v>
      </c>
      <c r="P89" s="64">
        <v>22.45</v>
      </c>
      <c r="Q89" s="64">
        <v>5.54</v>
      </c>
      <c r="R89" s="64">
        <f t="shared" si="11"/>
        <v>16.91</v>
      </c>
      <c r="S89" s="11">
        <v>21.96</v>
      </c>
      <c r="T89" s="11">
        <v>2.27</v>
      </c>
      <c r="U89" s="112">
        <v>24.71</v>
      </c>
      <c r="V89" s="64"/>
      <c r="W89" s="64">
        <f t="shared" si="12"/>
        <v>11.89</v>
      </c>
      <c r="X89" s="11">
        <v>22.56</v>
      </c>
      <c r="Y89" s="64">
        <f t="shared" si="13"/>
        <v>34.450000000000003</v>
      </c>
      <c r="Z89" s="64"/>
      <c r="AA89" s="120">
        <v>18.95</v>
      </c>
      <c r="AB89" s="11">
        <v>3.75</v>
      </c>
      <c r="AC89" s="64">
        <v>22.25</v>
      </c>
      <c r="AD89" s="11">
        <v>4.9400000000000004</v>
      </c>
      <c r="AE89" s="11"/>
      <c r="AF89" s="11"/>
      <c r="AG89" s="64">
        <v>30.07</v>
      </c>
      <c r="AH89" s="64">
        <f t="shared" si="14"/>
        <v>-1.0100000000000016</v>
      </c>
      <c r="AI89" s="11"/>
    </row>
    <row r="90" spans="1:35" s="36" customFormat="1" ht="19.5" customHeight="1" x14ac:dyDescent="0.2">
      <c r="A90" s="123">
        <v>83</v>
      </c>
      <c r="B90" s="230" t="s">
        <v>440</v>
      </c>
      <c r="C90" s="61">
        <v>774670</v>
      </c>
      <c r="D90" s="141" t="s">
        <v>249</v>
      </c>
      <c r="E90" s="189" t="s">
        <v>488</v>
      </c>
      <c r="F90" s="184">
        <v>388005207</v>
      </c>
      <c r="G90" s="189" t="s">
        <v>545</v>
      </c>
      <c r="H90" s="190">
        <v>1702683937</v>
      </c>
      <c r="I90" s="3">
        <v>32</v>
      </c>
      <c r="J90" s="54">
        <v>1.4799999999999933</v>
      </c>
      <c r="K90" s="11">
        <v>22</v>
      </c>
      <c r="L90" s="11">
        <v>22.61</v>
      </c>
      <c r="M90" s="11">
        <v>2</v>
      </c>
      <c r="N90" s="160">
        <f t="shared" si="9"/>
        <v>44.089999999999989</v>
      </c>
      <c r="O90" s="64">
        <f t="shared" si="10"/>
        <v>0</v>
      </c>
      <c r="P90" s="64">
        <v>22.45</v>
      </c>
      <c r="Q90" s="64">
        <v>5.54</v>
      </c>
      <c r="R90" s="64">
        <f t="shared" si="11"/>
        <v>16.91</v>
      </c>
      <c r="S90" s="11">
        <v>21.96</v>
      </c>
      <c r="T90" s="11">
        <v>2.27</v>
      </c>
      <c r="U90" s="112">
        <v>24.71</v>
      </c>
      <c r="V90" s="64"/>
      <c r="W90" s="64">
        <f t="shared" si="12"/>
        <v>11.89</v>
      </c>
      <c r="X90" s="11">
        <v>22.56</v>
      </c>
      <c r="Y90" s="64">
        <f t="shared" si="13"/>
        <v>34.450000000000003</v>
      </c>
      <c r="Z90" s="64"/>
      <c r="AA90" s="120">
        <v>18.95</v>
      </c>
      <c r="AB90" s="11">
        <v>3.75</v>
      </c>
      <c r="AC90" s="64">
        <v>22.25</v>
      </c>
      <c r="AD90" s="11">
        <v>4.9400000000000004</v>
      </c>
      <c r="AE90" s="11"/>
      <c r="AF90" s="11"/>
      <c r="AG90" s="64">
        <v>30.07</v>
      </c>
      <c r="AH90" s="64">
        <f t="shared" si="14"/>
        <v>-1.0100000000000016</v>
      </c>
      <c r="AI90" s="11"/>
    </row>
    <row r="91" spans="1:35" s="36" customFormat="1" ht="19.5" customHeight="1" x14ac:dyDescent="0.25">
      <c r="A91" s="123">
        <v>84</v>
      </c>
      <c r="B91" s="167" t="s">
        <v>352</v>
      </c>
      <c r="C91" s="58">
        <v>170008</v>
      </c>
      <c r="D91" s="58" t="s">
        <v>251</v>
      </c>
      <c r="E91" s="3" t="s">
        <v>356</v>
      </c>
      <c r="F91" s="59" t="s">
        <v>356</v>
      </c>
      <c r="G91" s="3" t="s">
        <v>356</v>
      </c>
      <c r="H91" s="3" t="s">
        <v>356</v>
      </c>
      <c r="I91" s="3" t="s">
        <v>356</v>
      </c>
      <c r="J91" s="54">
        <v>12.179999999999993</v>
      </c>
      <c r="K91" s="11">
        <v>22</v>
      </c>
      <c r="L91" s="11">
        <v>22.61</v>
      </c>
      <c r="M91" s="11">
        <v>2</v>
      </c>
      <c r="N91" s="160">
        <v>0</v>
      </c>
      <c r="O91" s="64">
        <f t="shared" si="10"/>
        <v>54.789999999999992</v>
      </c>
      <c r="P91" s="64">
        <v>22.45</v>
      </c>
      <c r="Q91" s="64">
        <v>5.54</v>
      </c>
      <c r="R91" s="64">
        <f t="shared" si="11"/>
        <v>71.699999999999989</v>
      </c>
      <c r="S91" s="11">
        <v>21.96</v>
      </c>
      <c r="T91" s="11">
        <v>2.27</v>
      </c>
      <c r="U91" s="112">
        <v>24.71</v>
      </c>
      <c r="V91" s="64"/>
      <c r="W91" s="64">
        <f t="shared" si="12"/>
        <v>66.680000000000007</v>
      </c>
      <c r="X91" s="11">
        <v>22.56</v>
      </c>
      <c r="Y91" s="64">
        <f t="shared" si="13"/>
        <v>89.240000000000009</v>
      </c>
      <c r="Z91" s="122">
        <v>7.79</v>
      </c>
      <c r="AA91" s="64"/>
      <c r="AB91" s="11">
        <v>3.75</v>
      </c>
      <c r="AC91" s="64">
        <v>22.25</v>
      </c>
      <c r="AD91" s="11">
        <v>4.9400000000000004</v>
      </c>
      <c r="AE91" s="11"/>
      <c r="AF91" s="11"/>
      <c r="AG91" s="64">
        <v>30.07</v>
      </c>
      <c r="AH91" s="64">
        <f t="shared" si="14"/>
        <v>64.94</v>
      </c>
      <c r="AI91" s="11"/>
    </row>
    <row r="92" spans="1:35" s="36" customFormat="1" ht="19.5" customHeight="1" x14ac:dyDescent="0.25">
      <c r="A92" s="123">
        <v>85</v>
      </c>
      <c r="B92" s="167" t="s">
        <v>352</v>
      </c>
      <c r="C92" s="58">
        <v>798799</v>
      </c>
      <c r="D92" s="3" t="s">
        <v>252</v>
      </c>
      <c r="E92" s="3" t="s">
        <v>356</v>
      </c>
      <c r="F92" s="59" t="s">
        <v>356</v>
      </c>
      <c r="G92" s="3" t="s">
        <v>356</v>
      </c>
      <c r="H92" s="3" t="s">
        <v>356</v>
      </c>
      <c r="I92" s="3" t="s">
        <v>356</v>
      </c>
      <c r="J92" s="54">
        <v>12.179999999999993</v>
      </c>
      <c r="K92" s="11">
        <v>22</v>
      </c>
      <c r="L92" s="11">
        <v>22.61</v>
      </c>
      <c r="M92" s="11">
        <v>2</v>
      </c>
      <c r="N92" s="160">
        <v>0</v>
      </c>
      <c r="O92" s="64">
        <f t="shared" si="10"/>
        <v>54.789999999999992</v>
      </c>
      <c r="P92" s="64">
        <v>22.45</v>
      </c>
      <c r="Q92" s="64">
        <v>5.54</v>
      </c>
      <c r="R92" s="64">
        <f t="shared" si="11"/>
        <v>71.699999999999989</v>
      </c>
      <c r="S92" s="11">
        <v>21.96</v>
      </c>
      <c r="T92" s="11">
        <v>2.27</v>
      </c>
      <c r="U92" s="112">
        <v>24.71</v>
      </c>
      <c r="V92" s="64"/>
      <c r="W92" s="64">
        <f t="shared" si="12"/>
        <v>66.680000000000007</v>
      </c>
      <c r="X92" s="11">
        <v>22.56</v>
      </c>
      <c r="Y92" s="64">
        <f t="shared" si="13"/>
        <v>89.240000000000009</v>
      </c>
      <c r="Z92" s="122">
        <v>7.79</v>
      </c>
      <c r="AA92" s="64"/>
      <c r="AB92" s="11">
        <v>3.75</v>
      </c>
      <c r="AC92" s="64">
        <v>22.25</v>
      </c>
      <c r="AD92" s="11">
        <v>4.9400000000000004</v>
      </c>
      <c r="AE92" s="11"/>
      <c r="AF92" s="11"/>
      <c r="AG92" s="64">
        <v>30.07</v>
      </c>
      <c r="AH92" s="64">
        <f t="shared" si="14"/>
        <v>64.94</v>
      </c>
      <c r="AI92" s="11"/>
    </row>
    <row r="93" spans="1:35" s="36" customFormat="1" ht="19.5" customHeight="1" x14ac:dyDescent="0.2">
      <c r="A93" s="123">
        <v>86</v>
      </c>
      <c r="B93" s="230" t="s">
        <v>440</v>
      </c>
      <c r="C93" s="60">
        <v>601850</v>
      </c>
      <c r="D93" s="58" t="s">
        <v>253</v>
      </c>
      <c r="E93" s="189" t="s">
        <v>443</v>
      </c>
      <c r="F93" s="184">
        <v>35249414</v>
      </c>
      <c r="G93" s="191" t="s">
        <v>486</v>
      </c>
      <c r="H93" s="190">
        <v>1723626287</v>
      </c>
      <c r="I93" s="3">
        <v>17</v>
      </c>
      <c r="J93" s="54">
        <v>0.76999999999998536</v>
      </c>
      <c r="K93" s="11">
        <v>22</v>
      </c>
      <c r="L93" s="11">
        <v>22.61</v>
      </c>
      <c r="M93" s="11">
        <v>2</v>
      </c>
      <c r="N93" s="160">
        <f t="shared" si="9"/>
        <v>43.379999999999981</v>
      </c>
      <c r="O93" s="64">
        <f t="shared" si="10"/>
        <v>0</v>
      </c>
      <c r="P93" s="64">
        <v>22.45</v>
      </c>
      <c r="Q93" s="64">
        <v>5.54</v>
      </c>
      <c r="R93" s="64">
        <f t="shared" si="11"/>
        <v>16.91</v>
      </c>
      <c r="S93" s="11">
        <v>21.96</v>
      </c>
      <c r="T93" s="11">
        <v>2.27</v>
      </c>
      <c r="U93" s="112">
        <v>24.71</v>
      </c>
      <c r="V93" s="64"/>
      <c r="W93" s="64">
        <f t="shared" si="12"/>
        <v>11.89</v>
      </c>
      <c r="X93" s="11">
        <v>22.56</v>
      </c>
      <c r="Y93" s="64">
        <f t="shared" si="13"/>
        <v>34.450000000000003</v>
      </c>
      <c r="Z93" s="64"/>
      <c r="AA93" s="120">
        <v>18.95</v>
      </c>
      <c r="AB93" s="11">
        <v>3.75</v>
      </c>
      <c r="AC93" s="64">
        <v>22.25</v>
      </c>
      <c r="AD93" s="11">
        <v>4.9400000000000004</v>
      </c>
      <c r="AE93" s="11"/>
      <c r="AF93" s="11"/>
      <c r="AG93" s="64">
        <v>30.07</v>
      </c>
      <c r="AH93" s="64">
        <f t="shared" si="14"/>
        <v>-1.0100000000000016</v>
      </c>
      <c r="AI93" s="11"/>
    </row>
    <row r="94" spans="1:35" s="36" customFormat="1" ht="19.5" customHeight="1" x14ac:dyDescent="0.25">
      <c r="A94" s="123">
        <v>87</v>
      </c>
      <c r="B94" s="230" t="s">
        <v>74</v>
      </c>
      <c r="C94" s="58">
        <v>277149</v>
      </c>
      <c r="D94" s="58" t="s">
        <v>254</v>
      </c>
      <c r="E94" s="3" t="s">
        <v>173</v>
      </c>
      <c r="F94" s="59" t="s">
        <v>391</v>
      </c>
      <c r="G94" s="3" t="s">
        <v>392</v>
      </c>
      <c r="H94" s="3">
        <v>1753453438</v>
      </c>
      <c r="I94" s="3">
        <v>227</v>
      </c>
      <c r="J94" s="54">
        <v>0</v>
      </c>
      <c r="K94" s="11">
        <v>22</v>
      </c>
      <c r="L94" s="11">
        <v>22.61</v>
      </c>
      <c r="M94" s="11">
        <v>2</v>
      </c>
      <c r="N94" s="160">
        <f t="shared" si="9"/>
        <v>42.61</v>
      </c>
      <c r="O94" s="64">
        <f t="shared" si="10"/>
        <v>0</v>
      </c>
      <c r="P94" s="64">
        <v>22.45</v>
      </c>
      <c r="Q94" s="64">
        <v>5.54</v>
      </c>
      <c r="R94" s="64">
        <f t="shared" si="11"/>
        <v>16.91</v>
      </c>
      <c r="S94" s="11">
        <v>21.96</v>
      </c>
      <c r="T94" s="11">
        <v>2.27</v>
      </c>
      <c r="U94" s="11"/>
      <c r="V94" s="108">
        <v>18.629999999999988</v>
      </c>
      <c r="W94" s="64">
        <f t="shared" si="12"/>
        <v>17.970000000000013</v>
      </c>
      <c r="X94" s="11">
        <v>22.56</v>
      </c>
      <c r="Y94" s="64">
        <f t="shared" si="13"/>
        <v>40.530000000000015</v>
      </c>
      <c r="Z94" s="64"/>
      <c r="AA94" s="120">
        <v>18.95</v>
      </c>
      <c r="AB94" s="11">
        <v>3.75</v>
      </c>
      <c r="AC94" s="64">
        <v>22.25</v>
      </c>
      <c r="AD94" s="11">
        <v>4.9400000000000004</v>
      </c>
      <c r="AE94" s="64">
        <f>+Y94-Z94-AA94-AB94+AC94-AD94</f>
        <v>35.140000000000015</v>
      </c>
      <c r="AF94" s="64"/>
      <c r="AG94" s="64"/>
      <c r="AH94" s="64">
        <f t="shared" si="14"/>
        <v>0</v>
      </c>
      <c r="AI94" s="11"/>
    </row>
    <row r="95" spans="1:35" s="36" customFormat="1" ht="19.5" customHeight="1" x14ac:dyDescent="0.25">
      <c r="A95" s="123">
        <v>88</v>
      </c>
      <c r="B95" s="167" t="s">
        <v>352</v>
      </c>
      <c r="C95" s="58">
        <v>498901</v>
      </c>
      <c r="D95" s="140" t="s">
        <v>255</v>
      </c>
      <c r="E95" s="3" t="s">
        <v>356</v>
      </c>
      <c r="F95" s="59" t="s">
        <v>356</v>
      </c>
      <c r="G95" s="3" t="s">
        <v>356</v>
      </c>
      <c r="H95" s="3" t="s">
        <v>356</v>
      </c>
      <c r="I95" s="3" t="s">
        <v>356</v>
      </c>
      <c r="J95" s="54">
        <v>1.0199999999999854</v>
      </c>
      <c r="K95" s="11">
        <v>22</v>
      </c>
      <c r="L95" s="11">
        <v>22.61</v>
      </c>
      <c r="M95" s="11">
        <v>2</v>
      </c>
      <c r="N95" s="160">
        <v>0</v>
      </c>
      <c r="O95" s="64">
        <f t="shared" si="10"/>
        <v>43.629999999999981</v>
      </c>
      <c r="P95" s="64">
        <v>22.45</v>
      </c>
      <c r="Q95" s="64">
        <v>5.54</v>
      </c>
      <c r="R95" s="64">
        <f t="shared" si="11"/>
        <v>60.539999999999985</v>
      </c>
      <c r="S95" s="11">
        <v>21.96</v>
      </c>
      <c r="T95" s="11">
        <v>2.27</v>
      </c>
      <c r="U95" s="112">
        <v>24.71</v>
      </c>
      <c r="V95" s="64"/>
      <c r="W95" s="64">
        <f t="shared" si="12"/>
        <v>55.519999999999989</v>
      </c>
      <c r="X95" s="11">
        <v>22.56</v>
      </c>
      <c r="Y95" s="64">
        <f t="shared" si="13"/>
        <v>78.079999999999984</v>
      </c>
      <c r="Z95" s="64"/>
      <c r="AA95" s="120">
        <v>18.95</v>
      </c>
      <c r="AB95" s="11">
        <v>3.75</v>
      </c>
      <c r="AC95" s="64">
        <v>22.25</v>
      </c>
      <c r="AD95" s="11">
        <v>4.9400000000000004</v>
      </c>
      <c r="AE95" s="11"/>
      <c r="AF95" s="11"/>
      <c r="AG95" s="64">
        <v>30.07</v>
      </c>
      <c r="AH95" s="64">
        <f t="shared" si="14"/>
        <v>42.619999999999983</v>
      </c>
      <c r="AI95" s="11"/>
    </row>
    <row r="96" spans="1:35" s="36" customFormat="1" ht="19.5" customHeight="1" x14ac:dyDescent="0.25">
      <c r="A96" s="123">
        <v>89</v>
      </c>
      <c r="B96" s="167" t="s">
        <v>352</v>
      </c>
      <c r="C96" s="58">
        <v>799359</v>
      </c>
      <c r="D96" s="141" t="s">
        <v>256</v>
      </c>
      <c r="E96" s="3" t="s">
        <v>356</v>
      </c>
      <c r="F96" s="59" t="s">
        <v>356</v>
      </c>
      <c r="G96" s="3" t="s">
        <v>356</v>
      </c>
      <c r="H96" s="3" t="s">
        <v>356</v>
      </c>
      <c r="I96" s="3" t="s">
        <v>356</v>
      </c>
      <c r="J96" s="54">
        <v>1.0199999999999854</v>
      </c>
      <c r="K96" s="11">
        <v>22</v>
      </c>
      <c r="L96" s="11">
        <v>22.61</v>
      </c>
      <c r="M96" s="11">
        <v>2</v>
      </c>
      <c r="N96" s="160">
        <v>0</v>
      </c>
      <c r="O96" s="64">
        <f t="shared" si="10"/>
        <v>43.629999999999981</v>
      </c>
      <c r="P96" s="64">
        <v>22.45</v>
      </c>
      <c r="Q96" s="64">
        <v>5.54</v>
      </c>
      <c r="R96" s="64">
        <f t="shared" si="11"/>
        <v>60.539999999999985</v>
      </c>
      <c r="S96" s="11">
        <v>21.96</v>
      </c>
      <c r="T96" s="11">
        <v>2.27</v>
      </c>
      <c r="U96" s="112">
        <v>24.71</v>
      </c>
      <c r="V96" s="64"/>
      <c r="W96" s="64">
        <f t="shared" si="12"/>
        <v>55.519999999999989</v>
      </c>
      <c r="X96" s="11">
        <v>22.56</v>
      </c>
      <c r="Y96" s="64">
        <f t="shared" si="13"/>
        <v>78.079999999999984</v>
      </c>
      <c r="Z96" s="64"/>
      <c r="AA96" s="120">
        <v>18.95</v>
      </c>
      <c r="AB96" s="11">
        <v>3.75</v>
      </c>
      <c r="AC96" s="64">
        <v>22.25</v>
      </c>
      <c r="AD96" s="11">
        <v>4.9400000000000004</v>
      </c>
      <c r="AE96" s="11"/>
      <c r="AF96" s="11"/>
      <c r="AG96" s="64">
        <v>30.07</v>
      </c>
      <c r="AH96" s="64">
        <f t="shared" si="14"/>
        <v>42.619999999999983</v>
      </c>
      <c r="AI96" s="11"/>
    </row>
    <row r="97" spans="1:35" s="36" customFormat="1" ht="19.5" customHeight="1" x14ac:dyDescent="0.2">
      <c r="A97" s="123">
        <v>90</v>
      </c>
      <c r="B97" s="230" t="s">
        <v>440</v>
      </c>
      <c r="C97" s="58">
        <v>798801</v>
      </c>
      <c r="D97" s="3" t="s">
        <v>257</v>
      </c>
      <c r="E97" s="201" t="s">
        <v>441</v>
      </c>
      <c r="F97" s="197">
        <v>5505268400</v>
      </c>
      <c r="G97" s="197" t="s">
        <v>501</v>
      </c>
      <c r="H97" s="197">
        <v>1716727191</v>
      </c>
      <c r="I97" s="3">
        <v>10</v>
      </c>
      <c r="J97" s="54">
        <v>12.179999999999993</v>
      </c>
      <c r="K97" s="11">
        <v>22</v>
      </c>
      <c r="L97" s="11">
        <v>22.61</v>
      </c>
      <c r="M97" s="11">
        <v>2</v>
      </c>
      <c r="N97" s="160">
        <f t="shared" si="9"/>
        <v>54.789999999999992</v>
      </c>
      <c r="O97" s="64">
        <f t="shared" si="10"/>
        <v>0</v>
      </c>
      <c r="P97" s="64">
        <v>22.45</v>
      </c>
      <c r="Q97" s="64">
        <v>5.54</v>
      </c>
      <c r="R97" s="64">
        <f t="shared" si="11"/>
        <v>16.91</v>
      </c>
      <c r="S97" s="11">
        <v>21.96</v>
      </c>
      <c r="T97" s="11">
        <v>2.27</v>
      </c>
      <c r="U97" s="112">
        <v>24.71</v>
      </c>
      <c r="V97" s="64"/>
      <c r="W97" s="64">
        <f t="shared" si="12"/>
        <v>11.89</v>
      </c>
      <c r="X97" s="11">
        <v>22.56</v>
      </c>
      <c r="Y97" s="64">
        <f t="shared" si="13"/>
        <v>34.450000000000003</v>
      </c>
      <c r="Z97" s="122">
        <v>7.79</v>
      </c>
      <c r="AA97" s="64"/>
      <c r="AB97" s="11">
        <v>3.75</v>
      </c>
      <c r="AC97" s="64">
        <v>22.25</v>
      </c>
      <c r="AD97" s="11">
        <v>4.9400000000000004</v>
      </c>
      <c r="AE97" s="11"/>
      <c r="AF97" s="11"/>
      <c r="AG97" s="64">
        <v>30.07</v>
      </c>
      <c r="AH97" s="64">
        <f t="shared" si="14"/>
        <v>10.150000000000006</v>
      </c>
      <c r="AI97" s="11"/>
    </row>
    <row r="98" spans="1:35" s="67" customFormat="1" ht="19.5" customHeight="1" x14ac:dyDescent="0.25">
      <c r="A98" s="112">
        <v>91</v>
      </c>
      <c r="B98" s="112" t="s">
        <v>404</v>
      </c>
      <c r="C98" s="228">
        <v>619623</v>
      </c>
      <c r="D98" s="112" t="s">
        <v>258</v>
      </c>
      <c r="E98" s="281" t="s">
        <v>441</v>
      </c>
      <c r="F98" s="284">
        <v>3300908200</v>
      </c>
      <c r="G98" s="358" t="s">
        <v>258</v>
      </c>
      <c r="H98" s="283">
        <v>1703272425</v>
      </c>
      <c r="I98" s="285">
        <v>10</v>
      </c>
      <c r="J98" s="169">
        <v>0</v>
      </c>
      <c r="K98" s="112">
        <v>22</v>
      </c>
      <c r="L98" s="112">
        <v>22.61</v>
      </c>
      <c r="M98" s="112">
        <v>2</v>
      </c>
      <c r="N98" s="170">
        <f t="shared" si="9"/>
        <v>42.61</v>
      </c>
      <c r="O98" s="170">
        <f t="shared" si="10"/>
        <v>0</v>
      </c>
      <c r="P98" s="170">
        <v>22.45</v>
      </c>
      <c r="Q98" s="170">
        <v>5.54</v>
      </c>
      <c r="R98" s="170">
        <f t="shared" si="11"/>
        <v>16.91</v>
      </c>
      <c r="S98" s="112">
        <v>21.96</v>
      </c>
      <c r="T98" s="112">
        <v>2.27</v>
      </c>
      <c r="U98" s="112">
        <v>24.71</v>
      </c>
      <c r="V98" s="170"/>
      <c r="W98" s="170">
        <f t="shared" si="12"/>
        <v>11.89</v>
      </c>
      <c r="X98" s="112">
        <v>22.56</v>
      </c>
      <c r="Y98" s="170">
        <f t="shared" si="13"/>
        <v>34.450000000000003</v>
      </c>
      <c r="Z98" s="170">
        <v>7.79</v>
      </c>
      <c r="AA98" s="170"/>
      <c r="AB98" s="112">
        <v>3.75</v>
      </c>
      <c r="AC98" s="170">
        <v>22.25</v>
      </c>
      <c r="AD98" s="112">
        <v>4.9400000000000004</v>
      </c>
      <c r="AE98" s="170">
        <f>+Y98-Z98-AA98-AB98+AC98-AD98</f>
        <v>40.220000000000006</v>
      </c>
      <c r="AF98" s="170"/>
      <c r="AG98" s="170"/>
      <c r="AH98" s="170">
        <f t="shared" si="14"/>
        <v>0</v>
      </c>
      <c r="AI98" s="112"/>
    </row>
    <row r="99" spans="1:35" s="36" customFormat="1" ht="19.5" customHeight="1" x14ac:dyDescent="0.2">
      <c r="A99" s="123">
        <v>92</v>
      </c>
      <c r="B99" s="230" t="s">
        <v>440</v>
      </c>
      <c r="C99" s="60">
        <v>694393</v>
      </c>
      <c r="D99" s="58" t="s">
        <v>259</v>
      </c>
      <c r="E99" s="189" t="s">
        <v>574</v>
      </c>
      <c r="F99" s="184">
        <v>10754007</v>
      </c>
      <c r="G99" s="189" t="s">
        <v>575</v>
      </c>
      <c r="H99" s="190">
        <v>1703216851</v>
      </c>
      <c r="I99" s="3">
        <v>238</v>
      </c>
      <c r="J99" s="54">
        <v>11.929999999999993</v>
      </c>
      <c r="K99" s="11">
        <v>22</v>
      </c>
      <c r="L99" s="11">
        <v>22.61</v>
      </c>
      <c r="M99" s="11">
        <v>2</v>
      </c>
      <c r="N99" s="160">
        <f t="shared" si="9"/>
        <v>54.539999999999992</v>
      </c>
      <c r="O99" s="64">
        <f t="shared" si="10"/>
        <v>0</v>
      </c>
      <c r="P99" s="64">
        <v>22.45</v>
      </c>
      <c r="Q99" s="64">
        <v>5.54</v>
      </c>
      <c r="R99" s="64">
        <f t="shared" si="11"/>
        <v>16.91</v>
      </c>
      <c r="S99" s="11">
        <v>21.96</v>
      </c>
      <c r="T99" s="11">
        <v>2.27</v>
      </c>
      <c r="U99" s="112">
        <v>24.71</v>
      </c>
      <c r="V99" s="64"/>
      <c r="W99" s="64">
        <f t="shared" si="12"/>
        <v>11.89</v>
      </c>
      <c r="X99" s="11">
        <v>22.56</v>
      </c>
      <c r="Y99" s="64">
        <f t="shared" si="13"/>
        <v>34.450000000000003</v>
      </c>
      <c r="Z99" s="122">
        <v>7.79</v>
      </c>
      <c r="AA99" s="64"/>
      <c r="AB99" s="11">
        <v>3.75</v>
      </c>
      <c r="AC99" s="64">
        <v>22.25</v>
      </c>
      <c r="AD99" s="11">
        <v>4.9400000000000004</v>
      </c>
      <c r="AE99" s="11"/>
      <c r="AF99" s="11"/>
      <c r="AG99" s="64">
        <v>30.07</v>
      </c>
      <c r="AH99" s="64">
        <f t="shared" si="14"/>
        <v>10.150000000000006</v>
      </c>
      <c r="AI99" s="11"/>
    </row>
    <row r="100" spans="1:35" s="342" customFormat="1" ht="19.5" customHeight="1" x14ac:dyDescent="0.25">
      <c r="A100" s="334">
        <v>93</v>
      </c>
      <c r="B100" s="334" t="s">
        <v>440</v>
      </c>
      <c r="C100" s="343">
        <v>795121</v>
      </c>
      <c r="D100" s="344" t="s">
        <v>260</v>
      </c>
      <c r="E100" s="345" t="s">
        <v>441</v>
      </c>
      <c r="F100" s="345">
        <v>3265994800</v>
      </c>
      <c r="G100" s="345" t="s">
        <v>588</v>
      </c>
      <c r="H100" s="346" t="s">
        <v>589</v>
      </c>
      <c r="I100" s="334">
        <v>10</v>
      </c>
      <c r="J100" s="340">
        <v>12.179999999999993</v>
      </c>
      <c r="K100" s="334">
        <v>22</v>
      </c>
      <c r="L100" s="334">
        <v>22.61</v>
      </c>
      <c r="M100" s="334">
        <v>2</v>
      </c>
      <c r="N100" s="341">
        <f t="shared" si="9"/>
        <v>54.789999999999992</v>
      </c>
      <c r="O100" s="341">
        <f t="shared" si="10"/>
        <v>0</v>
      </c>
      <c r="P100" s="341">
        <v>22.45</v>
      </c>
      <c r="Q100" s="341">
        <v>5.54</v>
      </c>
      <c r="R100" s="341">
        <f t="shared" si="11"/>
        <v>16.91</v>
      </c>
      <c r="S100" s="334">
        <v>21.96</v>
      </c>
      <c r="T100" s="334">
        <v>2.27</v>
      </c>
      <c r="U100" s="334">
        <v>24.71</v>
      </c>
      <c r="V100" s="341"/>
      <c r="W100" s="341">
        <f t="shared" si="12"/>
        <v>11.89</v>
      </c>
      <c r="X100" s="334">
        <v>22.56</v>
      </c>
      <c r="Y100" s="341">
        <f t="shared" si="13"/>
        <v>34.450000000000003</v>
      </c>
      <c r="Z100" s="341">
        <v>7.79</v>
      </c>
      <c r="AA100" s="341"/>
      <c r="AB100" s="334">
        <v>3.75</v>
      </c>
      <c r="AC100" s="341">
        <v>22.25</v>
      </c>
      <c r="AD100" s="334">
        <v>4.9400000000000004</v>
      </c>
      <c r="AE100" s="334"/>
      <c r="AF100" s="334"/>
      <c r="AG100" s="341">
        <v>30.07</v>
      </c>
      <c r="AH100" s="341">
        <f t="shared" si="14"/>
        <v>10.150000000000006</v>
      </c>
      <c r="AI100" s="334"/>
    </row>
    <row r="101" spans="1:35" s="36" customFormat="1" ht="19.5" customHeight="1" x14ac:dyDescent="0.2">
      <c r="A101" s="123">
        <v>94</v>
      </c>
      <c r="B101" s="230" t="s">
        <v>440</v>
      </c>
      <c r="C101" s="58">
        <v>798805</v>
      </c>
      <c r="D101" s="3" t="s">
        <v>261</v>
      </c>
      <c r="E101" s="178" t="s">
        <v>455</v>
      </c>
      <c r="F101" s="172" t="s">
        <v>456</v>
      </c>
      <c r="G101" s="173" t="s">
        <v>457</v>
      </c>
      <c r="H101" s="179" t="s">
        <v>458</v>
      </c>
      <c r="I101" s="3">
        <v>477</v>
      </c>
      <c r="J101" s="54">
        <v>12.179999999999993</v>
      </c>
      <c r="K101" s="11">
        <v>22</v>
      </c>
      <c r="L101" s="11">
        <v>22.61</v>
      </c>
      <c r="M101" s="11">
        <v>2</v>
      </c>
      <c r="N101" s="160">
        <f t="shared" si="9"/>
        <v>54.789999999999992</v>
      </c>
      <c r="O101" s="64">
        <f t="shared" si="10"/>
        <v>0</v>
      </c>
      <c r="P101" s="64">
        <v>22.45</v>
      </c>
      <c r="Q101" s="64">
        <v>5.54</v>
      </c>
      <c r="R101" s="64">
        <f t="shared" si="11"/>
        <v>16.91</v>
      </c>
      <c r="S101" s="11">
        <v>21.96</v>
      </c>
      <c r="T101" s="11">
        <v>2.27</v>
      </c>
      <c r="U101" s="112">
        <v>24.71</v>
      </c>
      <c r="V101" s="64"/>
      <c r="W101" s="64">
        <f t="shared" si="12"/>
        <v>11.89</v>
      </c>
      <c r="X101" s="11">
        <v>22.56</v>
      </c>
      <c r="Y101" s="64">
        <f t="shared" si="13"/>
        <v>34.450000000000003</v>
      </c>
      <c r="Z101" s="122">
        <v>7.79</v>
      </c>
      <c r="AA101" s="64"/>
      <c r="AB101" s="11">
        <v>3.75</v>
      </c>
      <c r="AC101" s="64">
        <v>22.25</v>
      </c>
      <c r="AD101" s="11">
        <v>4.9400000000000004</v>
      </c>
      <c r="AE101" s="11"/>
      <c r="AF101" s="11"/>
      <c r="AG101" s="64">
        <v>30.07</v>
      </c>
      <c r="AH101" s="64">
        <f t="shared" si="14"/>
        <v>10.150000000000006</v>
      </c>
      <c r="AI101" s="11"/>
    </row>
    <row r="102" spans="1:35" s="67" customFormat="1" ht="19.5" customHeight="1" x14ac:dyDescent="0.2">
      <c r="A102" s="112">
        <v>95</v>
      </c>
      <c r="B102" s="112" t="s">
        <v>440</v>
      </c>
      <c r="C102" s="112">
        <v>596209</v>
      </c>
      <c r="D102" s="112" t="s">
        <v>262</v>
      </c>
      <c r="E102" s="224" t="s">
        <v>573</v>
      </c>
      <c r="F102" s="291">
        <v>101121374</v>
      </c>
      <c r="G102" s="292" t="s">
        <v>216</v>
      </c>
      <c r="H102" s="292">
        <v>1708028442</v>
      </c>
      <c r="I102" s="285">
        <v>228</v>
      </c>
      <c r="J102" s="169">
        <v>12.179999999999993</v>
      </c>
      <c r="K102" s="112">
        <v>22</v>
      </c>
      <c r="L102" s="112">
        <v>22.61</v>
      </c>
      <c r="M102" s="112">
        <v>2</v>
      </c>
      <c r="N102" s="170">
        <f t="shared" si="9"/>
        <v>54.789999999999992</v>
      </c>
      <c r="O102" s="170">
        <f t="shared" si="10"/>
        <v>0</v>
      </c>
      <c r="P102" s="170">
        <v>22.45</v>
      </c>
      <c r="Q102" s="170">
        <v>5.54</v>
      </c>
      <c r="R102" s="170">
        <f t="shared" si="11"/>
        <v>16.91</v>
      </c>
      <c r="S102" s="112">
        <v>21.96</v>
      </c>
      <c r="T102" s="112">
        <v>2.27</v>
      </c>
      <c r="U102" s="112">
        <v>24.71</v>
      </c>
      <c r="V102" s="170"/>
      <c r="W102" s="170">
        <f t="shared" si="12"/>
        <v>11.89</v>
      </c>
      <c r="X102" s="112">
        <v>22.56</v>
      </c>
      <c r="Y102" s="170">
        <f t="shared" si="13"/>
        <v>34.450000000000003</v>
      </c>
      <c r="Z102" s="170">
        <v>7.79</v>
      </c>
      <c r="AA102" s="170"/>
      <c r="AB102" s="112">
        <v>3.75</v>
      </c>
      <c r="AC102" s="170">
        <v>22.25</v>
      </c>
      <c r="AD102" s="112">
        <v>4.9400000000000004</v>
      </c>
      <c r="AE102" s="112"/>
      <c r="AF102" s="112"/>
      <c r="AG102" s="170">
        <v>30.07</v>
      </c>
      <c r="AH102" s="170">
        <f t="shared" si="14"/>
        <v>10.150000000000006</v>
      </c>
      <c r="AI102" s="112"/>
    </row>
    <row r="103" spans="1:35" s="36" customFormat="1" ht="19.5" customHeight="1" x14ac:dyDescent="0.25">
      <c r="A103" s="123">
        <v>96</v>
      </c>
      <c r="B103" s="230" t="s">
        <v>440</v>
      </c>
      <c r="C103" s="58">
        <v>755686</v>
      </c>
      <c r="D103" s="3" t="s">
        <v>263</v>
      </c>
      <c r="E103" s="184" t="s">
        <v>579</v>
      </c>
      <c r="F103" s="225">
        <v>406079254203</v>
      </c>
      <c r="G103" s="226" t="s">
        <v>580</v>
      </c>
      <c r="H103" s="192" t="s">
        <v>581</v>
      </c>
      <c r="I103" s="3">
        <v>213</v>
      </c>
      <c r="J103" s="54">
        <v>12.179999999999993</v>
      </c>
      <c r="K103" s="11">
        <v>22</v>
      </c>
      <c r="L103" s="11">
        <v>22.61</v>
      </c>
      <c r="M103" s="11">
        <v>2</v>
      </c>
      <c r="N103" s="160">
        <f t="shared" si="9"/>
        <v>54.789999999999992</v>
      </c>
      <c r="O103" s="64">
        <f t="shared" si="10"/>
        <v>0</v>
      </c>
      <c r="P103" s="64">
        <v>22.45</v>
      </c>
      <c r="Q103" s="64">
        <v>5.54</v>
      </c>
      <c r="R103" s="64">
        <f t="shared" si="11"/>
        <v>16.91</v>
      </c>
      <c r="S103" s="11">
        <v>21.96</v>
      </c>
      <c r="T103" s="11">
        <v>2.27</v>
      </c>
      <c r="U103" s="112">
        <v>24.71</v>
      </c>
      <c r="V103" s="64"/>
      <c r="W103" s="64">
        <f t="shared" si="12"/>
        <v>11.89</v>
      </c>
      <c r="X103" s="11">
        <v>22.56</v>
      </c>
      <c r="Y103" s="64">
        <f t="shared" si="13"/>
        <v>34.450000000000003</v>
      </c>
      <c r="Z103" s="122">
        <v>7.79</v>
      </c>
      <c r="AA103" s="64"/>
      <c r="AB103" s="11">
        <v>3.75</v>
      </c>
      <c r="AC103" s="64">
        <v>22.25</v>
      </c>
      <c r="AD103" s="11">
        <v>4.9400000000000004</v>
      </c>
      <c r="AE103" s="11"/>
      <c r="AF103" s="11"/>
      <c r="AG103" s="64">
        <v>30.07</v>
      </c>
      <c r="AH103" s="64">
        <f t="shared" si="14"/>
        <v>10.150000000000006</v>
      </c>
      <c r="AI103" s="11"/>
    </row>
    <row r="104" spans="1:35" s="36" customFormat="1" ht="19.5" customHeight="1" x14ac:dyDescent="0.2">
      <c r="A104" s="123">
        <v>97</v>
      </c>
      <c r="B104" s="230" t="s">
        <v>440</v>
      </c>
      <c r="C104" s="61">
        <v>707764</v>
      </c>
      <c r="D104" s="58" t="s">
        <v>264</v>
      </c>
      <c r="E104" s="191" t="s">
        <v>518</v>
      </c>
      <c r="F104" s="192" t="s">
        <v>519</v>
      </c>
      <c r="G104" s="189" t="s">
        <v>520</v>
      </c>
      <c r="H104" s="190">
        <v>1720497732</v>
      </c>
      <c r="I104" s="3">
        <v>42</v>
      </c>
      <c r="J104" s="54">
        <v>12.179999999999993</v>
      </c>
      <c r="K104" s="11">
        <v>22</v>
      </c>
      <c r="L104" s="11">
        <v>22.61</v>
      </c>
      <c r="M104" s="11">
        <v>2</v>
      </c>
      <c r="N104" s="160">
        <f t="shared" si="9"/>
        <v>54.789999999999992</v>
      </c>
      <c r="O104" s="64">
        <f t="shared" si="10"/>
        <v>0</v>
      </c>
      <c r="P104" s="64">
        <v>22.45</v>
      </c>
      <c r="Q104" s="64">
        <v>5.54</v>
      </c>
      <c r="R104" s="64">
        <f t="shared" si="11"/>
        <v>16.91</v>
      </c>
      <c r="S104" s="11">
        <v>21.96</v>
      </c>
      <c r="T104" s="11">
        <v>2.27</v>
      </c>
      <c r="U104" s="112">
        <v>24.71</v>
      </c>
      <c r="V104" s="64"/>
      <c r="W104" s="64">
        <f t="shared" si="12"/>
        <v>11.89</v>
      </c>
      <c r="X104" s="11">
        <v>22.56</v>
      </c>
      <c r="Y104" s="64">
        <f t="shared" si="13"/>
        <v>34.450000000000003</v>
      </c>
      <c r="Z104" s="122">
        <v>7.79</v>
      </c>
      <c r="AA104" s="64"/>
      <c r="AB104" s="11">
        <v>3.75</v>
      </c>
      <c r="AC104" s="64">
        <v>22.25</v>
      </c>
      <c r="AD104" s="11">
        <v>4.9400000000000004</v>
      </c>
      <c r="AE104" s="11"/>
      <c r="AF104" s="11"/>
      <c r="AG104" s="64">
        <v>30.07</v>
      </c>
      <c r="AH104" s="64">
        <f t="shared" si="14"/>
        <v>10.150000000000006</v>
      </c>
      <c r="AI104" s="11"/>
    </row>
    <row r="105" spans="1:35" s="36" customFormat="1" ht="19.5" customHeight="1" x14ac:dyDescent="0.25">
      <c r="A105" s="123">
        <v>98</v>
      </c>
      <c r="B105" s="230" t="s">
        <v>440</v>
      </c>
      <c r="C105" s="58">
        <v>795125</v>
      </c>
      <c r="D105" s="58" t="s">
        <v>266</v>
      </c>
      <c r="E105" s="206" t="s">
        <v>576</v>
      </c>
      <c r="F105" s="206">
        <v>35298759</v>
      </c>
      <c r="G105" s="206" t="s">
        <v>577</v>
      </c>
      <c r="H105" s="206">
        <v>1724602055</v>
      </c>
      <c r="I105" s="3">
        <v>17</v>
      </c>
      <c r="J105" s="54">
        <v>1.0199999999999854</v>
      </c>
      <c r="K105" s="11">
        <v>22</v>
      </c>
      <c r="L105" s="11">
        <v>22.61</v>
      </c>
      <c r="M105" s="11">
        <v>2</v>
      </c>
      <c r="N105" s="160">
        <f t="shared" si="9"/>
        <v>43.629999999999981</v>
      </c>
      <c r="O105" s="64">
        <f t="shared" si="10"/>
        <v>0</v>
      </c>
      <c r="P105" s="64">
        <v>22.45</v>
      </c>
      <c r="Q105" s="64">
        <v>5.54</v>
      </c>
      <c r="R105" s="64">
        <f t="shared" si="11"/>
        <v>16.91</v>
      </c>
      <c r="S105" s="11">
        <v>21.96</v>
      </c>
      <c r="T105" s="11">
        <v>2.27</v>
      </c>
      <c r="U105" s="112">
        <v>24.71</v>
      </c>
      <c r="V105" s="64"/>
      <c r="W105" s="64">
        <f t="shared" si="12"/>
        <v>11.89</v>
      </c>
      <c r="X105" s="11">
        <v>22.56</v>
      </c>
      <c r="Y105" s="64">
        <f t="shared" si="13"/>
        <v>34.450000000000003</v>
      </c>
      <c r="Z105" s="64"/>
      <c r="AA105" s="120">
        <v>18.95</v>
      </c>
      <c r="AB105" s="11">
        <v>3.75</v>
      </c>
      <c r="AC105" s="64">
        <v>22.25</v>
      </c>
      <c r="AD105" s="11">
        <v>4.9400000000000004</v>
      </c>
      <c r="AE105" s="11"/>
      <c r="AF105" s="11"/>
      <c r="AG105" s="64">
        <v>30.07</v>
      </c>
      <c r="AH105" s="120">
        <f t="shared" si="14"/>
        <v>-1.0100000000000016</v>
      </c>
      <c r="AI105" s="11"/>
    </row>
    <row r="106" spans="1:35" s="36" customFormat="1" ht="19.5" customHeight="1" x14ac:dyDescent="0.25">
      <c r="A106" s="123">
        <v>99</v>
      </c>
      <c r="B106" s="230" t="s">
        <v>440</v>
      </c>
      <c r="C106" s="140">
        <v>619621</v>
      </c>
      <c r="D106" s="140" t="s">
        <v>267</v>
      </c>
      <c r="E106" s="207" t="s">
        <v>524</v>
      </c>
      <c r="F106" s="208">
        <v>401060003444</v>
      </c>
      <c r="G106" s="197" t="s">
        <v>525</v>
      </c>
      <c r="H106" s="197">
        <v>1725183964</v>
      </c>
      <c r="I106" s="3">
        <v>206</v>
      </c>
      <c r="J106" s="54">
        <v>0.76999999999998536</v>
      </c>
      <c r="K106" s="11">
        <v>22</v>
      </c>
      <c r="L106" s="11">
        <v>22.61</v>
      </c>
      <c r="M106" s="11">
        <v>2</v>
      </c>
      <c r="N106" s="160">
        <f t="shared" si="9"/>
        <v>43.379999999999981</v>
      </c>
      <c r="O106" s="64">
        <f t="shared" si="10"/>
        <v>0</v>
      </c>
      <c r="P106" s="64">
        <v>22.45</v>
      </c>
      <c r="Q106" s="64">
        <v>5.54</v>
      </c>
      <c r="R106" s="64">
        <f t="shared" si="11"/>
        <v>16.91</v>
      </c>
      <c r="S106" s="11">
        <v>21.96</v>
      </c>
      <c r="T106" s="11">
        <v>2.27</v>
      </c>
      <c r="U106" s="112">
        <v>24.71</v>
      </c>
      <c r="V106" s="64"/>
      <c r="W106" s="64">
        <f t="shared" si="12"/>
        <v>11.89</v>
      </c>
      <c r="X106" s="11">
        <v>22.56</v>
      </c>
      <c r="Y106" s="64">
        <f t="shared" si="13"/>
        <v>34.450000000000003</v>
      </c>
      <c r="Z106" s="64"/>
      <c r="AA106" s="120">
        <v>18.95</v>
      </c>
      <c r="AB106" s="11">
        <v>3.75</v>
      </c>
      <c r="AC106" s="64">
        <v>22.25</v>
      </c>
      <c r="AD106" s="11">
        <v>4.9400000000000004</v>
      </c>
      <c r="AE106" s="11"/>
      <c r="AF106" s="11"/>
      <c r="AG106" s="64">
        <v>30.07</v>
      </c>
      <c r="AH106" s="120">
        <f t="shared" si="14"/>
        <v>-1.0100000000000016</v>
      </c>
      <c r="AI106" s="11"/>
    </row>
    <row r="107" spans="1:35" s="36" customFormat="1" ht="19.5" customHeight="1" x14ac:dyDescent="0.25">
      <c r="A107" s="123">
        <v>100</v>
      </c>
      <c r="B107" s="230" t="s">
        <v>352</v>
      </c>
      <c r="C107" s="61">
        <v>795162</v>
      </c>
      <c r="D107" s="58" t="s">
        <v>268</v>
      </c>
      <c r="E107" s="231" t="s">
        <v>441</v>
      </c>
      <c r="F107" s="231">
        <v>4162737900</v>
      </c>
      <c r="G107" s="231" t="s">
        <v>590</v>
      </c>
      <c r="H107" s="231">
        <v>1710404797</v>
      </c>
      <c r="I107" s="3">
        <v>10</v>
      </c>
      <c r="J107" s="54">
        <v>1.0199999999999854</v>
      </c>
      <c r="K107" s="11">
        <v>22</v>
      </c>
      <c r="L107" s="11">
        <v>22.61</v>
      </c>
      <c r="M107" s="11">
        <v>2</v>
      </c>
      <c r="N107" s="160">
        <f t="shared" si="9"/>
        <v>43.629999999999981</v>
      </c>
      <c r="O107" s="64">
        <f t="shared" si="10"/>
        <v>0</v>
      </c>
      <c r="P107" s="64">
        <v>22.45</v>
      </c>
      <c r="Q107" s="64">
        <v>5.54</v>
      </c>
      <c r="R107" s="64">
        <f t="shared" si="11"/>
        <v>16.91</v>
      </c>
      <c r="S107" s="11">
        <v>21.96</v>
      </c>
      <c r="T107" s="11">
        <v>2.27</v>
      </c>
      <c r="U107" s="112">
        <v>24.71</v>
      </c>
      <c r="V107" s="64"/>
      <c r="W107" s="64">
        <f t="shared" si="12"/>
        <v>11.89</v>
      </c>
      <c r="X107" s="11">
        <v>22.56</v>
      </c>
      <c r="Y107" s="64">
        <f t="shared" si="13"/>
        <v>34.450000000000003</v>
      </c>
      <c r="Z107" s="64"/>
      <c r="AA107" s="120">
        <v>18.95</v>
      </c>
      <c r="AB107" s="11">
        <v>3.75</v>
      </c>
      <c r="AC107" s="64">
        <v>22.25</v>
      </c>
      <c r="AD107" s="11">
        <v>4.9400000000000004</v>
      </c>
      <c r="AE107" s="11"/>
      <c r="AF107" s="11"/>
      <c r="AG107" s="64">
        <v>30.07</v>
      </c>
      <c r="AH107" s="120">
        <f t="shared" si="14"/>
        <v>-1.0100000000000016</v>
      </c>
      <c r="AI107" s="11"/>
    </row>
    <row r="108" spans="1:35" s="36" customFormat="1" ht="19.5" customHeight="1" x14ac:dyDescent="0.2">
      <c r="A108" s="123">
        <v>101</v>
      </c>
      <c r="B108" s="230" t="s">
        <v>440</v>
      </c>
      <c r="C108" s="58">
        <v>793738</v>
      </c>
      <c r="D108" s="3" t="s">
        <v>270</v>
      </c>
      <c r="E108" s="189" t="s">
        <v>477</v>
      </c>
      <c r="F108" s="192" t="s">
        <v>496</v>
      </c>
      <c r="G108" s="189" t="s">
        <v>497</v>
      </c>
      <c r="H108" s="190">
        <v>1702947118</v>
      </c>
      <c r="I108" s="3">
        <v>227</v>
      </c>
      <c r="J108" s="54">
        <v>11.929999999999993</v>
      </c>
      <c r="K108" s="11">
        <v>22</v>
      </c>
      <c r="L108" s="11">
        <v>22.61</v>
      </c>
      <c r="M108" s="11">
        <v>2</v>
      </c>
      <c r="N108" s="160">
        <f t="shared" si="9"/>
        <v>54.539999999999992</v>
      </c>
      <c r="O108" s="64">
        <f t="shared" si="10"/>
        <v>0</v>
      </c>
      <c r="P108" s="64">
        <v>22.45</v>
      </c>
      <c r="Q108" s="64">
        <v>5.54</v>
      </c>
      <c r="R108" s="64">
        <f t="shared" si="11"/>
        <v>16.91</v>
      </c>
      <c r="S108" s="11">
        <v>21.96</v>
      </c>
      <c r="T108" s="11">
        <v>2.27</v>
      </c>
      <c r="U108" s="112">
        <v>24.71</v>
      </c>
      <c r="V108" s="64"/>
      <c r="W108" s="64">
        <f t="shared" si="12"/>
        <v>11.89</v>
      </c>
      <c r="X108" s="11">
        <v>22.56</v>
      </c>
      <c r="Y108" s="64">
        <f t="shared" si="13"/>
        <v>34.450000000000003</v>
      </c>
      <c r="Z108" s="122">
        <v>7.79</v>
      </c>
      <c r="AA108" s="64"/>
      <c r="AB108" s="11">
        <v>3.75</v>
      </c>
      <c r="AC108" s="64">
        <v>22.25</v>
      </c>
      <c r="AD108" s="11">
        <v>4.9400000000000004</v>
      </c>
      <c r="AE108" s="11"/>
      <c r="AF108" s="11"/>
      <c r="AG108" s="64">
        <v>30.07</v>
      </c>
      <c r="AH108" s="64">
        <f t="shared" si="14"/>
        <v>10.150000000000006</v>
      </c>
      <c r="AI108" s="11"/>
    </row>
    <row r="109" spans="1:35" s="36" customFormat="1" ht="19.5" customHeight="1" x14ac:dyDescent="0.25">
      <c r="A109" s="123">
        <v>102</v>
      </c>
      <c r="B109" s="167" t="s">
        <v>352</v>
      </c>
      <c r="C109" s="3">
        <v>851185</v>
      </c>
      <c r="D109" s="3" t="s">
        <v>271</v>
      </c>
      <c r="E109" s="3" t="s">
        <v>356</v>
      </c>
      <c r="F109" s="59" t="s">
        <v>356</v>
      </c>
      <c r="G109" s="3" t="s">
        <v>356</v>
      </c>
      <c r="H109" s="3" t="s">
        <v>356</v>
      </c>
      <c r="I109" s="3" t="s">
        <v>356</v>
      </c>
      <c r="J109" s="54">
        <v>0.76999999999998536</v>
      </c>
      <c r="K109" s="11">
        <v>22</v>
      </c>
      <c r="L109" s="11">
        <v>22.61</v>
      </c>
      <c r="M109" s="11">
        <v>2</v>
      </c>
      <c r="N109" s="160">
        <v>0</v>
      </c>
      <c r="O109" s="64">
        <f t="shared" si="10"/>
        <v>43.379999999999981</v>
      </c>
      <c r="P109" s="64">
        <v>22.45</v>
      </c>
      <c r="Q109" s="64">
        <v>5.54</v>
      </c>
      <c r="R109" s="64">
        <f t="shared" si="11"/>
        <v>60.289999999999985</v>
      </c>
      <c r="S109" s="11">
        <v>21.96</v>
      </c>
      <c r="T109" s="11">
        <v>2.27</v>
      </c>
      <c r="U109" s="112">
        <v>24.71</v>
      </c>
      <c r="V109" s="64"/>
      <c r="W109" s="64">
        <f t="shared" si="12"/>
        <v>55.269999999999989</v>
      </c>
      <c r="X109" s="11">
        <v>22.56</v>
      </c>
      <c r="Y109" s="64">
        <f t="shared" si="13"/>
        <v>77.829999999999984</v>
      </c>
      <c r="Z109" s="64"/>
      <c r="AA109" s="120">
        <v>18.95</v>
      </c>
      <c r="AB109" s="11">
        <v>3.75</v>
      </c>
      <c r="AC109" s="64">
        <v>22.25</v>
      </c>
      <c r="AD109" s="11">
        <v>4.9400000000000004</v>
      </c>
      <c r="AE109" s="11"/>
      <c r="AF109" s="11"/>
      <c r="AG109" s="64">
        <v>30.07</v>
      </c>
      <c r="AH109" s="64">
        <f t="shared" si="14"/>
        <v>42.369999999999983</v>
      </c>
      <c r="AI109" s="11"/>
    </row>
    <row r="110" spans="1:35" s="36" customFormat="1" ht="19.5" customHeight="1" x14ac:dyDescent="0.2">
      <c r="A110" s="123">
        <v>103</v>
      </c>
      <c r="B110" s="230" t="s">
        <v>440</v>
      </c>
      <c r="C110" s="58">
        <v>722606</v>
      </c>
      <c r="D110" s="58" t="s">
        <v>272</v>
      </c>
      <c r="E110" s="184" t="s">
        <v>475</v>
      </c>
      <c r="F110" s="181">
        <v>1010111880</v>
      </c>
      <c r="G110" s="185" t="s">
        <v>476</v>
      </c>
      <c r="H110" s="183">
        <v>1709810590</v>
      </c>
      <c r="I110" s="3">
        <v>323</v>
      </c>
      <c r="J110" s="54">
        <v>12.179999999999993</v>
      </c>
      <c r="K110" s="11">
        <v>22</v>
      </c>
      <c r="L110" s="11">
        <v>22.61</v>
      </c>
      <c r="M110" s="11">
        <v>2</v>
      </c>
      <c r="N110" s="160">
        <f t="shared" si="9"/>
        <v>54.789999999999992</v>
      </c>
      <c r="O110" s="64">
        <f t="shared" si="10"/>
        <v>0</v>
      </c>
      <c r="P110" s="64">
        <v>22.45</v>
      </c>
      <c r="Q110" s="64">
        <v>5.54</v>
      </c>
      <c r="R110" s="64">
        <f t="shared" si="11"/>
        <v>16.91</v>
      </c>
      <c r="S110" s="11">
        <v>21.96</v>
      </c>
      <c r="T110" s="11">
        <v>2.27</v>
      </c>
      <c r="U110" s="112">
        <v>24.71</v>
      </c>
      <c r="V110" s="64"/>
      <c r="W110" s="64">
        <f t="shared" si="12"/>
        <v>11.89</v>
      </c>
      <c r="X110" s="11">
        <v>22.56</v>
      </c>
      <c r="Y110" s="64">
        <f t="shared" si="13"/>
        <v>34.450000000000003</v>
      </c>
      <c r="Z110" s="122">
        <v>7.79</v>
      </c>
      <c r="AA110" s="64"/>
      <c r="AB110" s="11">
        <v>3.75</v>
      </c>
      <c r="AC110" s="64">
        <v>22.25</v>
      </c>
      <c r="AD110" s="11">
        <v>4.9400000000000004</v>
      </c>
      <c r="AE110" s="11"/>
      <c r="AF110" s="11"/>
      <c r="AG110" s="64">
        <v>30.07</v>
      </c>
      <c r="AH110" s="64">
        <f t="shared" si="14"/>
        <v>10.150000000000006</v>
      </c>
      <c r="AI110" s="11"/>
    </row>
    <row r="111" spans="1:35" s="36" customFormat="1" ht="19.5" customHeight="1" x14ac:dyDescent="0.2">
      <c r="A111" s="123">
        <v>104</v>
      </c>
      <c r="B111" s="230" t="s">
        <v>440</v>
      </c>
      <c r="C111" s="58">
        <v>798803</v>
      </c>
      <c r="D111" s="141" t="s">
        <v>273</v>
      </c>
      <c r="E111" s="189" t="s">
        <v>530</v>
      </c>
      <c r="F111" s="192" t="s">
        <v>537</v>
      </c>
      <c r="G111" s="189" t="s">
        <v>538</v>
      </c>
      <c r="H111" s="190">
        <v>1704962222</v>
      </c>
      <c r="I111" s="3">
        <v>59</v>
      </c>
      <c r="J111" s="54">
        <v>1.0199999999999854</v>
      </c>
      <c r="K111" s="11">
        <v>22</v>
      </c>
      <c r="L111" s="11">
        <v>22.61</v>
      </c>
      <c r="M111" s="11">
        <v>2</v>
      </c>
      <c r="N111" s="160">
        <f t="shared" si="9"/>
        <v>43.629999999999981</v>
      </c>
      <c r="O111" s="64">
        <f t="shared" si="10"/>
        <v>0</v>
      </c>
      <c r="P111" s="64">
        <v>22.45</v>
      </c>
      <c r="Q111" s="64">
        <v>5.54</v>
      </c>
      <c r="R111" s="64">
        <f t="shared" si="11"/>
        <v>16.91</v>
      </c>
      <c r="S111" s="11">
        <v>21.96</v>
      </c>
      <c r="T111" s="11">
        <v>2.27</v>
      </c>
      <c r="U111" s="112">
        <v>24.71</v>
      </c>
      <c r="V111" s="64"/>
      <c r="W111" s="64">
        <f t="shared" si="12"/>
        <v>11.89</v>
      </c>
      <c r="X111" s="11">
        <v>22.56</v>
      </c>
      <c r="Y111" s="64">
        <f t="shared" si="13"/>
        <v>34.450000000000003</v>
      </c>
      <c r="Z111" s="64"/>
      <c r="AA111" s="120">
        <v>18.95</v>
      </c>
      <c r="AB111" s="11">
        <v>3.75</v>
      </c>
      <c r="AC111" s="64">
        <v>22.25</v>
      </c>
      <c r="AD111" s="11">
        <v>4.9400000000000004</v>
      </c>
      <c r="AE111" s="11"/>
      <c r="AF111" s="11"/>
      <c r="AG111" s="64">
        <v>30.07</v>
      </c>
      <c r="AH111" s="64">
        <f t="shared" si="14"/>
        <v>-1.0100000000000016</v>
      </c>
      <c r="AI111" s="11"/>
    </row>
    <row r="112" spans="1:35" s="36" customFormat="1" ht="19.5" customHeight="1" x14ac:dyDescent="0.2">
      <c r="A112" s="123">
        <v>105</v>
      </c>
      <c r="B112" s="230" t="s">
        <v>440</v>
      </c>
      <c r="C112" s="58">
        <v>694383</v>
      </c>
      <c r="D112" s="140" t="s">
        <v>274</v>
      </c>
      <c r="E112" s="171" t="s">
        <v>452</v>
      </c>
      <c r="F112" s="172" t="s">
        <v>453</v>
      </c>
      <c r="G112" s="175" t="s">
        <v>454</v>
      </c>
      <c r="H112" s="176">
        <v>1715636989</v>
      </c>
      <c r="I112" s="3">
        <v>213</v>
      </c>
      <c r="J112" s="54">
        <v>1.0199999999999854</v>
      </c>
      <c r="K112" s="11">
        <v>22</v>
      </c>
      <c r="L112" s="11">
        <v>22.61</v>
      </c>
      <c r="M112" s="11">
        <v>2</v>
      </c>
      <c r="N112" s="160">
        <f t="shared" si="9"/>
        <v>43.629999999999981</v>
      </c>
      <c r="O112" s="64">
        <f t="shared" si="10"/>
        <v>0</v>
      </c>
      <c r="P112" s="64">
        <v>22.45</v>
      </c>
      <c r="Q112" s="64">
        <v>5.54</v>
      </c>
      <c r="R112" s="64">
        <f t="shared" si="11"/>
        <v>16.91</v>
      </c>
      <c r="S112" s="11">
        <v>21.96</v>
      </c>
      <c r="T112" s="11">
        <v>2.27</v>
      </c>
      <c r="U112" s="112">
        <v>24.71</v>
      </c>
      <c r="V112" s="64"/>
      <c r="W112" s="64">
        <f t="shared" si="12"/>
        <v>11.89</v>
      </c>
      <c r="X112" s="11">
        <v>22.56</v>
      </c>
      <c r="Y112" s="64">
        <f t="shared" si="13"/>
        <v>34.450000000000003</v>
      </c>
      <c r="Z112" s="64"/>
      <c r="AA112" s="120">
        <v>18.95</v>
      </c>
      <c r="AB112" s="11">
        <v>3.75</v>
      </c>
      <c r="AC112" s="64">
        <v>22.25</v>
      </c>
      <c r="AD112" s="11">
        <v>4.9400000000000004</v>
      </c>
      <c r="AE112" s="11"/>
      <c r="AF112" s="11"/>
      <c r="AG112" s="64">
        <v>30.07</v>
      </c>
      <c r="AH112" s="64">
        <f t="shared" si="14"/>
        <v>-1.0100000000000016</v>
      </c>
      <c r="AI112" s="11"/>
    </row>
    <row r="113" spans="1:35" s="36" customFormat="1" ht="19.5" customHeight="1" x14ac:dyDescent="0.25">
      <c r="A113" s="123">
        <v>106</v>
      </c>
      <c r="B113" s="230" t="s">
        <v>73</v>
      </c>
      <c r="C113" s="58">
        <v>628565</v>
      </c>
      <c r="D113" s="3" t="s">
        <v>275</v>
      </c>
      <c r="E113" s="3" t="s">
        <v>173</v>
      </c>
      <c r="F113" s="59" t="s">
        <v>384</v>
      </c>
      <c r="G113" s="3" t="s">
        <v>385</v>
      </c>
      <c r="H113" s="3">
        <v>1716102395</v>
      </c>
      <c r="I113" s="3">
        <v>227</v>
      </c>
      <c r="J113" s="54">
        <v>0</v>
      </c>
      <c r="K113" s="11">
        <v>22</v>
      </c>
      <c r="L113" s="11">
        <v>22.61</v>
      </c>
      <c r="M113" s="11">
        <v>2</v>
      </c>
      <c r="N113" s="160">
        <f t="shared" si="9"/>
        <v>42.61</v>
      </c>
      <c r="O113" s="64">
        <f t="shared" si="10"/>
        <v>0</v>
      </c>
      <c r="P113" s="64">
        <v>22.45</v>
      </c>
      <c r="Q113" s="64">
        <v>5.54</v>
      </c>
      <c r="R113" s="64">
        <f t="shared" si="11"/>
        <v>16.91</v>
      </c>
      <c r="S113" s="11">
        <v>21.96</v>
      </c>
      <c r="T113" s="11">
        <v>2.27</v>
      </c>
      <c r="U113" s="11"/>
      <c r="V113" s="108">
        <v>18.379999999999988</v>
      </c>
      <c r="W113" s="64">
        <f t="shared" si="12"/>
        <v>18.220000000000013</v>
      </c>
      <c r="X113" s="11">
        <v>22.56</v>
      </c>
      <c r="Y113" s="64">
        <f t="shared" si="13"/>
        <v>40.780000000000015</v>
      </c>
      <c r="Z113" s="122">
        <v>7.79</v>
      </c>
      <c r="AA113" s="64"/>
      <c r="AB113" s="11">
        <v>3.75</v>
      </c>
      <c r="AC113" s="64">
        <v>22.25</v>
      </c>
      <c r="AD113" s="11">
        <v>4.9400000000000004</v>
      </c>
      <c r="AE113" s="64">
        <f>+Y113-Z113-AA113-AB113+AC113-AD113</f>
        <v>46.550000000000018</v>
      </c>
      <c r="AF113" s="64"/>
      <c r="AG113" s="64"/>
      <c r="AH113" s="64">
        <f t="shared" si="14"/>
        <v>0</v>
      </c>
      <c r="AI113" s="11"/>
    </row>
    <row r="114" spans="1:35" s="67" customFormat="1" ht="19.5" customHeight="1" x14ac:dyDescent="0.2">
      <c r="A114" s="112">
        <v>107</v>
      </c>
      <c r="B114" s="112" t="s">
        <v>440</v>
      </c>
      <c r="C114" s="112">
        <v>277142</v>
      </c>
      <c r="D114" s="112" t="s">
        <v>276</v>
      </c>
      <c r="E114" s="234" t="s">
        <v>510</v>
      </c>
      <c r="F114" s="289" t="s">
        <v>511</v>
      </c>
      <c r="G114" s="234" t="s">
        <v>512</v>
      </c>
      <c r="H114" s="290">
        <v>1702685569</v>
      </c>
      <c r="I114" s="285">
        <v>79</v>
      </c>
      <c r="J114" s="169">
        <v>1.0199999999999854</v>
      </c>
      <c r="K114" s="112">
        <v>22</v>
      </c>
      <c r="L114" s="112">
        <v>22.61</v>
      </c>
      <c r="M114" s="112">
        <v>2</v>
      </c>
      <c r="N114" s="170">
        <f t="shared" si="9"/>
        <v>43.629999999999981</v>
      </c>
      <c r="O114" s="170">
        <f t="shared" si="10"/>
        <v>0</v>
      </c>
      <c r="P114" s="170">
        <v>22.45</v>
      </c>
      <c r="Q114" s="170">
        <v>5.54</v>
      </c>
      <c r="R114" s="170">
        <f t="shared" si="11"/>
        <v>16.91</v>
      </c>
      <c r="S114" s="112">
        <v>21.96</v>
      </c>
      <c r="T114" s="112">
        <v>2.27</v>
      </c>
      <c r="U114" s="112">
        <v>24.71</v>
      </c>
      <c r="V114" s="170"/>
      <c r="W114" s="170">
        <f t="shared" si="12"/>
        <v>11.89</v>
      </c>
      <c r="X114" s="112">
        <v>22.56</v>
      </c>
      <c r="Y114" s="170">
        <f t="shared" si="13"/>
        <v>34.450000000000003</v>
      </c>
      <c r="Z114" s="170"/>
      <c r="AA114" s="170">
        <v>18.95</v>
      </c>
      <c r="AB114" s="112">
        <v>3.75</v>
      </c>
      <c r="AC114" s="170">
        <v>22.25</v>
      </c>
      <c r="AD114" s="112">
        <v>4.9400000000000004</v>
      </c>
      <c r="AE114" s="112"/>
      <c r="AF114" s="112"/>
      <c r="AG114" s="170">
        <v>30.07</v>
      </c>
      <c r="AH114" s="170">
        <f t="shared" si="14"/>
        <v>-1.0100000000000016</v>
      </c>
      <c r="AI114" s="112"/>
    </row>
    <row r="115" spans="1:35" s="162" customFormat="1" ht="19.5" customHeight="1" x14ac:dyDescent="0.25">
      <c r="A115" s="193">
        <v>108</v>
      </c>
      <c r="B115" s="230" t="s">
        <v>440</v>
      </c>
      <c r="C115" s="194">
        <v>820032</v>
      </c>
      <c r="D115" s="193" t="s">
        <v>277</v>
      </c>
      <c r="E115" s="402" t="s">
        <v>455</v>
      </c>
      <c r="F115" s="405">
        <v>1030058292</v>
      </c>
      <c r="G115" s="406" t="s">
        <v>498</v>
      </c>
      <c r="H115" s="409" t="s">
        <v>499</v>
      </c>
      <c r="I115" s="402">
        <v>477</v>
      </c>
      <c r="J115" s="161">
        <v>12.179999999999993</v>
      </c>
      <c r="K115" s="193">
        <v>22</v>
      </c>
      <c r="L115" s="193">
        <v>22.61</v>
      </c>
      <c r="M115" s="193">
        <v>2</v>
      </c>
      <c r="N115" s="160">
        <f t="shared" si="9"/>
        <v>54.789999999999992</v>
      </c>
      <c r="O115" s="160">
        <f t="shared" si="10"/>
        <v>0</v>
      </c>
      <c r="P115" s="160">
        <v>22.45</v>
      </c>
      <c r="Q115" s="160">
        <v>5.54</v>
      </c>
      <c r="R115" s="160">
        <f t="shared" si="11"/>
        <v>16.91</v>
      </c>
      <c r="S115" s="193">
        <v>21.96</v>
      </c>
      <c r="T115" s="193">
        <v>2.27</v>
      </c>
      <c r="U115" s="193">
        <v>24.71</v>
      </c>
      <c r="V115" s="160"/>
      <c r="W115" s="160">
        <f t="shared" si="12"/>
        <v>11.89</v>
      </c>
      <c r="X115" s="193">
        <v>22.56</v>
      </c>
      <c r="Y115" s="160">
        <f t="shared" si="13"/>
        <v>34.450000000000003</v>
      </c>
      <c r="Z115" s="160">
        <v>7.79</v>
      </c>
      <c r="AA115" s="160"/>
      <c r="AB115" s="193">
        <v>3.75</v>
      </c>
      <c r="AC115" s="160">
        <v>22.25</v>
      </c>
      <c r="AD115" s="193">
        <v>4.9400000000000004</v>
      </c>
      <c r="AE115" s="193"/>
      <c r="AF115" s="193"/>
      <c r="AG115" s="160">
        <v>30.07</v>
      </c>
      <c r="AH115" s="160">
        <f t="shared" si="14"/>
        <v>10.150000000000006</v>
      </c>
      <c r="AI115" s="193"/>
    </row>
    <row r="116" spans="1:35" s="162" customFormat="1" ht="19.5" customHeight="1" x14ac:dyDescent="0.25">
      <c r="A116" s="193">
        <v>109</v>
      </c>
      <c r="B116" s="230" t="s">
        <v>440</v>
      </c>
      <c r="C116" s="194">
        <v>820033</v>
      </c>
      <c r="D116" s="193" t="s">
        <v>278</v>
      </c>
      <c r="E116" s="403"/>
      <c r="F116" s="405"/>
      <c r="G116" s="407"/>
      <c r="H116" s="410"/>
      <c r="I116" s="403"/>
      <c r="J116" s="161">
        <v>11.929999999999993</v>
      </c>
      <c r="K116" s="193">
        <v>22</v>
      </c>
      <c r="L116" s="193">
        <v>22.61</v>
      </c>
      <c r="M116" s="193">
        <v>2</v>
      </c>
      <c r="N116" s="160">
        <f t="shared" si="9"/>
        <v>54.539999999999992</v>
      </c>
      <c r="O116" s="160">
        <f t="shared" si="10"/>
        <v>0</v>
      </c>
      <c r="P116" s="160">
        <v>22.45</v>
      </c>
      <c r="Q116" s="160">
        <v>5.54</v>
      </c>
      <c r="R116" s="160">
        <f t="shared" si="11"/>
        <v>16.91</v>
      </c>
      <c r="S116" s="193">
        <v>21.96</v>
      </c>
      <c r="T116" s="193">
        <v>2.27</v>
      </c>
      <c r="U116" s="193">
        <v>24.71</v>
      </c>
      <c r="V116" s="160"/>
      <c r="W116" s="160">
        <f t="shared" si="12"/>
        <v>11.89</v>
      </c>
      <c r="X116" s="193">
        <v>22.56</v>
      </c>
      <c r="Y116" s="160">
        <f t="shared" si="13"/>
        <v>34.450000000000003</v>
      </c>
      <c r="Z116" s="160">
        <v>7.79</v>
      </c>
      <c r="AA116" s="160"/>
      <c r="AB116" s="193">
        <v>3.75</v>
      </c>
      <c r="AC116" s="160">
        <v>22.25</v>
      </c>
      <c r="AD116" s="193">
        <v>4.9400000000000004</v>
      </c>
      <c r="AE116" s="193"/>
      <c r="AF116" s="193"/>
      <c r="AG116" s="160">
        <v>30.07</v>
      </c>
      <c r="AH116" s="160">
        <f t="shared" si="14"/>
        <v>10.150000000000006</v>
      </c>
      <c r="AI116" s="193"/>
    </row>
    <row r="117" spans="1:35" s="162" customFormat="1" ht="19.5" customHeight="1" x14ac:dyDescent="0.25">
      <c r="A117" s="193">
        <v>110</v>
      </c>
      <c r="B117" s="230" t="s">
        <v>440</v>
      </c>
      <c r="C117" s="194">
        <v>804631</v>
      </c>
      <c r="D117" s="193" t="s">
        <v>279</v>
      </c>
      <c r="E117" s="404"/>
      <c r="F117" s="405"/>
      <c r="G117" s="408"/>
      <c r="H117" s="411"/>
      <c r="I117" s="404"/>
      <c r="J117" s="161">
        <v>12.179999999999993</v>
      </c>
      <c r="K117" s="193">
        <v>22</v>
      </c>
      <c r="L117" s="193">
        <v>22.61</v>
      </c>
      <c r="M117" s="193">
        <v>2</v>
      </c>
      <c r="N117" s="160">
        <f t="shared" si="9"/>
        <v>54.789999999999992</v>
      </c>
      <c r="O117" s="160">
        <f t="shared" si="10"/>
        <v>0</v>
      </c>
      <c r="P117" s="160">
        <v>22.45</v>
      </c>
      <c r="Q117" s="160">
        <v>5.54</v>
      </c>
      <c r="R117" s="160">
        <f t="shared" si="11"/>
        <v>16.91</v>
      </c>
      <c r="S117" s="193">
        <v>21.96</v>
      </c>
      <c r="T117" s="193">
        <v>2.27</v>
      </c>
      <c r="U117" s="193">
        <v>24.71</v>
      </c>
      <c r="V117" s="160"/>
      <c r="W117" s="160">
        <f t="shared" si="12"/>
        <v>11.89</v>
      </c>
      <c r="X117" s="193">
        <v>22.56</v>
      </c>
      <c r="Y117" s="160">
        <f t="shared" si="13"/>
        <v>34.450000000000003</v>
      </c>
      <c r="Z117" s="160">
        <v>7.79</v>
      </c>
      <c r="AA117" s="160"/>
      <c r="AB117" s="193">
        <v>3.75</v>
      </c>
      <c r="AC117" s="160">
        <v>22.25</v>
      </c>
      <c r="AD117" s="193">
        <v>4.9400000000000004</v>
      </c>
      <c r="AE117" s="193"/>
      <c r="AF117" s="193"/>
      <c r="AG117" s="160">
        <v>30.07</v>
      </c>
      <c r="AH117" s="160">
        <f t="shared" si="14"/>
        <v>10.150000000000006</v>
      </c>
      <c r="AI117" s="193"/>
    </row>
    <row r="118" spans="1:35" s="330" customFormat="1" ht="19.5" customHeight="1" x14ac:dyDescent="0.2">
      <c r="A118" s="322">
        <v>111</v>
      </c>
      <c r="B118" s="322" t="s">
        <v>440</v>
      </c>
      <c r="C118" s="323">
        <v>605019</v>
      </c>
      <c r="D118" s="323" t="s">
        <v>280</v>
      </c>
      <c r="E118" s="360" t="s">
        <v>441</v>
      </c>
      <c r="F118" s="324">
        <v>2100109632</v>
      </c>
      <c r="G118" s="331" t="s">
        <v>542</v>
      </c>
      <c r="H118" s="332">
        <v>1717016792</v>
      </c>
      <c r="I118" s="322">
        <v>10</v>
      </c>
      <c r="J118" s="328">
        <v>15.179999999999993</v>
      </c>
      <c r="K118" s="322">
        <v>22</v>
      </c>
      <c r="L118" s="322">
        <v>22.61</v>
      </c>
      <c r="M118" s="322">
        <v>2</v>
      </c>
      <c r="N118" s="329">
        <f t="shared" si="9"/>
        <v>57.789999999999992</v>
      </c>
      <c r="O118" s="329">
        <f t="shared" si="10"/>
        <v>0</v>
      </c>
      <c r="P118" s="329">
        <v>22.45</v>
      </c>
      <c r="Q118" s="329">
        <v>5.54</v>
      </c>
      <c r="R118" s="329">
        <f t="shared" si="11"/>
        <v>16.91</v>
      </c>
      <c r="S118" s="322">
        <v>21.96</v>
      </c>
      <c r="T118" s="322">
        <v>2.27</v>
      </c>
      <c r="U118" s="322">
        <v>24.71</v>
      </c>
      <c r="V118" s="329"/>
      <c r="W118" s="329">
        <f t="shared" si="12"/>
        <v>11.89</v>
      </c>
      <c r="X118" s="322">
        <v>22.56</v>
      </c>
      <c r="Y118" s="329">
        <f t="shared" si="13"/>
        <v>34.450000000000003</v>
      </c>
      <c r="Z118" s="329">
        <v>7.79</v>
      </c>
      <c r="AA118" s="329"/>
      <c r="AB118" s="322">
        <v>3.75</v>
      </c>
      <c r="AC118" s="329">
        <v>22.25</v>
      </c>
      <c r="AD118" s="322">
        <v>4.9400000000000004</v>
      </c>
      <c r="AE118" s="322"/>
      <c r="AF118" s="322"/>
      <c r="AG118" s="329">
        <v>30.07</v>
      </c>
      <c r="AH118" s="329">
        <f t="shared" si="14"/>
        <v>10.150000000000006</v>
      </c>
      <c r="AI118" s="322"/>
    </row>
    <row r="119" spans="1:35" s="36" customFormat="1" ht="19.5" customHeight="1" x14ac:dyDescent="0.2">
      <c r="A119" s="123">
        <v>112</v>
      </c>
      <c r="B119" s="230" t="s">
        <v>440</v>
      </c>
      <c r="C119" s="58">
        <v>856832</v>
      </c>
      <c r="D119" s="3" t="s">
        <v>281</v>
      </c>
      <c r="E119" s="171" t="s">
        <v>441</v>
      </c>
      <c r="F119" s="172" t="s">
        <v>446</v>
      </c>
      <c r="G119" s="175" t="s">
        <v>447</v>
      </c>
      <c r="H119" s="177" t="s">
        <v>448</v>
      </c>
      <c r="I119" s="3">
        <v>10</v>
      </c>
      <c r="J119" s="54">
        <v>12.179999999999993</v>
      </c>
      <c r="K119" s="11">
        <v>22</v>
      </c>
      <c r="L119" s="11">
        <v>22.61</v>
      </c>
      <c r="M119" s="11">
        <v>2</v>
      </c>
      <c r="N119" s="160">
        <f t="shared" si="9"/>
        <v>54.789999999999992</v>
      </c>
      <c r="O119" s="64">
        <f t="shared" si="10"/>
        <v>0</v>
      </c>
      <c r="P119" s="64">
        <v>22.45</v>
      </c>
      <c r="Q119" s="64">
        <v>5.54</v>
      </c>
      <c r="R119" s="64">
        <f t="shared" si="11"/>
        <v>16.91</v>
      </c>
      <c r="S119" s="11">
        <v>21.96</v>
      </c>
      <c r="T119" s="11">
        <v>2.27</v>
      </c>
      <c r="U119" s="112">
        <v>24.71</v>
      </c>
      <c r="V119" s="64"/>
      <c r="W119" s="64">
        <f t="shared" si="12"/>
        <v>11.89</v>
      </c>
      <c r="X119" s="11">
        <v>22.56</v>
      </c>
      <c r="Y119" s="64">
        <f t="shared" si="13"/>
        <v>34.450000000000003</v>
      </c>
      <c r="Z119" s="122">
        <v>7.79</v>
      </c>
      <c r="AA119" s="64"/>
      <c r="AB119" s="11">
        <v>3.75</v>
      </c>
      <c r="AC119" s="64">
        <v>22.25</v>
      </c>
      <c r="AD119" s="11">
        <v>4.9400000000000004</v>
      </c>
      <c r="AE119" s="11"/>
      <c r="AF119" s="11"/>
      <c r="AG119" s="64">
        <v>30.07</v>
      </c>
      <c r="AH119" s="64">
        <f t="shared" si="14"/>
        <v>10.150000000000006</v>
      </c>
      <c r="AI119" s="11"/>
    </row>
    <row r="120" spans="1:35" s="36" customFormat="1" ht="19.5" customHeight="1" x14ac:dyDescent="0.25">
      <c r="A120" s="123">
        <v>113</v>
      </c>
      <c r="B120" s="230" t="s">
        <v>440</v>
      </c>
      <c r="C120" s="3">
        <v>322789</v>
      </c>
      <c r="D120" s="140" t="s">
        <v>282</v>
      </c>
      <c r="E120" s="205" t="s">
        <v>441</v>
      </c>
      <c r="F120" s="205">
        <v>2203986271</v>
      </c>
      <c r="G120" s="206" t="s">
        <v>572</v>
      </c>
      <c r="H120" s="206">
        <v>1754369542</v>
      </c>
      <c r="I120" s="3">
        <v>10</v>
      </c>
      <c r="J120" s="54">
        <v>1.0199999999999854</v>
      </c>
      <c r="K120" s="11">
        <v>22</v>
      </c>
      <c r="L120" s="11">
        <v>22.61</v>
      </c>
      <c r="M120" s="11">
        <v>2</v>
      </c>
      <c r="N120" s="160">
        <f t="shared" si="9"/>
        <v>43.629999999999981</v>
      </c>
      <c r="O120" s="64">
        <f t="shared" si="10"/>
        <v>0</v>
      </c>
      <c r="P120" s="64">
        <v>22.45</v>
      </c>
      <c r="Q120" s="64">
        <v>5.54</v>
      </c>
      <c r="R120" s="64">
        <f t="shared" si="11"/>
        <v>16.91</v>
      </c>
      <c r="S120" s="11">
        <v>21.96</v>
      </c>
      <c r="T120" s="11">
        <v>2.27</v>
      </c>
      <c r="U120" s="112">
        <v>24.71</v>
      </c>
      <c r="V120" s="64"/>
      <c r="W120" s="64">
        <f t="shared" si="12"/>
        <v>11.89</v>
      </c>
      <c r="X120" s="11">
        <v>22.56</v>
      </c>
      <c r="Y120" s="64">
        <f t="shared" si="13"/>
        <v>34.450000000000003</v>
      </c>
      <c r="Z120" s="64"/>
      <c r="AA120" s="120">
        <v>18.95</v>
      </c>
      <c r="AB120" s="11">
        <v>3.75</v>
      </c>
      <c r="AC120" s="64">
        <v>22.25</v>
      </c>
      <c r="AD120" s="11">
        <v>4.9400000000000004</v>
      </c>
      <c r="AE120" s="11"/>
      <c r="AF120" s="11"/>
      <c r="AG120" s="64">
        <v>30.07</v>
      </c>
      <c r="AH120" s="64">
        <f t="shared" si="14"/>
        <v>-1.0100000000000016</v>
      </c>
      <c r="AI120" s="11"/>
    </row>
    <row r="121" spans="1:35" s="36" customFormat="1" ht="19.5" customHeight="1" x14ac:dyDescent="0.25">
      <c r="A121" s="123">
        <v>114</v>
      </c>
      <c r="B121" s="230" t="s">
        <v>440</v>
      </c>
      <c r="C121" s="3">
        <v>856829</v>
      </c>
      <c r="D121" s="3" t="s">
        <v>283</v>
      </c>
      <c r="E121" s="205" t="s">
        <v>441</v>
      </c>
      <c r="F121" s="205">
        <v>2203986271</v>
      </c>
      <c r="G121" s="206" t="s">
        <v>572</v>
      </c>
      <c r="H121" s="206">
        <v>1754369542</v>
      </c>
      <c r="I121" s="3">
        <v>10</v>
      </c>
      <c r="J121" s="54">
        <v>12.64</v>
      </c>
      <c r="K121" s="11">
        <v>22</v>
      </c>
      <c r="L121" s="11">
        <v>22.61</v>
      </c>
      <c r="M121" s="11">
        <v>2</v>
      </c>
      <c r="N121" s="160">
        <f t="shared" si="9"/>
        <v>55.25</v>
      </c>
      <c r="O121" s="64">
        <f t="shared" si="10"/>
        <v>0</v>
      </c>
      <c r="P121" s="64">
        <v>22.45</v>
      </c>
      <c r="Q121" s="64">
        <v>5.54</v>
      </c>
      <c r="R121" s="64">
        <f t="shared" si="11"/>
        <v>16.91</v>
      </c>
      <c r="S121" s="11">
        <v>21.96</v>
      </c>
      <c r="T121" s="11">
        <v>2.27</v>
      </c>
      <c r="U121" s="112">
        <v>24.71</v>
      </c>
      <c r="V121" s="64"/>
      <c r="W121" s="64">
        <f t="shared" si="12"/>
        <v>11.89</v>
      </c>
      <c r="X121" s="11">
        <v>22.56</v>
      </c>
      <c r="Y121" s="64">
        <f t="shared" si="13"/>
        <v>34.450000000000003</v>
      </c>
      <c r="Z121" s="122">
        <v>7.79</v>
      </c>
      <c r="AA121" s="64"/>
      <c r="AB121" s="11">
        <v>3.75</v>
      </c>
      <c r="AC121" s="64">
        <v>22.25</v>
      </c>
      <c r="AD121" s="11">
        <v>4.9400000000000004</v>
      </c>
      <c r="AE121" s="11"/>
      <c r="AF121" s="11"/>
      <c r="AG121" s="64">
        <v>30.07</v>
      </c>
      <c r="AH121" s="64">
        <f t="shared" si="14"/>
        <v>10.150000000000006</v>
      </c>
      <c r="AI121" s="11"/>
    </row>
    <row r="122" spans="1:35" s="36" customFormat="1" ht="19.5" customHeight="1" x14ac:dyDescent="0.25">
      <c r="A122" s="123">
        <v>115</v>
      </c>
      <c r="B122" s="167" t="s">
        <v>352</v>
      </c>
      <c r="C122" s="3">
        <v>811926</v>
      </c>
      <c r="D122" s="140" t="s">
        <v>284</v>
      </c>
      <c r="E122" s="3" t="s">
        <v>356</v>
      </c>
      <c r="F122" s="59" t="s">
        <v>356</v>
      </c>
      <c r="G122" s="3" t="s">
        <v>356</v>
      </c>
      <c r="H122" s="3" t="s">
        <v>356</v>
      </c>
      <c r="I122" s="3" t="s">
        <v>356</v>
      </c>
      <c r="J122" s="54">
        <v>1.0199999999999854</v>
      </c>
      <c r="K122" s="11">
        <v>22</v>
      </c>
      <c r="L122" s="11">
        <v>22.61</v>
      </c>
      <c r="M122" s="11">
        <v>2</v>
      </c>
      <c r="N122" s="160">
        <v>0</v>
      </c>
      <c r="O122" s="64">
        <f t="shared" si="10"/>
        <v>43.629999999999981</v>
      </c>
      <c r="P122" s="64">
        <v>22.45</v>
      </c>
      <c r="Q122" s="64">
        <v>5.54</v>
      </c>
      <c r="R122" s="64">
        <f t="shared" si="11"/>
        <v>60.539999999999985</v>
      </c>
      <c r="S122" s="11">
        <v>21.96</v>
      </c>
      <c r="T122" s="11">
        <v>2.27</v>
      </c>
      <c r="U122" s="112">
        <v>24.71</v>
      </c>
      <c r="V122" s="64"/>
      <c r="W122" s="64">
        <f t="shared" si="12"/>
        <v>55.519999999999989</v>
      </c>
      <c r="X122" s="11">
        <v>22.56</v>
      </c>
      <c r="Y122" s="64">
        <f t="shared" si="13"/>
        <v>78.079999999999984</v>
      </c>
      <c r="Z122" s="64"/>
      <c r="AA122" s="120">
        <v>18.95</v>
      </c>
      <c r="AB122" s="11">
        <v>3.75</v>
      </c>
      <c r="AC122" s="64">
        <v>22.25</v>
      </c>
      <c r="AD122" s="11">
        <v>4.9400000000000004</v>
      </c>
      <c r="AE122" s="11"/>
      <c r="AF122" s="11"/>
      <c r="AG122" s="64">
        <v>30.07</v>
      </c>
      <c r="AH122" s="64">
        <f t="shared" si="14"/>
        <v>42.619999999999983</v>
      </c>
      <c r="AI122" s="11"/>
    </row>
    <row r="123" spans="1:35" s="36" customFormat="1" ht="19.5" customHeight="1" x14ac:dyDescent="0.2">
      <c r="A123" s="123">
        <v>116</v>
      </c>
      <c r="B123" s="230" t="s">
        <v>440</v>
      </c>
      <c r="C123" s="3">
        <v>798798</v>
      </c>
      <c r="D123" s="140" t="s">
        <v>285</v>
      </c>
      <c r="E123" s="171" t="s">
        <v>441</v>
      </c>
      <c r="F123" s="172" t="s">
        <v>461</v>
      </c>
      <c r="G123" s="175" t="s">
        <v>462</v>
      </c>
      <c r="H123" s="176">
        <v>1712869567</v>
      </c>
      <c r="I123" s="3">
        <v>10</v>
      </c>
      <c r="J123" s="54">
        <v>1.0199999999999854</v>
      </c>
      <c r="K123" s="11">
        <v>22</v>
      </c>
      <c r="L123" s="11">
        <v>22.61</v>
      </c>
      <c r="M123" s="11">
        <v>2</v>
      </c>
      <c r="N123" s="160">
        <f t="shared" si="9"/>
        <v>43.629999999999981</v>
      </c>
      <c r="O123" s="64">
        <f t="shared" si="10"/>
        <v>0</v>
      </c>
      <c r="P123" s="64">
        <v>22.45</v>
      </c>
      <c r="Q123" s="64">
        <v>5.54</v>
      </c>
      <c r="R123" s="64">
        <f t="shared" si="11"/>
        <v>16.91</v>
      </c>
      <c r="S123" s="11">
        <v>21.96</v>
      </c>
      <c r="T123" s="11">
        <v>2.27</v>
      </c>
      <c r="U123" s="112">
        <v>24.71</v>
      </c>
      <c r="V123" s="64"/>
      <c r="W123" s="64">
        <f t="shared" si="12"/>
        <v>11.89</v>
      </c>
      <c r="X123" s="11">
        <v>22.56</v>
      </c>
      <c r="Y123" s="64">
        <f t="shared" si="13"/>
        <v>34.450000000000003</v>
      </c>
      <c r="Z123" s="64"/>
      <c r="AA123" s="120">
        <v>18.95</v>
      </c>
      <c r="AB123" s="11">
        <v>3.75</v>
      </c>
      <c r="AC123" s="64">
        <v>22.25</v>
      </c>
      <c r="AD123" s="11">
        <v>4.9400000000000004</v>
      </c>
      <c r="AE123" s="11"/>
      <c r="AF123" s="11"/>
      <c r="AG123" s="64">
        <v>30.07</v>
      </c>
      <c r="AH123" s="64">
        <f t="shared" si="14"/>
        <v>-1.0100000000000016</v>
      </c>
      <c r="AI123" s="11"/>
    </row>
    <row r="124" spans="1:35" s="36" customFormat="1" ht="19.5" customHeight="1" x14ac:dyDescent="0.2">
      <c r="A124" s="123">
        <v>117</v>
      </c>
      <c r="B124" s="230" t="s">
        <v>440</v>
      </c>
      <c r="C124" s="3">
        <v>799361</v>
      </c>
      <c r="D124" s="3" t="s">
        <v>286</v>
      </c>
      <c r="E124" s="195" t="s">
        <v>441</v>
      </c>
      <c r="F124" s="196">
        <v>5505268400</v>
      </c>
      <c r="G124" s="197" t="s">
        <v>501</v>
      </c>
      <c r="H124" s="197">
        <v>1716727191</v>
      </c>
      <c r="I124" s="3">
        <v>10</v>
      </c>
      <c r="J124" s="54">
        <v>11.929999999999993</v>
      </c>
      <c r="K124" s="11">
        <v>22</v>
      </c>
      <c r="L124" s="11">
        <v>22.61</v>
      </c>
      <c r="M124" s="11">
        <v>2</v>
      </c>
      <c r="N124" s="160">
        <f t="shared" si="9"/>
        <v>54.539999999999992</v>
      </c>
      <c r="O124" s="64">
        <f t="shared" si="10"/>
        <v>0</v>
      </c>
      <c r="P124" s="64">
        <v>22.45</v>
      </c>
      <c r="Q124" s="64">
        <v>5.54</v>
      </c>
      <c r="R124" s="64">
        <f t="shared" si="11"/>
        <v>16.91</v>
      </c>
      <c r="S124" s="11">
        <v>21.96</v>
      </c>
      <c r="T124" s="11">
        <v>2.27</v>
      </c>
      <c r="U124" s="112">
        <v>24.71</v>
      </c>
      <c r="V124" s="64"/>
      <c r="W124" s="64">
        <f t="shared" si="12"/>
        <v>11.89</v>
      </c>
      <c r="X124" s="11">
        <v>22.56</v>
      </c>
      <c r="Y124" s="64">
        <f t="shared" si="13"/>
        <v>34.450000000000003</v>
      </c>
      <c r="Z124" s="122">
        <v>7.79</v>
      </c>
      <c r="AA124" s="64"/>
      <c r="AB124" s="11">
        <v>3.75</v>
      </c>
      <c r="AC124" s="64">
        <v>22.25</v>
      </c>
      <c r="AD124" s="11">
        <v>4.9400000000000004</v>
      </c>
      <c r="AE124" s="11"/>
      <c r="AF124" s="11"/>
      <c r="AG124" s="64">
        <v>30.07</v>
      </c>
      <c r="AH124" s="64">
        <f t="shared" si="14"/>
        <v>10.150000000000006</v>
      </c>
      <c r="AI124" s="11"/>
    </row>
    <row r="125" spans="1:35" s="36" customFormat="1" ht="19.5" customHeight="1" x14ac:dyDescent="0.2">
      <c r="A125" s="123">
        <v>118</v>
      </c>
      <c r="B125" s="167" t="s">
        <v>352</v>
      </c>
      <c r="C125" s="3">
        <v>859608</v>
      </c>
      <c r="D125" s="140" t="s">
        <v>287</v>
      </c>
      <c r="E125" s="195"/>
      <c r="F125" s="196"/>
      <c r="G125" s="198"/>
      <c r="H125" s="198"/>
      <c r="I125" s="3" t="s">
        <v>356</v>
      </c>
      <c r="J125" s="54">
        <v>1.0199999999999854</v>
      </c>
      <c r="K125" s="11">
        <v>22</v>
      </c>
      <c r="L125" s="11">
        <v>22.61</v>
      </c>
      <c r="M125" s="11">
        <v>2</v>
      </c>
      <c r="N125" s="160">
        <v>0</v>
      </c>
      <c r="O125" s="64">
        <f t="shared" si="10"/>
        <v>43.629999999999981</v>
      </c>
      <c r="P125" s="64">
        <v>22.45</v>
      </c>
      <c r="Q125" s="64">
        <v>5.54</v>
      </c>
      <c r="R125" s="64">
        <f t="shared" si="11"/>
        <v>60.539999999999985</v>
      </c>
      <c r="S125" s="11">
        <v>21.96</v>
      </c>
      <c r="T125" s="11">
        <v>2.27</v>
      </c>
      <c r="U125" s="112">
        <v>24.71</v>
      </c>
      <c r="V125" s="64"/>
      <c r="W125" s="64">
        <f t="shared" si="12"/>
        <v>55.519999999999989</v>
      </c>
      <c r="X125" s="11">
        <v>22.56</v>
      </c>
      <c r="Y125" s="64">
        <f t="shared" si="13"/>
        <v>78.079999999999984</v>
      </c>
      <c r="Z125" s="64"/>
      <c r="AA125" s="120">
        <v>18.95</v>
      </c>
      <c r="AB125" s="11">
        <v>3.75</v>
      </c>
      <c r="AC125" s="64">
        <v>22.25</v>
      </c>
      <c r="AD125" s="11">
        <v>4.9400000000000004</v>
      </c>
      <c r="AE125" s="11"/>
      <c r="AF125" s="11"/>
      <c r="AG125" s="64">
        <v>30.07</v>
      </c>
      <c r="AH125" s="64">
        <f t="shared" si="14"/>
        <v>42.619999999999983</v>
      </c>
      <c r="AI125" s="11"/>
    </row>
    <row r="126" spans="1:35" s="36" customFormat="1" ht="19.5" customHeight="1" x14ac:dyDescent="0.2">
      <c r="A126" s="123">
        <v>119</v>
      </c>
      <c r="B126" s="230" t="s">
        <v>440</v>
      </c>
      <c r="C126" s="3">
        <v>840220</v>
      </c>
      <c r="D126" s="140" t="s">
        <v>288</v>
      </c>
      <c r="E126" s="189" t="s">
        <v>483</v>
      </c>
      <c r="F126" s="184">
        <v>12381025956</v>
      </c>
      <c r="G126" s="189" t="s">
        <v>522</v>
      </c>
      <c r="H126" s="190">
        <v>1720248168</v>
      </c>
      <c r="I126" s="3">
        <v>36</v>
      </c>
      <c r="J126" s="54">
        <v>1.0199999999999854</v>
      </c>
      <c r="K126" s="11">
        <v>22</v>
      </c>
      <c r="L126" s="11">
        <v>22.61</v>
      </c>
      <c r="M126" s="11">
        <v>2</v>
      </c>
      <c r="N126" s="160">
        <f t="shared" si="9"/>
        <v>43.629999999999981</v>
      </c>
      <c r="O126" s="64">
        <f t="shared" si="10"/>
        <v>0</v>
      </c>
      <c r="P126" s="64">
        <v>22.45</v>
      </c>
      <c r="Q126" s="64">
        <v>5.54</v>
      </c>
      <c r="R126" s="64">
        <f t="shared" si="11"/>
        <v>16.91</v>
      </c>
      <c r="S126" s="11">
        <v>21.96</v>
      </c>
      <c r="T126" s="11">
        <v>2.27</v>
      </c>
      <c r="U126" s="112">
        <v>24.71</v>
      </c>
      <c r="V126" s="64"/>
      <c r="W126" s="64">
        <f t="shared" si="12"/>
        <v>11.89</v>
      </c>
      <c r="X126" s="11">
        <v>22.56</v>
      </c>
      <c r="Y126" s="64">
        <f t="shared" si="13"/>
        <v>34.450000000000003</v>
      </c>
      <c r="Z126" s="64"/>
      <c r="AA126" s="120">
        <v>18.95</v>
      </c>
      <c r="AB126" s="11">
        <v>3.75</v>
      </c>
      <c r="AC126" s="64">
        <v>22.25</v>
      </c>
      <c r="AD126" s="11">
        <v>4.9400000000000004</v>
      </c>
      <c r="AE126" s="11"/>
      <c r="AF126" s="11"/>
      <c r="AG126" s="64">
        <v>30.07</v>
      </c>
      <c r="AH126" s="64">
        <f t="shared" si="14"/>
        <v>-1.0100000000000016</v>
      </c>
      <c r="AI126" s="11"/>
    </row>
    <row r="127" spans="1:35" s="36" customFormat="1" ht="19.5" customHeight="1" x14ac:dyDescent="0.2">
      <c r="A127" s="123">
        <v>120</v>
      </c>
      <c r="B127" s="230" t="s">
        <v>440</v>
      </c>
      <c r="C127" s="3">
        <v>574489</v>
      </c>
      <c r="D127" s="140" t="s">
        <v>289</v>
      </c>
      <c r="E127" s="184" t="s">
        <v>441</v>
      </c>
      <c r="F127" s="181">
        <v>5980813200</v>
      </c>
      <c r="G127" s="188" t="s">
        <v>482</v>
      </c>
      <c r="H127" s="183">
        <v>1718371592</v>
      </c>
      <c r="I127" s="3">
        <v>10</v>
      </c>
      <c r="J127" s="54">
        <v>1.0199999999999854</v>
      </c>
      <c r="K127" s="11">
        <v>22</v>
      </c>
      <c r="L127" s="11">
        <v>22.61</v>
      </c>
      <c r="M127" s="11">
        <v>2</v>
      </c>
      <c r="N127" s="160">
        <f t="shared" si="9"/>
        <v>43.629999999999981</v>
      </c>
      <c r="O127" s="64">
        <f t="shared" si="10"/>
        <v>0</v>
      </c>
      <c r="P127" s="64">
        <v>22.45</v>
      </c>
      <c r="Q127" s="64">
        <v>5.54</v>
      </c>
      <c r="R127" s="64">
        <f t="shared" si="11"/>
        <v>16.91</v>
      </c>
      <c r="S127" s="11">
        <v>21.96</v>
      </c>
      <c r="T127" s="11">
        <v>2.27</v>
      </c>
      <c r="U127" s="112">
        <v>24.71</v>
      </c>
      <c r="V127" s="64"/>
      <c r="W127" s="64">
        <f t="shared" si="12"/>
        <v>11.89</v>
      </c>
      <c r="X127" s="11">
        <v>22.56</v>
      </c>
      <c r="Y127" s="64">
        <f t="shared" si="13"/>
        <v>34.450000000000003</v>
      </c>
      <c r="Z127" s="64"/>
      <c r="AA127" s="120">
        <v>18.95</v>
      </c>
      <c r="AB127" s="11">
        <v>3.75</v>
      </c>
      <c r="AC127" s="64">
        <v>22.25</v>
      </c>
      <c r="AD127" s="11">
        <v>4.9400000000000004</v>
      </c>
      <c r="AE127" s="11"/>
      <c r="AF127" s="11"/>
      <c r="AG127" s="64">
        <v>30.07</v>
      </c>
      <c r="AH127" s="64">
        <f t="shared" si="14"/>
        <v>-1.0100000000000016</v>
      </c>
      <c r="AI127" s="11"/>
    </row>
    <row r="128" spans="1:35" s="36" customFormat="1" ht="19.5" customHeight="1" x14ac:dyDescent="0.2">
      <c r="A128" s="123">
        <v>121</v>
      </c>
      <c r="B128" s="230" t="s">
        <v>440</v>
      </c>
      <c r="C128" s="3">
        <v>840225</v>
      </c>
      <c r="D128" s="140" t="s">
        <v>290</v>
      </c>
      <c r="E128" s="189" t="s">
        <v>483</v>
      </c>
      <c r="F128" s="184">
        <v>12136038846</v>
      </c>
      <c r="G128" s="189" t="s">
        <v>539</v>
      </c>
      <c r="H128" s="190">
        <v>1714580188</v>
      </c>
      <c r="I128" s="3">
        <v>36</v>
      </c>
      <c r="J128" s="54">
        <v>1.0199999999999854</v>
      </c>
      <c r="K128" s="11">
        <v>22</v>
      </c>
      <c r="L128" s="11">
        <v>22.61</v>
      </c>
      <c r="M128" s="11">
        <v>2</v>
      </c>
      <c r="N128" s="160">
        <f t="shared" si="9"/>
        <v>43.629999999999981</v>
      </c>
      <c r="O128" s="64">
        <f t="shared" si="10"/>
        <v>0</v>
      </c>
      <c r="P128" s="64">
        <v>22.45</v>
      </c>
      <c r="Q128" s="64">
        <v>5.54</v>
      </c>
      <c r="R128" s="64">
        <f t="shared" si="11"/>
        <v>16.91</v>
      </c>
      <c r="S128" s="11">
        <v>21.96</v>
      </c>
      <c r="T128" s="11">
        <v>2.27</v>
      </c>
      <c r="U128" s="112">
        <v>24.71</v>
      </c>
      <c r="V128" s="64"/>
      <c r="W128" s="64">
        <f t="shared" si="12"/>
        <v>11.89</v>
      </c>
      <c r="X128" s="11">
        <v>22.56</v>
      </c>
      <c r="Y128" s="64">
        <f t="shared" si="13"/>
        <v>34.450000000000003</v>
      </c>
      <c r="Z128" s="64"/>
      <c r="AA128" s="120">
        <v>18.95</v>
      </c>
      <c r="AB128" s="11">
        <v>3.75</v>
      </c>
      <c r="AC128" s="64">
        <v>22.25</v>
      </c>
      <c r="AD128" s="11">
        <v>4.9400000000000004</v>
      </c>
      <c r="AE128" s="11"/>
      <c r="AF128" s="11"/>
      <c r="AG128" s="64">
        <v>30.07</v>
      </c>
      <c r="AH128" s="64">
        <f t="shared" si="14"/>
        <v>-1.0100000000000016</v>
      </c>
      <c r="AI128" s="11"/>
    </row>
    <row r="129" spans="1:35" s="36" customFormat="1" ht="19.5" customHeight="1" x14ac:dyDescent="0.2">
      <c r="A129" s="123">
        <v>122</v>
      </c>
      <c r="B129" s="230" t="s">
        <v>440</v>
      </c>
      <c r="C129" s="3">
        <v>498903</v>
      </c>
      <c r="D129" s="140" t="s">
        <v>291</v>
      </c>
      <c r="E129" s="171" t="s">
        <v>443</v>
      </c>
      <c r="F129" s="172" t="s">
        <v>444</v>
      </c>
      <c r="G129" s="175" t="s">
        <v>445</v>
      </c>
      <c r="H129" s="176">
        <v>1711667483</v>
      </c>
      <c r="I129" s="3">
        <v>17</v>
      </c>
      <c r="J129" s="54">
        <v>1.0199999999999854</v>
      </c>
      <c r="K129" s="11">
        <v>22</v>
      </c>
      <c r="L129" s="11">
        <v>22.61</v>
      </c>
      <c r="M129" s="11">
        <v>2</v>
      </c>
      <c r="N129" s="160">
        <f t="shared" si="9"/>
        <v>43.629999999999981</v>
      </c>
      <c r="O129" s="64">
        <f t="shared" si="10"/>
        <v>0</v>
      </c>
      <c r="P129" s="64">
        <v>22.45</v>
      </c>
      <c r="Q129" s="64">
        <v>5.54</v>
      </c>
      <c r="R129" s="64">
        <f t="shared" si="11"/>
        <v>16.91</v>
      </c>
      <c r="S129" s="11">
        <v>21.96</v>
      </c>
      <c r="T129" s="11">
        <v>2.27</v>
      </c>
      <c r="U129" s="112">
        <v>24.71</v>
      </c>
      <c r="V129" s="64"/>
      <c r="W129" s="64">
        <f t="shared" si="12"/>
        <v>11.89</v>
      </c>
      <c r="X129" s="11">
        <v>22.56</v>
      </c>
      <c r="Y129" s="64">
        <f t="shared" si="13"/>
        <v>34.450000000000003</v>
      </c>
      <c r="Z129" s="64"/>
      <c r="AA129" s="120">
        <v>18.95</v>
      </c>
      <c r="AB129" s="11">
        <v>3.75</v>
      </c>
      <c r="AC129" s="64">
        <v>22.25</v>
      </c>
      <c r="AD129" s="11">
        <v>4.9400000000000004</v>
      </c>
      <c r="AE129" s="11"/>
      <c r="AF129" s="11"/>
      <c r="AG129" s="64">
        <v>30.07</v>
      </c>
      <c r="AH129" s="64">
        <f t="shared" si="14"/>
        <v>-1.0100000000000016</v>
      </c>
      <c r="AI129" s="11"/>
    </row>
    <row r="130" spans="1:35" s="36" customFormat="1" ht="19.5" customHeight="1" x14ac:dyDescent="0.2">
      <c r="A130" s="123">
        <v>123</v>
      </c>
      <c r="B130" s="230" t="s">
        <v>440</v>
      </c>
      <c r="C130" s="3">
        <v>801396</v>
      </c>
      <c r="D130" s="140" t="s">
        <v>351</v>
      </c>
      <c r="E130" s="171" t="s">
        <v>441</v>
      </c>
      <c r="F130" s="172" t="s">
        <v>190</v>
      </c>
      <c r="G130" s="173" t="s">
        <v>442</v>
      </c>
      <c r="H130" s="174">
        <v>1704616257</v>
      </c>
      <c r="I130" s="3">
        <v>10</v>
      </c>
      <c r="J130" s="54">
        <v>1.4799999999999933</v>
      </c>
      <c r="K130" s="11">
        <v>22</v>
      </c>
      <c r="L130" s="11">
        <v>22.61</v>
      </c>
      <c r="M130" s="11">
        <v>2</v>
      </c>
      <c r="N130" s="160">
        <f t="shared" si="9"/>
        <v>44.089999999999989</v>
      </c>
      <c r="O130" s="64">
        <f t="shared" si="10"/>
        <v>0</v>
      </c>
      <c r="P130" s="64">
        <v>22.45</v>
      </c>
      <c r="Q130" s="64">
        <v>5.54</v>
      </c>
      <c r="R130" s="64">
        <f t="shared" si="11"/>
        <v>16.91</v>
      </c>
      <c r="S130" s="11">
        <v>21.96</v>
      </c>
      <c r="T130" s="11">
        <v>2.27</v>
      </c>
      <c r="U130" s="112">
        <v>24.71</v>
      </c>
      <c r="V130" s="64"/>
      <c r="W130" s="64">
        <f t="shared" si="12"/>
        <v>11.89</v>
      </c>
      <c r="X130" s="11">
        <v>22.56</v>
      </c>
      <c r="Y130" s="64">
        <f t="shared" si="13"/>
        <v>34.450000000000003</v>
      </c>
      <c r="Z130" s="64"/>
      <c r="AA130" s="120">
        <v>18.95</v>
      </c>
      <c r="AB130" s="11">
        <v>3.75</v>
      </c>
      <c r="AC130" s="64">
        <v>22.25</v>
      </c>
      <c r="AD130" s="11">
        <v>4.9400000000000004</v>
      </c>
      <c r="AE130" s="11"/>
      <c r="AF130" s="11"/>
      <c r="AG130" s="64">
        <v>30.07</v>
      </c>
      <c r="AH130" s="64">
        <f t="shared" si="14"/>
        <v>-1.0100000000000016</v>
      </c>
      <c r="AI130" s="11"/>
    </row>
    <row r="131" spans="1:35" s="36" customFormat="1" ht="19.5" customHeight="1" x14ac:dyDescent="0.25">
      <c r="A131" s="123">
        <v>124</v>
      </c>
      <c r="B131" s="167" t="s">
        <v>352</v>
      </c>
      <c r="C131" s="3">
        <v>322790</v>
      </c>
      <c r="D131" s="3" t="s">
        <v>292</v>
      </c>
      <c r="E131" s="3" t="s">
        <v>356</v>
      </c>
      <c r="F131" s="59" t="s">
        <v>356</v>
      </c>
      <c r="G131" s="3" t="s">
        <v>356</v>
      </c>
      <c r="H131" s="3" t="s">
        <v>356</v>
      </c>
      <c r="I131" s="3" t="s">
        <v>356</v>
      </c>
      <c r="J131" s="54">
        <v>12.179999999999993</v>
      </c>
      <c r="K131" s="11">
        <v>22</v>
      </c>
      <c r="L131" s="11">
        <v>22.61</v>
      </c>
      <c r="M131" s="11">
        <v>2</v>
      </c>
      <c r="N131" s="160">
        <v>0</v>
      </c>
      <c r="O131" s="64">
        <f t="shared" si="10"/>
        <v>54.789999999999992</v>
      </c>
      <c r="P131" s="64">
        <v>22.45</v>
      </c>
      <c r="Q131" s="64">
        <v>5.54</v>
      </c>
      <c r="R131" s="64">
        <f t="shared" si="11"/>
        <v>71.699999999999989</v>
      </c>
      <c r="S131" s="11">
        <v>21.96</v>
      </c>
      <c r="T131" s="11">
        <v>2.27</v>
      </c>
      <c r="U131" s="112">
        <v>24.71</v>
      </c>
      <c r="V131" s="64"/>
      <c r="W131" s="64">
        <f t="shared" si="12"/>
        <v>66.680000000000007</v>
      </c>
      <c r="X131" s="11">
        <v>22.56</v>
      </c>
      <c r="Y131" s="64">
        <f t="shared" si="13"/>
        <v>89.240000000000009</v>
      </c>
      <c r="Z131" s="122">
        <v>7.79</v>
      </c>
      <c r="AA131" s="64"/>
      <c r="AB131" s="11">
        <v>3.75</v>
      </c>
      <c r="AC131" s="64">
        <v>22.25</v>
      </c>
      <c r="AD131" s="11">
        <v>4.9400000000000004</v>
      </c>
      <c r="AE131" s="11"/>
      <c r="AF131" s="11"/>
      <c r="AG131" s="64">
        <v>30.07</v>
      </c>
      <c r="AH131" s="64">
        <f t="shared" si="14"/>
        <v>64.94</v>
      </c>
      <c r="AI131" s="11"/>
    </row>
    <row r="132" spans="1:35" s="36" customFormat="1" ht="19.5" customHeight="1" x14ac:dyDescent="0.2">
      <c r="A132" s="123">
        <v>125</v>
      </c>
      <c r="B132" s="230" t="s">
        <v>440</v>
      </c>
      <c r="C132" s="140">
        <v>856824</v>
      </c>
      <c r="D132" s="140" t="s">
        <v>293</v>
      </c>
      <c r="E132" s="210" t="s">
        <v>547</v>
      </c>
      <c r="F132" s="211" t="s">
        <v>548</v>
      </c>
      <c r="G132" s="210" t="s">
        <v>293</v>
      </c>
      <c r="H132" s="212" t="s">
        <v>549</v>
      </c>
      <c r="I132" s="113">
        <v>272</v>
      </c>
      <c r="J132" s="116">
        <v>0.8799999999999919</v>
      </c>
      <c r="K132" s="11">
        <v>22</v>
      </c>
      <c r="L132" s="11">
        <v>22.61</v>
      </c>
      <c r="M132" s="11">
        <v>2</v>
      </c>
      <c r="N132" s="160">
        <f t="shared" si="9"/>
        <v>43.489999999999995</v>
      </c>
      <c r="O132" s="64">
        <f t="shared" si="10"/>
        <v>0</v>
      </c>
      <c r="P132" s="108">
        <v>22.45</v>
      </c>
      <c r="Q132" s="108">
        <v>5.54</v>
      </c>
      <c r="R132" s="108">
        <f t="shared" si="11"/>
        <v>16.91</v>
      </c>
      <c r="S132" s="113">
        <v>21.96</v>
      </c>
      <c r="T132" s="113">
        <v>2.27</v>
      </c>
      <c r="U132" s="113">
        <v>24.71</v>
      </c>
      <c r="V132" s="108"/>
      <c r="W132" s="64">
        <f t="shared" si="12"/>
        <v>11.89</v>
      </c>
      <c r="X132" s="113">
        <v>22.56</v>
      </c>
      <c r="Y132" s="64">
        <f t="shared" si="13"/>
        <v>34.450000000000003</v>
      </c>
      <c r="Z132" s="108"/>
      <c r="AA132" s="120">
        <v>18.95</v>
      </c>
      <c r="AB132" s="11">
        <v>2.4</v>
      </c>
      <c r="AC132" s="108">
        <v>22.25</v>
      </c>
      <c r="AD132" s="11">
        <v>4.9400000000000004</v>
      </c>
      <c r="AE132" s="11"/>
      <c r="AF132" s="11"/>
      <c r="AG132" s="108">
        <v>30.07</v>
      </c>
      <c r="AH132" s="120">
        <f>+Y132-Z132-AA132-AB132+AC132-AD132-AE132-AG132-AF132</f>
        <v>0.33999999999999986</v>
      </c>
      <c r="AI132" s="11"/>
    </row>
    <row r="133" spans="1:35" s="36" customFormat="1" ht="19.5" customHeight="1" x14ac:dyDescent="0.2">
      <c r="A133" s="123">
        <v>126</v>
      </c>
      <c r="B133" s="230" t="s">
        <v>440</v>
      </c>
      <c r="C133" s="3">
        <v>830944</v>
      </c>
      <c r="D133" s="3" t="s">
        <v>294</v>
      </c>
      <c r="E133" s="190" t="s">
        <v>441</v>
      </c>
      <c r="F133" s="184">
        <v>5421104100</v>
      </c>
      <c r="G133" s="190" t="s">
        <v>500</v>
      </c>
      <c r="H133" s="190">
        <v>1715139331</v>
      </c>
      <c r="I133" s="3">
        <v>10</v>
      </c>
      <c r="J133" s="54">
        <v>0.76999999999998536</v>
      </c>
      <c r="K133" s="11">
        <v>22</v>
      </c>
      <c r="L133" s="11">
        <v>22.61</v>
      </c>
      <c r="M133" s="11">
        <v>2</v>
      </c>
      <c r="N133" s="160">
        <f t="shared" si="9"/>
        <v>43.379999999999981</v>
      </c>
      <c r="O133" s="64">
        <f t="shared" si="10"/>
        <v>0</v>
      </c>
      <c r="P133" s="64">
        <v>22.45</v>
      </c>
      <c r="Q133" s="64">
        <v>5.54</v>
      </c>
      <c r="R133" s="64">
        <f t="shared" si="11"/>
        <v>16.91</v>
      </c>
      <c r="S133" s="11">
        <v>21.96</v>
      </c>
      <c r="T133" s="11">
        <v>2.27</v>
      </c>
      <c r="U133" s="112">
        <v>24.71</v>
      </c>
      <c r="V133" s="64"/>
      <c r="W133" s="64">
        <f t="shared" si="12"/>
        <v>11.89</v>
      </c>
      <c r="X133" s="11">
        <v>22.56</v>
      </c>
      <c r="Y133" s="64">
        <f t="shared" si="13"/>
        <v>34.450000000000003</v>
      </c>
      <c r="Z133" s="64"/>
      <c r="AA133" s="120">
        <v>18.95</v>
      </c>
      <c r="AB133" s="11">
        <v>3.75</v>
      </c>
      <c r="AC133" s="64">
        <v>22.25</v>
      </c>
      <c r="AD133" s="11">
        <v>4.9400000000000004</v>
      </c>
      <c r="AE133" s="11"/>
      <c r="AF133" s="11"/>
      <c r="AG133" s="64">
        <v>30.07</v>
      </c>
      <c r="AH133" s="64">
        <f t="shared" si="14"/>
        <v>-1.0100000000000016</v>
      </c>
      <c r="AI133" s="11"/>
    </row>
    <row r="134" spans="1:35" s="36" customFormat="1" ht="19.5" customHeight="1" x14ac:dyDescent="0.2">
      <c r="A134" s="123">
        <v>127</v>
      </c>
      <c r="B134" s="230" t="s">
        <v>440</v>
      </c>
      <c r="C134" s="3">
        <v>623924</v>
      </c>
      <c r="D134" s="140" t="s">
        <v>295</v>
      </c>
      <c r="E134" s="189" t="s">
        <v>533</v>
      </c>
      <c r="F134" s="184">
        <v>117038319</v>
      </c>
      <c r="G134" s="189" t="s">
        <v>534</v>
      </c>
      <c r="H134" s="190">
        <v>1709765372</v>
      </c>
      <c r="I134" s="3">
        <v>35</v>
      </c>
      <c r="J134" s="54">
        <v>1.0199999999999854</v>
      </c>
      <c r="K134" s="11">
        <v>22</v>
      </c>
      <c r="L134" s="11">
        <v>22.61</v>
      </c>
      <c r="M134" s="11">
        <v>2</v>
      </c>
      <c r="N134" s="160">
        <f t="shared" ref="N134:N192" si="15">+J134+K134+L134-M134</f>
        <v>43.629999999999981</v>
      </c>
      <c r="O134" s="64">
        <f t="shared" ref="O134:O196" si="16">+J134+K134+L134-N134-M134</f>
        <v>0</v>
      </c>
      <c r="P134" s="64">
        <v>22.45</v>
      </c>
      <c r="Q134" s="64">
        <v>5.54</v>
      </c>
      <c r="R134" s="64">
        <f t="shared" ref="R134:R189" si="17">+O134+P134-Q134</f>
        <v>16.91</v>
      </c>
      <c r="S134" s="11">
        <v>21.96</v>
      </c>
      <c r="T134" s="11">
        <v>2.27</v>
      </c>
      <c r="U134" s="112">
        <v>24.71</v>
      </c>
      <c r="V134" s="64"/>
      <c r="W134" s="64">
        <f t="shared" ref="W134:W192" si="18">+R134+S134-T134-U134-V134</f>
        <v>11.89</v>
      </c>
      <c r="X134" s="11">
        <v>22.56</v>
      </c>
      <c r="Y134" s="64">
        <f t="shared" ref="Y134:Y192" si="19">+W134+X134</f>
        <v>34.450000000000003</v>
      </c>
      <c r="Z134" s="64"/>
      <c r="AA134" s="120">
        <v>18.95</v>
      </c>
      <c r="AB134" s="11">
        <v>3.75</v>
      </c>
      <c r="AC134" s="64">
        <v>22.25</v>
      </c>
      <c r="AD134" s="11">
        <v>4.9400000000000004</v>
      </c>
      <c r="AE134" s="11"/>
      <c r="AF134" s="11"/>
      <c r="AG134" s="64">
        <v>30.07</v>
      </c>
      <c r="AH134" s="64">
        <f t="shared" ref="AH134:AH192" si="20">+Y134-Z134-AA134-AB134+AC134-AD134-AE134-AG134</f>
        <v>-1.0100000000000016</v>
      </c>
      <c r="AI134" s="11"/>
    </row>
    <row r="135" spans="1:35" s="36" customFormat="1" ht="19.5" customHeight="1" x14ac:dyDescent="0.2">
      <c r="A135" s="123">
        <v>128</v>
      </c>
      <c r="B135" s="230" t="s">
        <v>440</v>
      </c>
      <c r="C135" s="3">
        <v>616832</v>
      </c>
      <c r="D135" s="3" t="s">
        <v>296</v>
      </c>
      <c r="E135" s="189" t="s">
        <v>513</v>
      </c>
      <c r="F135" s="184">
        <v>4006045179</v>
      </c>
      <c r="G135" s="189" t="s">
        <v>514</v>
      </c>
      <c r="H135" s="190">
        <v>1722190202</v>
      </c>
      <c r="I135" s="3">
        <v>66</v>
      </c>
      <c r="J135" s="54">
        <v>12.179999999999993</v>
      </c>
      <c r="K135" s="11">
        <v>22</v>
      </c>
      <c r="L135" s="11">
        <v>22.61</v>
      </c>
      <c r="M135" s="11">
        <v>2</v>
      </c>
      <c r="N135" s="160">
        <f t="shared" si="15"/>
        <v>54.789999999999992</v>
      </c>
      <c r="O135" s="64">
        <f t="shared" si="16"/>
        <v>0</v>
      </c>
      <c r="P135" s="64">
        <v>22.45</v>
      </c>
      <c r="Q135" s="64">
        <v>5.54</v>
      </c>
      <c r="R135" s="64">
        <f t="shared" si="17"/>
        <v>16.91</v>
      </c>
      <c r="S135" s="11">
        <v>21.96</v>
      </c>
      <c r="T135" s="11">
        <v>2.27</v>
      </c>
      <c r="U135" s="112">
        <v>24.71</v>
      </c>
      <c r="V135" s="64"/>
      <c r="W135" s="64">
        <f t="shared" si="18"/>
        <v>11.89</v>
      </c>
      <c r="X135" s="11">
        <v>22.56</v>
      </c>
      <c r="Y135" s="64">
        <f t="shared" si="19"/>
        <v>34.450000000000003</v>
      </c>
      <c r="Z135" s="122">
        <v>7.79</v>
      </c>
      <c r="AA135" s="64"/>
      <c r="AB135" s="11">
        <v>3.75</v>
      </c>
      <c r="AC135" s="64">
        <v>22.25</v>
      </c>
      <c r="AD135" s="11">
        <v>4.9400000000000004</v>
      </c>
      <c r="AE135" s="11"/>
      <c r="AF135" s="11"/>
      <c r="AG135" s="64">
        <v>30.07</v>
      </c>
      <c r="AH135" s="64">
        <f t="shared" si="20"/>
        <v>10.150000000000006</v>
      </c>
      <c r="AI135" s="11"/>
    </row>
    <row r="136" spans="1:35" s="330" customFormat="1" ht="19.5" customHeight="1" x14ac:dyDescent="0.2">
      <c r="A136" s="322">
        <v>129</v>
      </c>
      <c r="B136" s="322" t="s">
        <v>440</v>
      </c>
      <c r="C136" s="322">
        <v>722608</v>
      </c>
      <c r="D136" s="322" t="s">
        <v>297</v>
      </c>
      <c r="E136" s="360" t="s">
        <v>488</v>
      </c>
      <c r="F136" s="324">
        <v>2464653</v>
      </c>
      <c r="G136" s="331" t="s">
        <v>494</v>
      </c>
      <c r="H136" s="332">
        <v>172205793</v>
      </c>
      <c r="I136" s="322">
        <v>32</v>
      </c>
      <c r="J136" s="328">
        <v>0.76999999999998536</v>
      </c>
      <c r="K136" s="322">
        <v>22</v>
      </c>
      <c r="L136" s="322">
        <v>22.61</v>
      </c>
      <c r="M136" s="322">
        <v>2</v>
      </c>
      <c r="N136" s="329">
        <f t="shared" si="15"/>
        <v>43.379999999999981</v>
      </c>
      <c r="O136" s="329">
        <f t="shared" si="16"/>
        <v>0</v>
      </c>
      <c r="P136" s="329">
        <v>22.45</v>
      </c>
      <c r="Q136" s="329">
        <v>5.54</v>
      </c>
      <c r="R136" s="329">
        <f t="shared" si="17"/>
        <v>16.91</v>
      </c>
      <c r="S136" s="322">
        <v>21.96</v>
      </c>
      <c r="T136" s="322">
        <v>2.27</v>
      </c>
      <c r="U136" s="322">
        <v>24.71</v>
      </c>
      <c r="V136" s="329"/>
      <c r="W136" s="329">
        <f t="shared" si="18"/>
        <v>11.89</v>
      </c>
      <c r="X136" s="322">
        <v>22.56</v>
      </c>
      <c r="Y136" s="329">
        <f t="shared" si="19"/>
        <v>34.450000000000003</v>
      </c>
      <c r="Z136" s="329"/>
      <c r="AA136" s="329">
        <v>18.95</v>
      </c>
      <c r="AB136" s="322">
        <v>3.75</v>
      </c>
      <c r="AC136" s="329">
        <v>22.25</v>
      </c>
      <c r="AD136" s="322">
        <v>4.9400000000000004</v>
      </c>
      <c r="AE136" s="322"/>
      <c r="AF136" s="322"/>
      <c r="AG136" s="329">
        <v>30.07</v>
      </c>
      <c r="AH136" s="329">
        <f t="shared" si="20"/>
        <v>-1.0100000000000016</v>
      </c>
      <c r="AI136" s="322"/>
    </row>
    <row r="137" spans="1:35" s="36" customFormat="1" ht="19.5" customHeight="1" x14ac:dyDescent="0.25">
      <c r="A137" s="123">
        <v>130</v>
      </c>
      <c r="B137" s="230" t="s">
        <v>440</v>
      </c>
      <c r="C137" s="3">
        <v>798802</v>
      </c>
      <c r="D137" s="140" t="s">
        <v>298</v>
      </c>
      <c r="E137" s="206" t="s">
        <v>441</v>
      </c>
      <c r="F137" s="206">
        <v>2202916350</v>
      </c>
      <c r="G137" s="206" t="s">
        <v>578</v>
      </c>
      <c r="H137" s="206">
        <v>1713487336</v>
      </c>
      <c r="I137" s="3">
        <v>10</v>
      </c>
      <c r="J137" s="54">
        <v>1.0199999999999854</v>
      </c>
      <c r="K137" s="11">
        <v>22</v>
      </c>
      <c r="L137" s="11">
        <v>22.61</v>
      </c>
      <c r="M137" s="11">
        <v>2</v>
      </c>
      <c r="N137" s="160">
        <f t="shared" si="15"/>
        <v>43.629999999999981</v>
      </c>
      <c r="O137" s="64">
        <f t="shared" si="16"/>
        <v>0</v>
      </c>
      <c r="P137" s="64">
        <v>22.45</v>
      </c>
      <c r="Q137" s="64">
        <v>5.54</v>
      </c>
      <c r="R137" s="64">
        <f t="shared" si="17"/>
        <v>16.91</v>
      </c>
      <c r="S137" s="11">
        <v>21.96</v>
      </c>
      <c r="T137" s="11">
        <v>2.27</v>
      </c>
      <c r="U137" s="112">
        <v>24.71</v>
      </c>
      <c r="V137" s="64"/>
      <c r="W137" s="64">
        <f t="shared" si="18"/>
        <v>11.89</v>
      </c>
      <c r="X137" s="11">
        <v>22.56</v>
      </c>
      <c r="Y137" s="64">
        <f t="shared" si="19"/>
        <v>34.450000000000003</v>
      </c>
      <c r="Z137" s="64"/>
      <c r="AA137" s="120">
        <v>18.95</v>
      </c>
      <c r="AB137" s="11">
        <v>3.75</v>
      </c>
      <c r="AC137" s="64">
        <v>22.25</v>
      </c>
      <c r="AD137" s="11">
        <v>4.9400000000000004</v>
      </c>
      <c r="AE137" s="11"/>
      <c r="AF137" s="11"/>
      <c r="AG137" s="64">
        <v>30.07</v>
      </c>
      <c r="AH137" s="64">
        <f t="shared" si="20"/>
        <v>-1.0100000000000016</v>
      </c>
      <c r="AI137" s="11"/>
    </row>
    <row r="138" spans="1:35" s="36" customFormat="1" ht="19.5" customHeight="1" x14ac:dyDescent="0.2">
      <c r="A138" s="123">
        <v>131</v>
      </c>
      <c r="B138" s="230" t="s">
        <v>352</v>
      </c>
      <c r="C138" s="3">
        <v>811890</v>
      </c>
      <c r="D138" s="140" t="s">
        <v>299</v>
      </c>
      <c r="E138" s="189" t="s">
        <v>441</v>
      </c>
      <c r="F138" s="184">
        <v>2204164246</v>
      </c>
      <c r="G138" s="189" t="s">
        <v>485</v>
      </c>
      <c r="H138" s="190">
        <v>1722845524</v>
      </c>
      <c r="I138" s="3">
        <v>10</v>
      </c>
      <c r="J138" s="54">
        <v>1.0199999999999854</v>
      </c>
      <c r="K138" s="11">
        <v>22</v>
      </c>
      <c r="L138" s="11">
        <v>22.61</v>
      </c>
      <c r="M138" s="11">
        <v>2</v>
      </c>
      <c r="N138" s="160">
        <f t="shared" si="15"/>
        <v>43.629999999999981</v>
      </c>
      <c r="O138" s="64">
        <f t="shared" si="16"/>
        <v>0</v>
      </c>
      <c r="P138" s="64">
        <v>22.45</v>
      </c>
      <c r="Q138" s="64">
        <v>5.54</v>
      </c>
      <c r="R138" s="64">
        <f t="shared" si="17"/>
        <v>16.91</v>
      </c>
      <c r="S138" s="11">
        <v>21.96</v>
      </c>
      <c r="T138" s="11">
        <v>2.27</v>
      </c>
      <c r="U138" s="112">
        <v>24.71</v>
      </c>
      <c r="V138" s="64"/>
      <c r="W138" s="64">
        <f t="shared" si="18"/>
        <v>11.89</v>
      </c>
      <c r="X138" s="11">
        <v>22.56</v>
      </c>
      <c r="Y138" s="64">
        <f t="shared" si="19"/>
        <v>34.450000000000003</v>
      </c>
      <c r="Z138" s="64"/>
      <c r="AA138" s="120">
        <v>18.95</v>
      </c>
      <c r="AB138" s="11">
        <v>3.75</v>
      </c>
      <c r="AC138" s="64">
        <v>22.25</v>
      </c>
      <c r="AD138" s="11">
        <v>4.9400000000000004</v>
      </c>
      <c r="AE138" s="11"/>
      <c r="AF138" s="11"/>
      <c r="AG138" s="64">
        <v>30.07</v>
      </c>
      <c r="AH138" s="64">
        <f t="shared" si="20"/>
        <v>-1.0100000000000016</v>
      </c>
      <c r="AI138" s="11"/>
    </row>
    <row r="139" spans="1:35" s="36" customFormat="1" ht="19.5" customHeight="1" x14ac:dyDescent="0.25">
      <c r="A139" s="123">
        <v>132</v>
      </c>
      <c r="B139" s="167" t="s">
        <v>352</v>
      </c>
      <c r="C139" s="3">
        <v>856827</v>
      </c>
      <c r="D139" s="3" t="s">
        <v>300</v>
      </c>
      <c r="E139" s="3" t="s">
        <v>356</v>
      </c>
      <c r="F139" s="59" t="s">
        <v>356</v>
      </c>
      <c r="G139" s="3" t="s">
        <v>356</v>
      </c>
      <c r="H139" s="3" t="s">
        <v>356</v>
      </c>
      <c r="I139" s="3" t="s">
        <v>356</v>
      </c>
      <c r="J139" s="54">
        <v>0.76999999999998536</v>
      </c>
      <c r="K139" s="11">
        <v>22</v>
      </c>
      <c r="L139" s="11">
        <v>22.61</v>
      </c>
      <c r="M139" s="11">
        <v>2</v>
      </c>
      <c r="N139" s="160">
        <v>0</v>
      </c>
      <c r="O139" s="64">
        <f t="shared" si="16"/>
        <v>43.379999999999981</v>
      </c>
      <c r="P139" s="64">
        <v>22.45</v>
      </c>
      <c r="Q139" s="64">
        <v>5.54</v>
      </c>
      <c r="R139" s="64">
        <f t="shared" si="17"/>
        <v>60.289999999999985</v>
      </c>
      <c r="S139" s="11">
        <v>21.96</v>
      </c>
      <c r="T139" s="11">
        <v>2.27</v>
      </c>
      <c r="U139" s="112">
        <v>24.71</v>
      </c>
      <c r="V139" s="64"/>
      <c r="W139" s="64">
        <f t="shared" si="18"/>
        <v>55.269999999999989</v>
      </c>
      <c r="X139" s="11">
        <v>22.56</v>
      </c>
      <c r="Y139" s="64">
        <f t="shared" si="19"/>
        <v>77.829999999999984</v>
      </c>
      <c r="Z139" s="64"/>
      <c r="AA139" s="120">
        <v>18.95</v>
      </c>
      <c r="AB139" s="11">
        <v>3.75</v>
      </c>
      <c r="AC139" s="64">
        <v>22.25</v>
      </c>
      <c r="AD139" s="11">
        <v>4.9400000000000004</v>
      </c>
      <c r="AE139" s="11"/>
      <c r="AF139" s="11"/>
      <c r="AG139" s="64">
        <v>30.07</v>
      </c>
      <c r="AH139" s="64">
        <f t="shared" si="20"/>
        <v>42.369999999999983</v>
      </c>
      <c r="AI139" s="11"/>
    </row>
    <row r="140" spans="1:35" s="36" customFormat="1" ht="19.5" customHeight="1" x14ac:dyDescent="0.2">
      <c r="A140" s="123">
        <v>133</v>
      </c>
      <c r="B140" s="230" t="s">
        <v>440</v>
      </c>
      <c r="C140" s="3">
        <v>613487</v>
      </c>
      <c r="D140" s="3" t="s">
        <v>301</v>
      </c>
      <c r="E140" s="189" t="s">
        <v>441</v>
      </c>
      <c r="F140" s="213">
        <v>2200961290</v>
      </c>
      <c r="G140" s="214" t="s">
        <v>550</v>
      </c>
      <c r="H140" s="215">
        <v>1715991392</v>
      </c>
      <c r="I140" s="3">
        <v>10</v>
      </c>
      <c r="J140" s="54">
        <v>12.179999999999993</v>
      </c>
      <c r="K140" s="11">
        <v>22</v>
      </c>
      <c r="L140" s="11">
        <v>22.61</v>
      </c>
      <c r="M140" s="11">
        <v>2</v>
      </c>
      <c r="N140" s="160">
        <f t="shared" si="15"/>
        <v>54.789999999999992</v>
      </c>
      <c r="O140" s="64">
        <f t="shared" si="16"/>
        <v>0</v>
      </c>
      <c r="P140" s="64">
        <v>22.45</v>
      </c>
      <c r="Q140" s="64">
        <v>5.54</v>
      </c>
      <c r="R140" s="64">
        <f t="shared" si="17"/>
        <v>16.91</v>
      </c>
      <c r="S140" s="11">
        <v>21.96</v>
      </c>
      <c r="T140" s="11">
        <v>2.27</v>
      </c>
      <c r="U140" s="112">
        <v>24.71</v>
      </c>
      <c r="V140" s="64"/>
      <c r="W140" s="64">
        <f t="shared" si="18"/>
        <v>11.89</v>
      </c>
      <c r="X140" s="11">
        <v>22.56</v>
      </c>
      <c r="Y140" s="64">
        <f t="shared" si="19"/>
        <v>34.450000000000003</v>
      </c>
      <c r="Z140" s="122">
        <v>7.79</v>
      </c>
      <c r="AA140" s="64"/>
      <c r="AB140" s="11">
        <v>3.75</v>
      </c>
      <c r="AC140" s="64">
        <v>22.25</v>
      </c>
      <c r="AD140" s="11">
        <v>4.9400000000000004</v>
      </c>
      <c r="AE140" s="11"/>
      <c r="AF140" s="11"/>
      <c r="AG140" s="64">
        <v>30.07</v>
      </c>
      <c r="AH140" s="64">
        <f t="shared" si="20"/>
        <v>10.150000000000006</v>
      </c>
      <c r="AI140" s="11"/>
    </row>
    <row r="141" spans="1:35" s="36" customFormat="1" ht="19.5" customHeight="1" x14ac:dyDescent="0.25">
      <c r="A141" s="123">
        <v>134</v>
      </c>
      <c r="B141" s="167" t="s">
        <v>352</v>
      </c>
      <c r="C141" s="3">
        <v>755687</v>
      </c>
      <c r="D141" s="140" t="s">
        <v>302</v>
      </c>
      <c r="E141" s="3" t="s">
        <v>356</v>
      </c>
      <c r="F141" s="59" t="s">
        <v>356</v>
      </c>
      <c r="G141" s="3" t="s">
        <v>356</v>
      </c>
      <c r="H141" s="3" t="s">
        <v>356</v>
      </c>
      <c r="I141" s="3" t="s">
        <v>356</v>
      </c>
      <c r="J141" s="54">
        <v>1.0199999999999854</v>
      </c>
      <c r="K141" s="11">
        <v>22</v>
      </c>
      <c r="L141" s="11">
        <v>22.61</v>
      </c>
      <c r="M141" s="11">
        <v>2</v>
      </c>
      <c r="N141" s="160">
        <v>0</v>
      </c>
      <c r="O141" s="64">
        <f t="shared" si="16"/>
        <v>43.629999999999981</v>
      </c>
      <c r="P141" s="64">
        <v>22.45</v>
      </c>
      <c r="Q141" s="64">
        <v>5.54</v>
      </c>
      <c r="R141" s="64">
        <f t="shared" si="17"/>
        <v>60.539999999999985</v>
      </c>
      <c r="S141" s="11">
        <v>21.96</v>
      </c>
      <c r="T141" s="11">
        <v>2.27</v>
      </c>
      <c r="U141" s="112">
        <v>24.71</v>
      </c>
      <c r="V141" s="64"/>
      <c r="W141" s="64">
        <f t="shared" si="18"/>
        <v>55.519999999999989</v>
      </c>
      <c r="X141" s="11">
        <v>22.56</v>
      </c>
      <c r="Y141" s="64">
        <f t="shared" si="19"/>
        <v>78.079999999999984</v>
      </c>
      <c r="Z141" s="64"/>
      <c r="AA141" s="120">
        <v>18.95</v>
      </c>
      <c r="AB141" s="11">
        <v>3.75</v>
      </c>
      <c r="AC141" s="64">
        <v>22.25</v>
      </c>
      <c r="AD141" s="11">
        <v>4.9400000000000004</v>
      </c>
      <c r="AE141" s="11"/>
      <c r="AF141" s="11"/>
      <c r="AG141" s="64">
        <v>30.07</v>
      </c>
      <c r="AH141" s="64">
        <f t="shared" si="20"/>
        <v>42.619999999999983</v>
      </c>
      <c r="AI141" s="11"/>
    </row>
    <row r="142" spans="1:35" s="36" customFormat="1" ht="19.5" customHeight="1" x14ac:dyDescent="0.2">
      <c r="A142" s="123">
        <v>135</v>
      </c>
      <c r="B142" s="230" t="s">
        <v>440</v>
      </c>
      <c r="C142" s="3">
        <v>641867</v>
      </c>
      <c r="D142" s="140" t="s">
        <v>303</v>
      </c>
      <c r="E142" s="189" t="s">
        <v>441</v>
      </c>
      <c r="F142" s="213" t="s">
        <v>551</v>
      </c>
      <c r="G142" s="214" t="s">
        <v>552</v>
      </c>
      <c r="H142" s="215" t="s">
        <v>553</v>
      </c>
      <c r="I142" s="3">
        <v>10</v>
      </c>
      <c r="J142" s="54">
        <v>1.4799999999999933</v>
      </c>
      <c r="K142" s="11">
        <v>22</v>
      </c>
      <c r="L142" s="11">
        <v>22.61</v>
      </c>
      <c r="M142" s="11">
        <v>2</v>
      </c>
      <c r="N142" s="160">
        <f t="shared" si="15"/>
        <v>44.089999999999989</v>
      </c>
      <c r="O142" s="64">
        <f t="shared" si="16"/>
        <v>0</v>
      </c>
      <c r="P142" s="64">
        <v>22.45</v>
      </c>
      <c r="Q142" s="64">
        <v>5.54</v>
      </c>
      <c r="R142" s="64">
        <f t="shared" si="17"/>
        <v>16.91</v>
      </c>
      <c r="S142" s="11">
        <v>21.96</v>
      </c>
      <c r="T142" s="11">
        <v>2.27</v>
      </c>
      <c r="U142" s="112">
        <v>24.71</v>
      </c>
      <c r="V142" s="64"/>
      <c r="W142" s="64">
        <f t="shared" si="18"/>
        <v>11.89</v>
      </c>
      <c r="X142" s="11">
        <v>22.56</v>
      </c>
      <c r="Y142" s="64">
        <f t="shared" si="19"/>
        <v>34.450000000000003</v>
      </c>
      <c r="Z142" s="64"/>
      <c r="AA142" s="120">
        <v>18.95</v>
      </c>
      <c r="AB142" s="11">
        <v>3.75</v>
      </c>
      <c r="AC142" s="64">
        <v>22.25</v>
      </c>
      <c r="AD142" s="11">
        <v>4.9400000000000004</v>
      </c>
      <c r="AE142" s="11"/>
      <c r="AF142" s="11"/>
      <c r="AG142" s="64">
        <v>30.07</v>
      </c>
      <c r="AH142" s="64">
        <f t="shared" si="20"/>
        <v>-1.0100000000000016</v>
      </c>
      <c r="AI142" s="11"/>
    </row>
    <row r="143" spans="1:35" s="330" customFormat="1" ht="19.5" customHeight="1" x14ac:dyDescent="0.25">
      <c r="A143" s="322">
        <v>136</v>
      </c>
      <c r="B143" s="322" t="s">
        <v>440</v>
      </c>
      <c r="C143" s="322">
        <v>851197</v>
      </c>
      <c r="D143" s="322" t="s">
        <v>304</v>
      </c>
      <c r="E143" s="359" t="s">
        <v>586</v>
      </c>
      <c r="F143" s="325">
        <v>401070023508</v>
      </c>
      <c r="G143" s="324" t="s">
        <v>587</v>
      </c>
      <c r="H143" s="324">
        <v>1725443187</v>
      </c>
      <c r="I143" s="322">
        <v>206</v>
      </c>
      <c r="J143" s="328">
        <v>0.76999999999998536</v>
      </c>
      <c r="K143" s="322">
        <v>22</v>
      </c>
      <c r="L143" s="322">
        <v>22.61</v>
      </c>
      <c r="M143" s="322">
        <v>2</v>
      </c>
      <c r="N143" s="329">
        <f t="shared" si="15"/>
        <v>43.379999999999981</v>
      </c>
      <c r="O143" s="329">
        <f t="shared" si="16"/>
        <v>0</v>
      </c>
      <c r="P143" s="329">
        <v>22.45</v>
      </c>
      <c r="Q143" s="329">
        <v>5.54</v>
      </c>
      <c r="R143" s="329">
        <f t="shared" si="17"/>
        <v>16.91</v>
      </c>
      <c r="S143" s="322">
        <v>21.96</v>
      </c>
      <c r="T143" s="322">
        <v>2.27</v>
      </c>
      <c r="U143" s="322">
        <v>24.71</v>
      </c>
      <c r="V143" s="329"/>
      <c r="W143" s="329">
        <f t="shared" si="18"/>
        <v>11.89</v>
      </c>
      <c r="X143" s="322">
        <v>22.56</v>
      </c>
      <c r="Y143" s="329">
        <f t="shared" si="19"/>
        <v>34.450000000000003</v>
      </c>
      <c r="Z143" s="329"/>
      <c r="AA143" s="329">
        <v>18.95</v>
      </c>
      <c r="AB143" s="322">
        <v>3.75</v>
      </c>
      <c r="AC143" s="329">
        <v>22.25</v>
      </c>
      <c r="AD143" s="322">
        <v>4.9400000000000004</v>
      </c>
      <c r="AE143" s="322"/>
      <c r="AF143" s="322"/>
      <c r="AG143" s="329">
        <v>30.07</v>
      </c>
      <c r="AH143" s="329">
        <f t="shared" si="20"/>
        <v>-1.0100000000000016</v>
      </c>
      <c r="AI143" s="322"/>
    </row>
    <row r="144" spans="1:35" s="36" customFormat="1" ht="19.5" customHeight="1" x14ac:dyDescent="0.2">
      <c r="A144" s="123">
        <v>137</v>
      </c>
      <c r="B144" s="230" t="s">
        <v>440</v>
      </c>
      <c r="C144" s="3">
        <v>851182</v>
      </c>
      <c r="D144" s="3" t="s">
        <v>305</v>
      </c>
      <c r="E144" s="187" t="s">
        <v>455</v>
      </c>
      <c r="F144" s="181">
        <v>1030151963</v>
      </c>
      <c r="G144" s="185" t="s">
        <v>480</v>
      </c>
      <c r="H144" s="183">
        <v>1100130010</v>
      </c>
      <c r="I144" s="3">
        <v>497</v>
      </c>
      <c r="J144" s="54">
        <v>12.179999999999993</v>
      </c>
      <c r="K144" s="11">
        <v>22</v>
      </c>
      <c r="L144" s="11">
        <v>22.61</v>
      </c>
      <c r="M144" s="11">
        <v>2</v>
      </c>
      <c r="N144" s="160">
        <f t="shared" si="15"/>
        <v>54.789999999999992</v>
      </c>
      <c r="O144" s="64">
        <f t="shared" si="16"/>
        <v>0</v>
      </c>
      <c r="P144" s="64">
        <v>22.45</v>
      </c>
      <c r="Q144" s="64">
        <v>5.54</v>
      </c>
      <c r="R144" s="64">
        <f t="shared" si="17"/>
        <v>16.91</v>
      </c>
      <c r="S144" s="11">
        <v>21.96</v>
      </c>
      <c r="T144" s="11">
        <v>2.27</v>
      </c>
      <c r="U144" s="112">
        <v>24.71</v>
      </c>
      <c r="V144" s="64"/>
      <c r="W144" s="64">
        <f t="shared" si="18"/>
        <v>11.89</v>
      </c>
      <c r="X144" s="11">
        <v>22.56</v>
      </c>
      <c r="Y144" s="64">
        <f t="shared" si="19"/>
        <v>34.450000000000003</v>
      </c>
      <c r="Z144" s="122">
        <v>7.79</v>
      </c>
      <c r="AA144" s="64"/>
      <c r="AB144" s="11">
        <v>3.75</v>
      </c>
      <c r="AC144" s="64">
        <v>22.25</v>
      </c>
      <c r="AD144" s="11">
        <v>4.9400000000000004</v>
      </c>
      <c r="AE144" s="11"/>
      <c r="AF144" s="11"/>
      <c r="AG144" s="64">
        <v>30.07</v>
      </c>
      <c r="AH144" s="64">
        <f t="shared" si="20"/>
        <v>10.150000000000006</v>
      </c>
      <c r="AI144" s="11"/>
    </row>
    <row r="145" spans="1:35" s="36" customFormat="1" ht="19.5" customHeight="1" x14ac:dyDescent="0.25">
      <c r="A145" s="123">
        <v>138</v>
      </c>
      <c r="B145" s="230" t="s">
        <v>440</v>
      </c>
      <c r="C145" s="3">
        <v>805482</v>
      </c>
      <c r="D145" s="140" t="s">
        <v>306</v>
      </c>
      <c r="E145" s="207" t="s">
        <v>524</v>
      </c>
      <c r="F145" s="208">
        <v>401060003444</v>
      </c>
      <c r="G145" s="197" t="s">
        <v>525</v>
      </c>
      <c r="H145" s="197">
        <v>1725183964</v>
      </c>
      <c r="I145" s="3">
        <v>206</v>
      </c>
      <c r="J145" s="54">
        <v>1.0199999999999854</v>
      </c>
      <c r="K145" s="11">
        <v>22</v>
      </c>
      <c r="L145" s="11">
        <v>22.61</v>
      </c>
      <c r="M145" s="11">
        <v>2</v>
      </c>
      <c r="N145" s="160">
        <f t="shared" si="15"/>
        <v>43.629999999999981</v>
      </c>
      <c r="O145" s="64">
        <f t="shared" si="16"/>
        <v>0</v>
      </c>
      <c r="P145" s="64">
        <v>22.45</v>
      </c>
      <c r="Q145" s="64">
        <v>5.54</v>
      </c>
      <c r="R145" s="64">
        <f t="shared" si="17"/>
        <v>16.91</v>
      </c>
      <c r="S145" s="11">
        <v>21.96</v>
      </c>
      <c r="T145" s="11">
        <v>2.27</v>
      </c>
      <c r="U145" s="112">
        <v>24.71</v>
      </c>
      <c r="V145" s="64"/>
      <c r="W145" s="64">
        <f t="shared" si="18"/>
        <v>11.89</v>
      </c>
      <c r="X145" s="11">
        <v>22.56</v>
      </c>
      <c r="Y145" s="64">
        <f t="shared" si="19"/>
        <v>34.450000000000003</v>
      </c>
      <c r="Z145" s="64"/>
      <c r="AA145" s="120">
        <v>18.95</v>
      </c>
      <c r="AB145" s="11">
        <v>3.75</v>
      </c>
      <c r="AC145" s="64">
        <v>22.25</v>
      </c>
      <c r="AD145" s="11">
        <v>4.9400000000000004</v>
      </c>
      <c r="AE145" s="11"/>
      <c r="AF145" s="11"/>
      <c r="AG145" s="64">
        <v>30.07</v>
      </c>
      <c r="AH145" s="64">
        <f t="shared" si="20"/>
        <v>-1.0100000000000016</v>
      </c>
      <c r="AI145" s="11"/>
    </row>
    <row r="146" spans="1:35" s="36" customFormat="1" ht="19.5" customHeight="1" x14ac:dyDescent="0.25">
      <c r="A146" s="123">
        <v>139</v>
      </c>
      <c r="B146" s="167" t="s">
        <v>352</v>
      </c>
      <c r="C146" s="3">
        <v>795166</v>
      </c>
      <c r="D146" s="3" t="s">
        <v>307</v>
      </c>
      <c r="E146" s="3" t="s">
        <v>356</v>
      </c>
      <c r="F146" s="59" t="s">
        <v>356</v>
      </c>
      <c r="G146" s="3" t="s">
        <v>356</v>
      </c>
      <c r="H146" s="3" t="s">
        <v>356</v>
      </c>
      <c r="I146" s="3" t="s">
        <v>356</v>
      </c>
      <c r="J146" s="54">
        <v>11.929999999999993</v>
      </c>
      <c r="K146" s="11">
        <v>22</v>
      </c>
      <c r="L146" s="11">
        <v>22.61</v>
      </c>
      <c r="M146" s="11">
        <v>2</v>
      </c>
      <c r="N146" s="160">
        <v>0</v>
      </c>
      <c r="O146" s="64">
        <f t="shared" si="16"/>
        <v>54.539999999999992</v>
      </c>
      <c r="P146" s="64">
        <v>22.45</v>
      </c>
      <c r="Q146" s="64">
        <v>5.54</v>
      </c>
      <c r="R146" s="64">
        <f t="shared" si="17"/>
        <v>71.449999999999989</v>
      </c>
      <c r="S146" s="11">
        <v>21.96</v>
      </c>
      <c r="T146" s="11">
        <v>2.27</v>
      </c>
      <c r="U146" s="112">
        <v>24.71</v>
      </c>
      <c r="V146" s="64"/>
      <c r="W146" s="64">
        <f t="shared" si="18"/>
        <v>66.430000000000007</v>
      </c>
      <c r="X146" s="11">
        <v>22.56</v>
      </c>
      <c r="Y146" s="64">
        <f t="shared" si="19"/>
        <v>88.990000000000009</v>
      </c>
      <c r="Z146" s="122">
        <v>7.79</v>
      </c>
      <c r="AA146" s="64"/>
      <c r="AB146" s="11">
        <v>3.75</v>
      </c>
      <c r="AC146" s="64">
        <v>22.25</v>
      </c>
      <c r="AD146" s="11">
        <v>4.9400000000000004</v>
      </c>
      <c r="AE146" s="11"/>
      <c r="AF146" s="11"/>
      <c r="AG146" s="64">
        <v>30.07</v>
      </c>
      <c r="AH146" s="64">
        <f t="shared" si="20"/>
        <v>64.69</v>
      </c>
      <c r="AI146" s="11"/>
    </row>
    <row r="147" spans="1:35" s="36" customFormat="1" ht="19.5" customHeight="1" x14ac:dyDescent="0.2">
      <c r="A147" s="123">
        <v>140</v>
      </c>
      <c r="B147" s="230" t="s">
        <v>440</v>
      </c>
      <c r="C147" s="3">
        <v>801394</v>
      </c>
      <c r="D147" s="140" t="s">
        <v>308</v>
      </c>
      <c r="E147" s="180" t="s">
        <v>455</v>
      </c>
      <c r="F147" s="181">
        <v>1030077956</v>
      </c>
      <c r="G147" s="182" t="s">
        <v>466</v>
      </c>
      <c r="H147" s="183">
        <v>1714416599</v>
      </c>
      <c r="I147" s="3">
        <v>497</v>
      </c>
      <c r="J147" s="54">
        <v>1.0199999999999854</v>
      </c>
      <c r="K147" s="11">
        <v>22</v>
      </c>
      <c r="L147" s="11">
        <v>22.61</v>
      </c>
      <c r="M147" s="11">
        <v>2</v>
      </c>
      <c r="N147" s="160">
        <f t="shared" si="15"/>
        <v>43.629999999999981</v>
      </c>
      <c r="O147" s="64">
        <f t="shared" si="16"/>
        <v>0</v>
      </c>
      <c r="P147" s="64">
        <v>22.45</v>
      </c>
      <c r="Q147" s="64">
        <v>5.54</v>
      </c>
      <c r="R147" s="64">
        <f t="shared" si="17"/>
        <v>16.91</v>
      </c>
      <c r="S147" s="11">
        <v>21.96</v>
      </c>
      <c r="T147" s="11">
        <v>2.27</v>
      </c>
      <c r="U147" s="112">
        <v>24.71</v>
      </c>
      <c r="V147" s="64"/>
      <c r="W147" s="64">
        <f t="shared" si="18"/>
        <v>11.89</v>
      </c>
      <c r="X147" s="11">
        <v>22.56</v>
      </c>
      <c r="Y147" s="64">
        <f t="shared" si="19"/>
        <v>34.450000000000003</v>
      </c>
      <c r="Z147" s="64"/>
      <c r="AA147" s="120">
        <v>18.95</v>
      </c>
      <c r="AB147" s="11">
        <v>3.75</v>
      </c>
      <c r="AC147" s="64">
        <v>22.25</v>
      </c>
      <c r="AD147" s="11">
        <v>4.9400000000000004</v>
      </c>
      <c r="AE147" s="11"/>
      <c r="AF147" s="11"/>
      <c r="AG147" s="64">
        <v>30.07</v>
      </c>
      <c r="AH147" s="64">
        <f t="shared" si="20"/>
        <v>-1.0100000000000016</v>
      </c>
      <c r="AI147" s="11"/>
    </row>
    <row r="148" spans="1:35" s="36" customFormat="1" ht="19.5" customHeight="1" x14ac:dyDescent="0.2">
      <c r="A148" s="123">
        <v>141</v>
      </c>
      <c r="B148" s="230" t="s">
        <v>440</v>
      </c>
      <c r="C148" s="3">
        <v>169997</v>
      </c>
      <c r="D148" s="3" t="s">
        <v>309</v>
      </c>
      <c r="E148" s="189" t="s">
        <v>483</v>
      </c>
      <c r="F148" s="184">
        <v>12183050555</v>
      </c>
      <c r="G148" s="189" t="s">
        <v>484</v>
      </c>
      <c r="H148" s="190">
        <v>1720897212</v>
      </c>
      <c r="I148" s="3">
        <v>36</v>
      </c>
      <c r="J148" s="54">
        <v>12.179999999999993</v>
      </c>
      <c r="K148" s="11">
        <v>22</v>
      </c>
      <c r="L148" s="11">
        <v>22.61</v>
      </c>
      <c r="M148" s="11">
        <v>2</v>
      </c>
      <c r="N148" s="160">
        <f t="shared" si="15"/>
        <v>54.789999999999992</v>
      </c>
      <c r="O148" s="64">
        <f t="shared" si="16"/>
        <v>0</v>
      </c>
      <c r="P148" s="64">
        <v>22.45</v>
      </c>
      <c r="Q148" s="64">
        <v>5.54</v>
      </c>
      <c r="R148" s="64">
        <f t="shared" si="17"/>
        <v>16.91</v>
      </c>
      <c r="S148" s="11">
        <v>21.96</v>
      </c>
      <c r="T148" s="11">
        <v>2.27</v>
      </c>
      <c r="U148" s="112">
        <v>24.71</v>
      </c>
      <c r="V148" s="64"/>
      <c r="W148" s="64">
        <f t="shared" si="18"/>
        <v>11.89</v>
      </c>
      <c r="X148" s="11">
        <v>22.56</v>
      </c>
      <c r="Y148" s="64">
        <f t="shared" si="19"/>
        <v>34.450000000000003</v>
      </c>
      <c r="Z148" s="122">
        <v>7.79</v>
      </c>
      <c r="AA148" s="64"/>
      <c r="AB148" s="11">
        <v>3.75</v>
      </c>
      <c r="AC148" s="64">
        <v>22.25</v>
      </c>
      <c r="AD148" s="11">
        <v>4.9400000000000004</v>
      </c>
      <c r="AE148" s="11"/>
      <c r="AF148" s="11"/>
      <c r="AG148" s="64">
        <v>30.07</v>
      </c>
      <c r="AH148" s="64">
        <f t="shared" si="20"/>
        <v>10.150000000000006</v>
      </c>
      <c r="AI148" s="11"/>
    </row>
    <row r="149" spans="1:35" s="36" customFormat="1" ht="19.5" customHeight="1" x14ac:dyDescent="0.25">
      <c r="A149" s="123">
        <v>142</v>
      </c>
      <c r="B149" s="230" t="s">
        <v>125</v>
      </c>
      <c r="C149" s="3">
        <v>840223</v>
      </c>
      <c r="D149" s="3" t="s">
        <v>310</v>
      </c>
      <c r="E149" s="3" t="s">
        <v>399</v>
      </c>
      <c r="F149" s="59" t="s">
        <v>397</v>
      </c>
      <c r="G149" s="3" t="s">
        <v>398</v>
      </c>
      <c r="H149" s="3">
        <v>1726877150</v>
      </c>
      <c r="I149" s="3">
        <v>497</v>
      </c>
      <c r="J149" s="54">
        <v>0</v>
      </c>
      <c r="K149" s="11">
        <v>22</v>
      </c>
      <c r="L149" s="11">
        <v>22.61</v>
      </c>
      <c r="M149" s="11">
        <v>2</v>
      </c>
      <c r="N149" s="160">
        <f t="shared" si="15"/>
        <v>42.61</v>
      </c>
      <c r="O149" s="64">
        <f t="shared" si="16"/>
        <v>0</v>
      </c>
      <c r="P149" s="64">
        <v>22.45</v>
      </c>
      <c r="Q149" s="64">
        <v>5.54</v>
      </c>
      <c r="R149" s="64">
        <f t="shared" si="17"/>
        <v>16.91</v>
      </c>
      <c r="S149" s="11">
        <v>21.96</v>
      </c>
      <c r="T149" s="11">
        <v>2.27</v>
      </c>
      <c r="U149" s="11"/>
      <c r="V149" s="108">
        <v>18.629999999999988</v>
      </c>
      <c r="W149" s="64">
        <f t="shared" si="18"/>
        <v>17.970000000000013</v>
      </c>
      <c r="X149" s="11">
        <v>22.56</v>
      </c>
      <c r="Y149" s="64">
        <f t="shared" si="19"/>
        <v>40.530000000000015</v>
      </c>
      <c r="Z149" s="122">
        <v>7.79</v>
      </c>
      <c r="AA149" s="64"/>
      <c r="AB149" s="11">
        <v>3.75</v>
      </c>
      <c r="AC149" s="64">
        <v>22.25</v>
      </c>
      <c r="AD149" s="11">
        <v>4.9400000000000004</v>
      </c>
      <c r="AE149" s="64">
        <f>+Y149-Z149-AA149-AB149+AC149-AD149</f>
        <v>46.300000000000018</v>
      </c>
      <c r="AF149" s="64"/>
      <c r="AG149" s="64"/>
      <c r="AH149" s="64">
        <f t="shared" si="20"/>
        <v>0</v>
      </c>
      <c r="AI149" s="11"/>
    </row>
    <row r="150" spans="1:35" s="36" customFormat="1" ht="19.5" customHeight="1" x14ac:dyDescent="0.2">
      <c r="A150" s="123">
        <v>143</v>
      </c>
      <c r="B150" s="230" t="s">
        <v>440</v>
      </c>
      <c r="C150" s="113">
        <v>795123</v>
      </c>
      <c r="D150" s="113" t="s">
        <v>311</v>
      </c>
      <c r="E150" s="217" t="s">
        <v>563</v>
      </c>
      <c r="F150" s="218">
        <v>2000306</v>
      </c>
      <c r="G150" s="219" t="s">
        <v>564</v>
      </c>
      <c r="H150" s="218" t="s">
        <v>565</v>
      </c>
      <c r="I150" s="113">
        <v>8000</v>
      </c>
      <c r="J150" s="116">
        <v>11.79</v>
      </c>
      <c r="K150" s="11">
        <v>22</v>
      </c>
      <c r="L150" s="11">
        <v>22.61</v>
      </c>
      <c r="M150" s="11">
        <v>2</v>
      </c>
      <c r="N150" s="160">
        <f t="shared" si="15"/>
        <v>54.4</v>
      </c>
      <c r="O150" s="64">
        <f t="shared" si="16"/>
        <v>0</v>
      </c>
      <c r="P150" s="108">
        <v>22.45</v>
      </c>
      <c r="Q150" s="108">
        <v>5.54</v>
      </c>
      <c r="R150" s="108">
        <f t="shared" si="17"/>
        <v>16.91</v>
      </c>
      <c r="S150" s="113">
        <v>21.96</v>
      </c>
      <c r="T150" s="113">
        <v>2.27</v>
      </c>
      <c r="U150" s="113">
        <v>24.71</v>
      </c>
      <c r="V150" s="108"/>
      <c r="W150" s="64">
        <f t="shared" si="18"/>
        <v>11.89</v>
      </c>
      <c r="X150" s="113">
        <v>22.56</v>
      </c>
      <c r="Y150" s="64">
        <f t="shared" si="19"/>
        <v>34.450000000000003</v>
      </c>
      <c r="Z150" s="122">
        <v>7.79</v>
      </c>
      <c r="AA150" s="108"/>
      <c r="AB150" s="11">
        <v>2.4</v>
      </c>
      <c r="AC150" s="108">
        <v>22.25</v>
      </c>
      <c r="AD150" s="11">
        <v>4.9400000000000004</v>
      </c>
      <c r="AE150" s="11"/>
      <c r="AF150" s="11"/>
      <c r="AG150" s="108">
        <v>30.07</v>
      </c>
      <c r="AH150" s="64">
        <f t="shared" si="20"/>
        <v>11.500000000000007</v>
      </c>
      <c r="AI150" s="11"/>
    </row>
    <row r="151" spans="1:35" s="36" customFormat="1" ht="19.5" customHeight="1" x14ac:dyDescent="0.2">
      <c r="A151" s="123">
        <v>144</v>
      </c>
      <c r="B151" s="230" t="s">
        <v>440</v>
      </c>
      <c r="C151" s="113">
        <v>601852</v>
      </c>
      <c r="D151" s="113" t="s">
        <v>312</v>
      </c>
      <c r="E151" s="216" t="s">
        <v>554</v>
      </c>
      <c r="F151" s="211" t="s">
        <v>555</v>
      </c>
      <c r="G151" s="210" t="s">
        <v>556</v>
      </c>
      <c r="H151" s="212" t="s">
        <v>557</v>
      </c>
      <c r="I151" s="113">
        <v>36</v>
      </c>
      <c r="J151" s="116">
        <v>11.79</v>
      </c>
      <c r="K151" s="11">
        <v>22</v>
      </c>
      <c r="L151" s="11">
        <v>22.61</v>
      </c>
      <c r="M151" s="11">
        <v>2</v>
      </c>
      <c r="N151" s="160">
        <f t="shared" si="15"/>
        <v>54.4</v>
      </c>
      <c r="O151" s="64">
        <f t="shared" si="16"/>
        <v>0</v>
      </c>
      <c r="P151" s="108">
        <v>22.45</v>
      </c>
      <c r="Q151" s="108">
        <v>5.54</v>
      </c>
      <c r="R151" s="108">
        <f t="shared" si="17"/>
        <v>16.91</v>
      </c>
      <c r="S151" s="113">
        <v>21.96</v>
      </c>
      <c r="T151" s="113">
        <v>2.27</v>
      </c>
      <c r="U151" s="113">
        <v>24.71</v>
      </c>
      <c r="V151" s="108"/>
      <c r="W151" s="64">
        <f t="shared" si="18"/>
        <v>11.89</v>
      </c>
      <c r="X151" s="113">
        <v>22.56</v>
      </c>
      <c r="Y151" s="64">
        <f t="shared" si="19"/>
        <v>34.450000000000003</v>
      </c>
      <c r="Z151" s="122">
        <v>7.79</v>
      </c>
      <c r="AA151" s="108"/>
      <c r="AB151" s="11">
        <v>2.4</v>
      </c>
      <c r="AC151" s="108">
        <v>22.25</v>
      </c>
      <c r="AD151" s="11">
        <v>4.9400000000000004</v>
      </c>
      <c r="AE151" s="11"/>
      <c r="AF151" s="11"/>
      <c r="AG151" s="108">
        <v>30.07</v>
      </c>
      <c r="AH151" s="64">
        <f t="shared" si="20"/>
        <v>11.500000000000007</v>
      </c>
      <c r="AI151" s="11"/>
    </row>
    <row r="152" spans="1:35" s="36" customFormat="1" ht="19.5" customHeight="1" x14ac:dyDescent="0.25">
      <c r="A152" s="123">
        <v>145</v>
      </c>
      <c r="B152" s="167" t="s">
        <v>352</v>
      </c>
      <c r="C152" s="3">
        <v>292539</v>
      </c>
      <c r="D152" s="3" t="s">
        <v>314</v>
      </c>
      <c r="E152" s="3" t="s">
        <v>356</v>
      </c>
      <c r="F152" s="59" t="s">
        <v>356</v>
      </c>
      <c r="G152" s="3" t="s">
        <v>356</v>
      </c>
      <c r="H152" s="3" t="s">
        <v>356</v>
      </c>
      <c r="I152" s="3" t="s">
        <v>356</v>
      </c>
      <c r="J152" s="54">
        <v>0.76999999999998536</v>
      </c>
      <c r="K152" s="11">
        <v>22</v>
      </c>
      <c r="L152" s="11">
        <v>22.61</v>
      </c>
      <c r="M152" s="11">
        <v>2</v>
      </c>
      <c r="N152" s="160">
        <v>0</v>
      </c>
      <c r="O152" s="64">
        <f t="shared" si="16"/>
        <v>43.379999999999981</v>
      </c>
      <c r="P152" s="64">
        <v>22.45</v>
      </c>
      <c r="Q152" s="64">
        <v>5.54</v>
      </c>
      <c r="R152" s="64">
        <f t="shared" si="17"/>
        <v>60.289999999999985</v>
      </c>
      <c r="S152" s="11">
        <v>21.96</v>
      </c>
      <c r="T152" s="11">
        <v>2.27</v>
      </c>
      <c r="U152" s="112">
        <v>24.71</v>
      </c>
      <c r="V152" s="64"/>
      <c r="W152" s="64">
        <f t="shared" si="18"/>
        <v>55.269999999999989</v>
      </c>
      <c r="X152" s="11">
        <v>22.56</v>
      </c>
      <c r="Y152" s="64">
        <f t="shared" si="19"/>
        <v>77.829999999999984</v>
      </c>
      <c r="Z152" s="64"/>
      <c r="AA152" s="120">
        <v>18.95</v>
      </c>
      <c r="AB152" s="11">
        <v>3.75</v>
      </c>
      <c r="AC152" s="64">
        <v>22.25</v>
      </c>
      <c r="AD152" s="11">
        <v>4.9400000000000004</v>
      </c>
      <c r="AE152" s="11"/>
      <c r="AF152" s="11"/>
      <c r="AG152" s="64">
        <v>30.07</v>
      </c>
      <c r="AH152" s="64">
        <f t="shared" si="20"/>
        <v>42.369999999999983</v>
      </c>
      <c r="AI152" s="11"/>
    </row>
    <row r="153" spans="1:35" s="36" customFormat="1" ht="19.5" customHeight="1" x14ac:dyDescent="0.2">
      <c r="A153" s="123">
        <v>146</v>
      </c>
      <c r="B153" s="230" t="s">
        <v>440</v>
      </c>
      <c r="C153" s="3">
        <v>805481</v>
      </c>
      <c r="D153" s="140" t="s">
        <v>315</v>
      </c>
      <c r="E153" s="210" t="s">
        <v>488</v>
      </c>
      <c r="F153" s="211" t="s">
        <v>569</v>
      </c>
      <c r="G153" s="210" t="s">
        <v>570</v>
      </c>
      <c r="H153" s="212" t="s">
        <v>571</v>
      </c>
      <c r="I153" s="3">
        <v>32</v>
      </c>
      <c r="J153" s="54">
        <v>1.0199999999999854</v>
      </c>
      <c r="K153" s="11">
        <v>22</v>
      </c>
      <c r="L153" s="11">
        <v>22.61</v>
      </c>
      <c r="M153" s="11">
        <v>2</v>
      </c>
      <c r="N153" s="160">
        <f t="shared" si="15"/>
        <v>43.629999999999981</v>
      </c>
      <c r="O153" s="64">
        <f t="shared" si="16"/>
        <v>0</v>
      </c>
      <c r="P153" s="64">
        <v>22.45</v>
      </c>
      <c r="Q153" s="64">
        <v>5.54</v>
      </c>
      <c r="R153" s="64">
        <f t="shared" si="17"/>
        <v>16.91</v>
      </c>
      <c r="S153" s="11">
        <v>21.96</v>
      </c>
      <c r="T153" s="11">
        <v>2.27</v>
      </c>
      <c r="U153" s="112">
        <v>24.71</v>
      </c>
      <c r="V153" s="64"/>
      <c r="W153" s="64">
        <f t="shared" si="18"/>
        <v>11.89</v>
      </c>
      <c r="X153" s="11">
        <v>22.56</v>
      </c>
      <c r="Y153" s="64">
        <f t="shared" si="19"/>
        <v>34.450000000000003</v>
      </c>
      <c r="Z153" s="64"/>
      <c r="AA153" s="120">
        <v>18.95</v>
      </c>
      <c r="AB153" s="11">
        <v>3.75</v>
      </c>
      <c r="AC153" s="64">
        <v>22.25</v>
      </c>
      <c r="AD153" s="11">
        <v>4.9400000000000004</v>
      </c>
      <c r="AE153" s="11"/>
      <c r="AF153" s="11"/>
      <c r="AG153" s="64">
        <v>30.07</v>
      </c>
      <c r="AH153" s="64">
        <f t="shared" si="20"/>
        <v>-1.0100000000000016</v>
      </c>
      <c r="AI153" s="11"/>
    </row>
    <row r="154" spans="1:35" s="36" customFormat="1" ht="19.5" customHeight="1" x14ac:dyDescent="0.2">
      <c r="A154" s="123">
        <v>147</v>
      </c>
      <c r="B154" s="230" t="s">
        <v>440</v>
      </c>
      <c r="C154" s="3">
        <v>681034</v>
      </c>
      <c r="D154" s="3" t="s">
        <v>316</v>
      </c>
      <c r="E154" s="189" t="s">
        <v>544</v>
      </c>
      <c r="F154" s="213" t="s">
        <v>558</v>
      </c>
      <c r="G154" s="214" t="s">
        <v>559</v>
      </c>
      <c r="H154" s="215" t="s">
        <v>560</v>
      </c>
      <c r="I154" s="3">
        <v>272</v>
      </c>
      <c r="J154" s="54">
        <v>0.76999999999998536</v>
      </c>
      <c r="K154" s="11">
        <v>22</v>
      </c>
      <c r="L154" s="11">
        <v>22.61</v>
      </c>
      <c r="M154" s="11">
        <v>2</v>
      </c>
      <c r="N154" s="160">
        <f t="shared" si="15"/>
        <v>43.379999999999981</v>
      </c>
      <c r="O154" s="64">
        <f t="shared" si="16"/>
        <v>0</v>
      </c>
      <c r="P154" s="64">
        <v>22.45</v>
      </c>
      <c r="Q154" s="64">
        <v>5.54</v>
      </c>
      <c r="R154" s="64">
        <f t="shared" si="17"/>
        <v>16.91</v>
      </c>
      <c r="S154" s="11">
        <v>21.96</v>
      </c>
      <c r="T154" s="11">
        <v>2.27</v>
      </c>
      <c r="U154" s="112">
        <v>24.71</v>
      </c>
      <c r="V154" s="64"/>
      <c r="W154" s="64">
        <f t="shared" si="18"/>
        <v>11.89</v>
      </c>
      <c r="X154" s="11">
        <v>22.56</v>
      </c>
      <c r="Y154" s="64">
        <f t="shared" si="19"/>
        <v>34.450000000000003</v>
      </c>
      <c r="Z154" s="64"/>
      <c r="AA154" s="120">
        <v>18.95</v>
      </c>
      <c r="AB154" s="11">
        <v>3.75</v>
      </c>
      <c r="AC154" s="64">
        <v>22.25</v>
      </c>
      <c r="AD154" s="11">
        <v>4.9400000000000004</v>
      </c>
      <c r="AE154" s="11"/>
      <c r="AF154" s="11"/>
      <c r="AG154" s="64">
        <v>30.07</v>
      </c>
      <c r="AH154" s="64">
        <f t="shared" si="20"/>
        <v>-1.0100000000000016</v>
      </c>
      <c r="AI154" s="11"/>
    </row>
    <row r="155" spans="1:35" s="36" customFormat="1" ht="19.5" customHeight="1" x14ac:dyDescent="0.2">
      <c r="A155" s="123">
        <v>148</v>
      </c>
      <c r="B155" s="230" t="s">
        <v>440</v>
      </c>
      <c r="C155" s="3">
        <v>712016</v>
      </c>
      <c r="D155" s="140" t="s">
        <v>317</v>
      </c>
      <c r="E155" s="191" t="s">
        <v>455</v>
      </c>
      <c r="F155" s="184">
        <v>1030140600</v>
      </c>
      <c r="G155" s="191" t="s">
        <v>487</v>
      </c>
      <c r="H155" s="190">
        <v>1700759853</v>
      </c>
      <c r="I155" s="3">
        <v>497</v>
      </c>
      <c r="J155" s="54">
        <v>1.0199999999999854</v>
      </c>
      <c r="K155" s="11">
        <v>22</v>
      </c>
      <c r="L155" s="11">
        <v>22.61</v>
      </c>
      <c r="M155" s="11">
        <v>2</v>
      </c>
      <c r="N155" s="160">
        <f t="shared" si="15"/>
        <v>43.629999999999981</v>
      </c>
      <c r="O155" s="64">
        <f t="shared" si="16"/>
        <v>0</v>
      </c>
      <c r="P155" s="64">
        <v>22.45</v>
      </c>
      <c r="Q155" s="64">
        <v>5.54</v>
      </c>
      <c r="R155" s="64">
        <f t="shared" si="17"/>
        <v>16.91</v>
      </c>
      <c r="S155" s="11">
        <v>21.96</v>
      </c>
      <c r="T155" s="11">
        <v>2.27</v>
      </c>
      <c r="U155" s="112">
        <v>24.71</v>
      </c>
      <c r="V155" s="64"/>
      <c r="W155" s="64">
        <f t="shared" si="18"/>
        <v>11.89</v>
      </c>
      <c r="X155" s="11">
        <v>22.56</v>
      </c>
      <c r="Y155" s="64">
        <f t="shared" si="19"/>
        <v>34.450000000000003</v>
      </c>
      <c r="Z155" s="64"/>
      <c r="AA155" s="120">
        <v>18.95</v>
      </c>
      <c r="AB155" s="11">
        <v>3.75</v>
      </c>
      <c r="AC155" s="64">
        <v>22.25</v>
      </c>
      <c r="AD155" s="11">
        <v>4.9400000000000004</v>
      </c>
      <c r="AE155" s="11"/>
      <c r="AF155" s="11"/>
      <c r="AG155" s="64">
        <v>30.07</v>
      </c>
      <c r="AH155" s="64">
        <f t="shared" si="20"/>
        <v>-1.0100000000000016</v>
      </c>
      <c r="AI155" s="11"/>
    </row>
    <row r="156" spans="1:35" s="36" customFormat="1" ht="19.5" customHeight="1" x14ac:dyDescent="0.2">
      <c r="A156" s="123">
        <v>149</v>
      </c>
      <c r="B156" s="230" t="s">
        <v>440</v>
      </c>
      <c r="C156" s="3">
        <v>738570</v>
      </c>
      <c r="D156" s="3" t="s">
        <v>318</v>
      </c>
      <c r="E156" s="184" t="s">
        <v>441</v>
      </c>
      <c r="F156" s="181">
        <v>2204264915</v>
      </c>
      <c r="G156" s="185" t="s">
        <v>479</v>
      </c>
      <c r="H156" s="183">
        <v>1706061627</v>
      </c>
      <c r="I156" s="3">
        <v>10</v>
      </c>
      <c r="J156" s="54">
        <v>12.179999999999993</v>
      </c>
      <c r="K156" s="11">
        <v>22</v>
      </c>
      <c r="L156" s="11">
        <v>22.61</v>
      </c>
      <c r="M156" s="11">
        <v>2</v>
      </c>
      <c r="N156" s="160">
        <f t="shared" si="15"/>
        <v>54.789999999999992</v>
      </c>
      <c r="O156" s="64">
        <f t="shared" si="16"/>
        <v>0</v>
      </c>
      <c r="P156" s="64">
        <v>22.45</v>
      </c>
      <c r="Q156" s="64">
        <v>5.54</v>
      </c>
      <c r="R156" s="64">
        <f t="shared" si="17"/>
        <v>16.91</v>
      </c>
      <c r="S156" s="11">
        <v>21.96</v>
      </c>
      <c r="T156" s="11">
        <v>2.27</v>
      </c>
      <c r="U156" s="112">
        <v>24.71</v>
      </c>
      <c r="V156" s="64"/>
      <c r="W156" s="64">
        <f t="shared" si="18"/>
        <v>11.89</v>
      </c>
      <c r="X156" s="11">
        <v>22.56</v>
      </c>
      <c r="Y156" s="64">
        <f t="shared" si="19"/>
        <v>34.450000000000003</v>
      </c>
      <c r="Z156" s="122">
        <v>7.79</v>
      </c>
      <c r="AA156" s="64"/>
      <c r="AB156" s="11">
        <v>3.75</v>
      </c>
      <c r="AC156" s="64">
        <v>22.25</v>
      </c>
      <c r="AD156" s="11">
        <v>4.9400000000000004</v>
      </c>
      <c r="AE156" s="11"/>
      <c r="AF156" s="11"/>
      <c r="AG156" s="64">
        <v>30.07</v>
      </c>
      <c r="AH156" s="64">
        <f t="shared" si="20"/>
        <v>10.150000000000006</v>
      </c>
      <c r="AI156" s="11"/>
    </row>
    <row r="157" spans="1:35" s="36" customFormat="1" ht="19.5" customHeight="1" x14ac:dyDescent="0.25">
      <c r="A157" s="123">
        <v>150</v>
      </c>
      <c r="B157" s="167" t="s">
        <v>352</v>
      </c>
      <c r="C157" s="3">
        <v>856833</v>
      </c>
      <c r="D157" s="3" t="s">
        <v>319</v>
      </c>
      <c r="E157" s="3" t="s">
        <v>356</v>
      </c>
      <c r="F157" s="59" t="s">
        <v>356</v>
      </c>
      <c r="G157" s="3" t="s">
        <v>356</v>
      </c>
      <c r="H157" s="3" t="s">
        <v>356</v>
      </c>
      <c r="I157" s="3" t="s">
        <v>356</v>
      </c>
      <c r="J157" s="54">
        <v>11.929999999999993</v>
      </c>
      <c r="K157" s="11">
        <v>22</v>
      </c>
      <c r="L157" s="11">
        <v>22.61</v>
      </c>
      <c r="M157" s="11">
        <v>2</v>
      </c>
      <c r="N157" s="160">
        <v>0</v>
      </c>
      <c r="O157" s="64">
        <f t="shared" si="16"/>
        <v>54.539999999999992</v>
      </c>
      <c r="P157" s="64">
        <v>22.45</v>
      </c>
      <c r="Q157" s="64">
        <v>5.54</v>
      </c>
      <c r="R157" s="64">
        <f t="shared" si="17"/>
        <v>71.449999999999989</v>
      </c>
      <c r="S157" s="11">
        <v>21.96</v>
      </c>
      <c r="T157" s="11">
        <v>2.27</v>
      </c>
      <c r="U157" s="112">
        <v>24.71</v>
      </c>
      <c r="V157" s="64"/>
      <c r="W157" s="64">
        <f t="shared" si="18"/>
        <v>66.430000000000007</v>
      </c>
      <c r="X157" s="11">
        <v>22.56</v>
      </c>
      <c r="Y157" s="64">
        <f t="shared" si="19"/>
        <v>88.990000000000009</v>
      </c>
      <c r="Z157" s="122">
        <v>7.79</v>
      </c>
      <c r="AA157" s="64"/>
      <c r="AB157" s="11">
        <v>3.75</v>
      </c>
      <c r="AC157" s="64">
        <v>22.25</v>
      </c>
      <c r="AD157" s="11">
        <v>4.9400000000000004</v>
      </c>
      <c r="AE157" s="11"/>
      <c r="AF157" s="11"/>
      <c r="AG157" s="64">
        <v>30.07</v>
      </c>
      <c r="AH157" s="64">
        <f t="shared" si="20"/>
        <v>64.69</v>
      </c>
      <c r="AI157" s="11"/>
    </row>
    <row r="158" spans="1:35" s="36" customFormat="1" ht="19.5" customHeight="1" x14ac:dyDescent="0.25">
      <c r="A158" s="123">
        <v>151</v>
      </c>
      <c r="B158" s="167" t="s">
        <v>352</v>
      </c>
      <c r="C158" s="3">
        <v>560935</v>
      </c>
      <c r="D158" s="3" t="s">
        <v>320</v>
      </c>
      <c r="E158" s="3" t="s">
        <v>356</v>
      </c>
      <c r="F158" s="59" t="s">
        <v>356</v>
      </c>
      <c r="G158" s="3" t="s">
        <v>356</v>
      </c>
      <c r="H158" s="3" t="s">
        <v>356</v>
      </c>
      <c r="I158" s="3" t="s">
        <v>356</v>
      </c>
      <c r="J158" s="54">
        <v>12.179999999999993</v>
      </c>
      <c r="K158" s="11">
        <v>22</v>
      </c>
      <c r="L158" s="11">
        <v>22.61</v>
      </c>
      <c r="M158" s="11">
        <v>2</v>
      </c>
      <c r="N158" s="160">
        <v>0</v>
      </c>
      <c r="O158" s="64">
        <f t="shared" si="16"/>
        <v>54.789999999999992</v>
      </c>
      <c r="P158" s="64">
        <v>22.45</v>
      </c>
      <c r="Q158" s="64">
        <v>5.54</v>
      </c>
      <c r="R158" s="64">
        <f t="shared" si="17"/>
        <v>71.699999999999989</v>
      </c>
      <c r="S158" s="11">
        <v>21.96</v>
      </c>
      <c r="T158" s="11">
        <v>2.27</v>
      </c>
      <c r="U158" s="112">
        <v>24.71</v>
      </c>
      <c r="V158" s="64"/>
      <c r="W158" s="64">
        <f t="shared" si="18"/>
        <v>66.680000000000007</v>
      </c>
      <c r="X158" s="11">
        <v>22.56</v>
      </c>
      <c r="Y158" s="64">
        <f t="shared" si="19"/>
        <v>89.240000000000009</v>
      </c>
      <c r="Z158" s="122">
        <v>7.79</v>
      </c>
      <c r="AA158" s="64"/>
      <c r="AB158" s="11">
        <v>3.75</v>
      </c>
      <c r="AC158" s="64">
        <v>22.25</v>
      </c>
      <c r="AD158" s="11">
        <v>4.9400000000000004</v>
      </c>
      <c r="AE158" s="11"/>
      <c r="AF158" s="11"/>
      <c r="AG158" s="64">
        <v>30.07</v>
      </c>
      <c r="AH158" s="64">
        <f t="shared" si="20"/>
        <v>64.94</v>
      </c>
      <c r="AI158" s="11"/>
    </row>
    <row r="159" spans="1:35" s="36" customFormat="1" ht="19.5" customHeight="1" x14ac:dyDescent="0.2">
      <c r="A159" s="123">
        <v>152</v>
      </c>
      <c r="B159" s="230" t="s">
        <v>440</v>
      </c>
      <c r="C159" s="3">
        <v>557044</v>
      </c>
      <c r="D159" s="140" t="s">
        <v>321</v>
      </c>
      <c r="E159" s="220" t="s">
        <v>518</v>
      </c>
      <c r="F159" s="221" t="s">
        <v>566</v>
      </c>
      <c r="G159" s="222" t="s">
        <v>567</v>
      </c>
      <c r="H159" s="223" t="s">
        <v>568</v>
      </c>
      <c r="I159" s="3">
        <v>42</v>
      </c>
      <c r="J159" s="54">
        <v>1.0199999999999854</v>
      </c>
      <c r="K159" s="11">
        <v>22</v>
      </c>
      <c r="L159" s="11">
        <v>22.61</v>
      </c>
      <c r="M159" s="11">
        <v>2</v>
      </c>
      <c r="N159" s="160">
        <f t="shared" si="15"/>
        <v>43.629999999999981</v>
      </c>
      <c r="O159" s="64">
        <f t="shared" si="16"/>
        <v>0</v>
      </c>
      <c r="P159" s="64">
        <v>22.45</v>
      </c>
      <c r="Q159" s="64">
        <v>5.54</v>
      </c>
      <c r="R159" s="64">
        <f t="shared" si="17"/>
        <v>16.91</v>
      </c>
      <c r="S159" s="11">
        <v>21.96</v>
      </c>
      <c r="T159" s="11">
        <v>2.27</v>
      </c>
      <c r="U159" s="112">
        <v>24.71</v>
      </c>
      <c r="V159" s="64"/>
      <c r="W159" s="64">
        <f t="shared" si="18"/>
        <v>11.89</v>
      </c>
      <c r="X159" s="11">
        <v>22.56</v>
      </c>
      <c r="Y159" s="64">
        <f t="shared" si="19"/>
        <v>34.450000000000003</v>
      </c>
      <c r="Z159" s="64"/>
      <c r="AA159" s="120">
        <v>18.95</v>
      </c>
      <c r="AB159" s="11">
        <v>3.75</v>
      </c>
      <c r="AC159" s="64">
        <v>22.25</v>
      </c>
      <c r="AD159" s="11">
        <v>4.9400000000000004</v>
      </c>
      <c r="AE159" s="11"/>
      <c r="AF159" s="11"/>
      <c r="AG159" s="64">
        <v>30.07</v>
      </c>
      <c r="AH159" s="64">
        <f t="shared" si="20"/>
        <v>-1.0100000000000016</v>
      </c>
      <c r="AI159" s="11"/>
    </row>
    <row r="160" spans="1:35" s="36" customFormat="1" ht="19.5" customHeight="1" x14ac:dyDescent="0.25">
      <c r="A160" s="123">
        <v>153</v>
      </c>
      <c r="B160" s="230" t="s">
        <v>440</v>
      </c>
      <c r="C160" s="3">
        <v>738572</v>
      </c>
      <c r="D160" s="3" t="s">
        <v>322</v>
      </c>
      <c r="E160" s="184" t="s">
        <v>583</v>
      </c>
      <c r="F160" s="184">
        <v>1052314871</v>
      </c>
      <c r="G160" s="226" t="s">
        <v>584</v>
      </c>
      <c r="H160" s="184">
        <v>1757250780</v>
      </c>
      <c r="I160" s="3">
        <v>30</v>
      </c>
      <c r="J160" s="54">
        <v>11.929999999999993</v>
      </c>
      <c r="K160" s="11">
        <v>22</v>
      </c>
      <c r="L160" s="11">
        <v>22.61</v>
      </c>
      <c r="M160" s="11">
        <v>2</v>
      </c>
      <c r="N160" s="160">
        <f t="shared" si="15"/>
        <v>54.539999999999992</v>
      </c>
      <c r="O160" s="64">
        <f t="shared" si="16"/>
        <v>0</v>
      </c>
      <c r="P160" s="64">
        <v>22.45</v>
      </c>
      <c r="Q160" s="64">
        <v>5.54</v>
      </c>
      <c r="R160" s="64">
        <f t="shared" si="17"/>
        <v>16.91</v>
      </c>
      <c r="S160" s="11">
        <v>21.96</v>
      </c>
      <c r="T160" s="11">
        <v>2.27</v>
      </c>
      <c r="U160" s="112">
        <v>24.71</v>
      </c>
      <c r="V160" s="64"/>
      <c r="W160" s="64">
        <f t="shared" si="18"/>
        <v>11.89</v>
      </c>
      <c r="X160" s="11">
        <v>22.56</v>
      </c>
      <c r="Y160" s="64">
        <f t="shared" si="19"/>
        <v>34.450000000000003</v>
      </c>
      <c r="Z160" s="122">
        <v>7.79</v>
      </c>
      <c r="AA160" s="64"/>
      <c r="AB160" s="11">
        <v>3.75</v>
      </c>
      <c r="AC160" s="64">
        <v>22.25</v>
      </c>
      <c r="AD160" s="11">
        <v>4.9400000000000004</v>
      </c>
      <c r="AE160" s="11"/>
      <c r="AF160" s="11"/>
      <c r="AG160" s="64">
        <v>30.07</v>
      </c>
      <c r="AH160" s="64">
        <f t="shared" si="20"/>
        <v>10.150000000000006</v>
      </c>
      <c r="AI160" s="11"/>
    </row>
    <row r="161" spans="1:35" s="36" customFormat="1" ht="19.5" customHeight="1" x14ac:dyDescent="0.2">
      <c r="A161" s="123">
        <v>154</v>
      </c>
      <c r="B161" s="230" t="s">
        <v>440</v>
      </c>
      <c r="C161" s="3">
        <v>699897</v>
      </c>
      <c r="D161" s="140" t="s">
        <v>323</v>
      </c>
      <c r="E161" s="189" t="s">
        <v>488</v>
      </c>
      <c r="F161" s="184">
        <v>380757960</v>
      </c>
      <c r="G161" s="189" t="s">
        <v>489</v>
      </c>
      <c r="H161" s="190">
        <v>1700571647</v>
      </c>
      <c r="I161" s="3">
        <v>32</v>
      </c>
      <c r="J161" s="54">
        <v>1.0199999999999854</v>
      </c>
      <c r="K161" s="11">
        <v>22</v>
      </c>
      <c r="L161" s="11">
        <v>22.61</v>
      </c>
      <c r="M161" s="11">
        <v>2</v>
      </c>
      <c r="N161" s="160">
        <f t="shared" si="15"/>
        <v>43.629999999999981</v>
      </c>
      <c r="O161" s="64">
        <f t="shared" si="16"/>
        <v>0</v>
      </c>
      <c r="P161" s="64">
        <v>22.45</v>
      </c>
      <c r="Q161" s="64">
        <v>5.54</v>
      </c>
      <c r="R161" s="64">
        <f t="shared" si="17"/>
        <v>16.91</v>
      </c>
      <c r="S161" s="11">
        <v>21.96</v>
      </c>
      <c r="T161" s="11">
        <v>2.27</v>
      </c>
      <c r="U161" s="112">
        <v>24.71</v>
      </c>
      <c r="V161" s="64"/>
      <c r="W161" s="64">
        <f t="shared" si="18"/>
        <v>11.89</v>
      </c>
      <c r="X161" s="11">
        <v>22.56</v>
      </c>
      <c r="Y161" s="64">
        <f t="shared" si="19"/>
        <v>34.450000000000003</v>
      </c>
      <c r="Z161" s="64"/>
      <c r="AA161" s="120">
        <v>18.95</v>
      </c>
      <c r="AB161" s="11">
        <v>3.75</v>
      </c>
      <c r="AC161" s="64">
        <v>22.25</v>
      </c>
      <c r="AD161" s="11">
        <v>4.9400000000000004</v>
      </c>
      <c r="AE161" s="11"/>
      <c r="AF161" s="11"/>
      <c r="AG161" s="64">
        <v>30.07</v>
      </c>
      <c r="AH161" s="64">
        <f t="shared" si="20"/>
        <v>-1.0100000000000016</v>
      </c>
      <c r="AI161" s="11"/>
    </row>
    <row r="162" spans="1:35" s="36" customFormat="1" ht="19.5" customHeight="1" x14ac:dyDescent="0.25">
      <c r="A162" s="123">
        <v>155</v>
      </c>
      <c r="B162" s="167" t="s">
        <v>352</v>
      </c>
      <c r="C162" s="3">
        <v>563661</v>
      </c>
      <c r="D162" s="140" t="s">
        <v>324</v>
      </c>
      <c r="E162" s="3" t="s">
        <v>356</v>
      </c>
      <c r="F162" s="59" t="s">
        <v>356</v>
      </c>
      <c r="G162" s="3" t="s">
        <v>356</v>
      </c>
      <c r="H162" s="3" t="s">
        <v>356</v>
      </c>
      <c r="I162" s="3" t="s">
        <v>356</v>
      </c>
      <c r="J162" s="54">
        <v>1.0199999999999854</v>
      </c>
      <c r="K162" s="11">
        <v>22</v>
      </c>
      <c r="L162" s="11">
        <v>22.61</v>
      </c>
      <c r="M162" s="11">
        <v>2</v>
      </c>
      <c r="N162" s="160">
        <v>0</v>
      </c>
      <c r="O162" s="64">
        <f t="shared" si="16"/>
        <v>43.629999999999981</v>
      </c>
      <c r="P162" s="64">
        <v>22.45</v>
      </c>
      <c r="Q162" s="64">
        <v>5.54</v>
      </c>
      <c r="R162" s="64">
        <f t="shared" si="17"/>
        <v>60.539999999999985</v>
      </c>
      <c r="S162" s="11">
        <v>21.96</v>
      </c>
      <c r="T162" s="11">
        <v>2.27</v>
      </c>
      <c r="U162" s="112">
        <v>24.71</v>
      </c>
      <c r="V162" s="64"/>
      <c r="W162" s="64">
        <f t="shared" si="18"/>
        <v>55.519999999999989</v>
      </c>
      <c r="X162" s="11">
        <v>22.56</v>
      </c>
      <c r="Y162" s="64">
        <f t="shared" si="19"/>
        <v>78.079999999999984</v>
      </c>
      <c r="Z162" s="64"/>
      <c r="AA162" s="120">
        <v>18.95</v>
      </c>
      <c r="AB162" s="11">
        <v>3.75</v>
      </c>
      <c r="AC162" s="64">
        <v>22.25</v>
      </c>
      <c r="AD162" s="11">
        <v>4.9400000000000004</v>
      </c>
      <c r="AE162" s="11"/>
      <c r="AF162" s="11"/>
      <c r="AG162" s="64">
        <v>30.07</v>
      </c>
      <c r="AH162" s="64">
        <f t="shared" si="20"/>
        <v>42.619999999999983</v>
      </c>
      <c r="AI162" s="11"/>
    </row>
    <row r="163" spans="1:35" s="36" customFormat="1" ht="19.5" customHeight="1" x14ac:dyDescent="0.2">
      <c r="A163" s="123">
        <v>156</v>
      </c>
      <c r="B163" s="230" t="s">
        <v>440</v>
      </c>
      <c r="C163" s="3">
        <v>798800</v>
      </c>
      <c r="D163" s="3" t="s">
        <v>325</v>
      </c>
      <c r="E163" s="204" t="s">
        <v>441</v>
      </c>
      <c r="F163" s="200">
        <v>2203919922</v>
      </c>
      <c r="G163" s="204" t="s">
        <v>523</v>
      </c>
      <c r="H163" s="199">
        <v>1900203611</v>
      </c>
      <c r="I163" s="3">
        <v>10</v>
      </c>
      <c r="J163" s="54">
        <v>12.179999999999993</v>
      </c>
      <c r="K163" s="11">
        <v>22</v>
      </c>
      <c r="L163" s="11">
        <v>22.61</v>
      </c>
      <c r="M163" s="11">
        <v>2</v>
      </c>
      <c r="N163" s="160">
        <f t="shared" si="15"/>
        <v>54.789999999999992</v>
      </c>
      <c r="O163" s="64">
        <f t="shared" si="16"/>
        <v>0</v>
      </c>
      <c r="P163" s="64">
        <v>22.45</v>
      </c>
      <c r="Q163" s="64">
        <v>5.54</v>
      </c>
      <c r="R163" s="64">
        <f t="shared" si="17"/>
        <v>16.91</v>
      </c>
      <c r="S163" s="11">
        <v>21.96</v>
      </c>
      <c r="T163" s="11">
        <v>2.27</v>
      </c>
      <c r="U163" s="112">
        <v>24.71</v>
      </c>
      <c r="V163" s="64"/>
      <c r="W163" s="64">
        <f t="shared" si="18"/>
        <v>11.89</v>
      </c>
      <c r="X163" s="11">
        <v>22.56</v>
      </c>
      <c r="Y163" s="64">
        <f t="shared" si="19"/>
        <v>34.450000000000003</v>
      </c>
      <c r="Z163" s="122">
        <v>7.79</v>
      </c>
      <c r="AA163" s="64"/>
      <c r="AB163" s="11">
        <v>3.75</v>
      </c>
      <c r="AC163" s="64">
        <v>22.25</v>
      </c>
      <c r="AD163" s="11">
        <v>4.9400000000000004</v>
      </c>
      <c r="AE163" s="11"/>
      <c r="AF163" s="11"/>
      <c r="AG163" s="64">
        <v>30.07</v>
      </c>
      <c r="AH163" s="64">
        <f t="shared" si="20"/>
        <v>10.150000000000006</v>
      </c>
      <c r="AI163" s="11"/>
    </row>
    <row r="164" spans="1:35" s="36" customFormat="1" ht="19.5" customHeight="1" x14ac:dyDescent="0.25">
      <c r="A164" s="123">
        <v>157</v>
      </c>
      <c r="B164" s="230" t="s">
        <v>440</v>
      </c>
      <c r="C164" s="3">
        <v>804637</v>
      </c>
      <c r="D164" s="3" t="s">
        <v>327</v>
      </c>
      <c r="E164" s="184" t="s">
        <v>441</v>
      </c>
      <c r="F164" s="184">
        <v>4593400100</v>
      </c>
      <c r="G164" s="184" t="s">
        <v>585</v>
      </c>
      <c r="H164" s="184">
        <v>1705407458</v>
      </c>
      <c r="I164" s="3">
        <v>10</v>
      </c>
      <c r="J164" s="54">
        <v>11.929999999999993</v>
      </c>
      <c r="K164" s="11">
        <v>22</v>
      </c>
      <c r="L164" s="11">
        <v>22.61</v>
      </c>
      <c r="M164" s="11">
        <v>2</v>
      </c>
      <c r="N164" s="160">
        <f t="shared" si="15"/>
        <v>54.539999999999992</v>
      </c>
      <c r="O164" s="64">
        <f t="shared" si="16"/>
        <v>0</v>
      </c>
      <c r="P164" s="64">
        <v>22.45</v>
      </c>
      <c r="Q164" s="64">
        <v>5.54</v>
      </c>
      <c r="R164" s="64">
        <f t="shared" si="17"/>
        <v>16.91</v>
      </c>
      <c r="S164" s="11">
        <v>21.96</v>
      </c>
      <c r="T164" s="11">
        <v>2.27</v>
      </c>
      <c r="U164" s="112">
        <v>24.71</v>
      </c>
      <c r="V164" s="64"/>
      <c r="W164" s="64">
        <f t="shared" si="18"/>
        <v>11.89</v>
      </c>
      <c r="X164" s="11">
        <v>22.56</v>
      </c>
      <c r="Y164" s="64">
        <f t="shared" si="19"/>
        <v>34.450000000000003</v>
      </c>
      <c r="Z164" s="122">
        <v>7.79</v>
      </c>
      <c r="AA164" s="64"/>
      <c r="AB164" s="11">
        <v>3.75</v>
      </c>
      <c r="AC164" s="64">
        <v>22.25</v>
      </c>
      <c r="AD164" s="11">
        <v>4.9400000000000004</v>
      </c>
      <c r="AE164" s="11"/>
      <c r="AF164" s="11"/>
      <c r="AG164" s="64">
        <v>30.07</v>
      </c>
      <c r="AH164" s="64">
        <f t="shared" si="20"/>
        <v>10.150000000000006</v>
      </c>
      <c r="AI164" s="11"/>
    </row>
    <row r="165" spans="1:35" s="36" customFormat="1" ht="19.5" customHeight="1" x14ac:dyDescent="0.25">
      <c r="A165" s="123">
        <v>158</v>
      </c>
      <c r="B165" s="167" t="s">
        <v>352</v>
      </c>
      <c r="C165" s="3">
        <v>685663</v>
      </c>
      <c r="D165" s="3" t="s">
        <v>328</v>
      </c>
      <c r="E165" s="3" t="s">
        <v>356</v>
      </c>
      <c r="F165" s="59" t="s">
        <v>356</v>
      </c>
      <c r="G165" s="3" t="s">
        <v>356</v>
      </c>
      <c r="H165" s="3" t="s">
        <v>356</v>
      </c>
      <c r="I165" s="3" t="s">
        <v>356</v>
      </c>
      <c r="J165" s="54">
        <v>12.030000000000001</v>
      </c>
      <c r="K165" s="11">
        <v>22</v>
      </c>
      <c r="L165" s="11">
        <v>22.61</v>
      </c>
      <c r="M165" s="11">
        <v>2</v>
      </c>
      <c r="N165" s="160">
        <v>0</v>
      </c>
      <c r="O165" s="64">
        <f t="shared" si="16"/>
        <v>54.64</v>
      </c>
      <c r="P165" s="64">
        <v>22.45</v>
      </c>
      <c r="Q165" s="64">
        <v>5.54</v>
      </c>
      <c r="R165" s="64">
        <f t="shared" si="17"/>
        <v>71.55</v>
      </c>
      <c r="S165" s="11">
        <v>21.96</v>
      </c>
      <c r="T165" s="11">
        <v>2.27</v>
      </c>
      <c r="U165" s="112">
        <v>24.71</v>
      </c>
      <c r="V165" s="64"/>
      <c r="W165" s="64">
        <f t="shared" si="18"/>
        <v>66.53</v>
      </c>
      <c r="X165" s="11">
        <v>22.56</v>
      </c>
      <c r="Y165" s="64">
        <f t="shared" si="19"/>
        <v>89.09</v>
      </c>
      <c r="Z165" s="122">
        <v>7.79</v>
      </c>
      <c r="AA165" s="64"/>
      <c r="AB165" s="11">
        <v>3.75</v>
      </c>
      <c r="AC165" s="64">
        <v>22.25</v>
      </c>
      <c r="AD165" s="11">
        <v>4.9400000000000004</v>
      </c>
      <c r="AE165" s="11"/>
      <c r="AF165" s="11"/>
      <c r="AG165" s="64">
        <v>30.07</v>
      </c>
      <c r="AH165" s="64">
        <f t="shared" si="20"/>
        <v>64.789999999999992</v>
      </c>
      <c r="AI165" s="11"/>
    </row>
    <row r="166" spans="1:35" s="342" customFormat="1" ht="19.5" customHeight="1" x14ac:dyDescent="0.25">
      <c r="A166" s="334">
        <v>159</v>
      </c>
      <c r="B166" s="334" t="s">
        <v>440</v>
      </c>
      <c r="C166" s="347">
        <v>799365</v>
      </c>
      <c r="D166" s="334" t="s">
        <v>329</v>
      </c>
      <c r="E166" s="345" t="s">
        <v>441</v>
      </c>
      <c r="F166" s="345">
        <v>3265994800</v>
      </c>
      <c r="G166" s="345" t="s">
        <v>588</v>
      </c>
      <c r="H166" s="346" t="s">
        <v>589</v>
      </c>
      <c r="I166" s="334">
        <v>10</v>
      </c>
      <c r="J166" s="340">
        <v>11.929999999999993</v>
      </c>
      <c r="K166" s="334">
        <v>22</v>
      </c>
      <c r="L166" s="334">
        <v>22.61</v>
      </c>
      <c r="M166" s="334">
        <v>2</v>
      </c>
      <c r="N166" s="341">
        <f t="shared" si="15"/>
        <v>54.539999999999992</v>
      </c>
      <c r="O166" s="341">
        <f t="shared" si="16"/>
        <v>0</v>
      </c>
      <c r="P166" s="341">
        <v>22.45</v>
      </c>
      <c r="Q166" s="341">
        <v>5.54</v>
      </c>
      <c r="R166" s="341">
        <f t="shared" si="17"/>
        <v>16.91</v>
      </c>
      <c r="S166" s="334">
        <v>21.96</v>
      </c>
      <c r="T166" s="334">
        <v>2.27</v>
      </c>
      <c r="U166" s="334">
        <v>24.71</v>
      </c>
      <c r="V166" s="341"/>
      <c r="W166" s="341">
        <f t="shared" si="18"/>
        <v>11.89</v>
      </c>
      <c r="X166" s="334">
        <v>22.56</v>
      </c>
      <c r="Y166" s="341">
        <f t="shared" si="19"/>
        <v>34.450000000000003</v>
      </c>
      <c r="Z166" s="341">
        <v>7.79</v>
      </c>
      <c r="AA166" s="341"/>
      <c r="AB166" s="334">
        <v>3.75</v>
      </c>
      <c r="AC166" s="341">
        <v>22.25</v>
      </c>
      <c r="AD166" s="334">
        <v>4.9400000000000004</v>
      </c>
      <c r="AE166" s="334"/>
      <c r="AF166" s="334"/>
      <c r="AG166" s="341">
        <v>30.07</v>
      </c>
      <c r="AH166" s="341">
        <f t="shared" si="20"/>
        <v>10.150000000000006</v>
      </c>
      <c r="AI166" s="334"/>
    </row>
    <row r="167" spans="1:35" s="36" customFormat="1" ht="19.5" customHeight="1" x14ac:dyDescent="0.2">
      <c r="A167" s="123">
        <v>160</v>
      </c>
      <c r="B167" s="230" t="s">
        <v>440</v>
      </c>
      <c r="C167" s="3">
        <v>804635</v>
      </c>
      <c r="D167" s="140" t="s">
        <v>330</v>
      </c>
      <c r="E167" s="189" t="s">
        <v>513</v>
      </c>
      <c r="F167" s="205">
        <v>1210009086</v>
      </c>
      <c r="G167" s="206" t="s">
        <v>516</v>
      </c>
      <c r="H167" s="206">
        <v>1702471416</v>
      </c>
      <c r="I167" s="3">
        <v>66</v>
      </c>
      <c r="J167" s="54">
        <v>1.0199999999999854</v>
      </c>
      <c r="K167" s="11">
        <v>22</v>
      </c>
      <c r="L167" s="11">
        <v>22.61</v>
      </c>
      <c r="M167" s="11">
        <v>2</v>
      </c>
      <c r="N167" s="160">
        <f t="shared" si="15"/>
        <v>43.629999999999981</v>
      </c>
      <c r="O167" s="64">
        <f t="shared" si="16"/>
        <v>0</v>
      </c>
      <c r="P167" s="64">
        <v>22.45</v>
      </c>
      <c r="Q167" s="64">
        <v>5.54</v>
      </c>
      <c r="R167" s="64">
        <f t="shared" si="17"/>
        <v>16.91</v>
      </c>
      <c r="S167" s="11">
        <v>21.96</v>
      </c>
      <c r="T167" s="11">
        <v>2.27</v>
      </c>
      <c r="U167" s="112">
        <v>24.71</v>
      </c>
      <c r="V167" s="64"/>
      <c r="W167" s="64">
        <f t="shared" si="18"/>
        <v>11.89</v>
      </c>
      <c r="X167" s="11">
        <v>22.56</v>
      </c>
      <c r="Y167" s="64">
        <f t="shared" si="19"/>
        <v>34.450000000000003</v>
      </c>
      <c r="Z167" s="64"/>
      <c r="AA167" s="120">
        <v>18.95</v>
      </c>
      <c r="AB167" s="11">
        <v>3.75</v>
      </c>
      <c r="AC167" s="64">
        <v>22.25</v>
      </c>
      <c r="AD167" s="11">
        <v>4.9400000000000004</v>
      </c>
      <c r="AE167" s="11"/>
      <c r="AF167" s="11"/>
      <c r="AG167" s="64">
        <v>30.07</v>
      </c>
      <c r="AH167" s="64">
        <f t="shared" si="20"/>
        <v>-1.0100000000000016</v>
      </c>
      <c r="AI167" s="11"/>
    </row>
    <row r="168" spans="1:35" s="36" customFormat="1" ht="19.5" customHeight="1" x14ac:dyDescent="0.2">
      <c r="A168" s="123">
        <v>161</v>
      </c>
      <c r="B168" s="230" t="s">
        <v>440</v>
      </c>
      <c r="C168" s="3">
        <v>811925</v>
      </c>
      <c r="D168" s="3" t="s">
        <v>331</v>
      </c>
      <c r="E168" s="189" t="s">
        <v>492</v>
      </c>
      <c r="F168" s="184">
        <v>1051125730</v>
      </c>
      <c r="G168" s="189" t="s">
        <v>493</v>
      </c>
      <c r="H168" s="190">
        <v>1726131350</v>
      </c>
      <c r="I168" s="3">
        <v>30</v>
      </c>
      <c r="J168" s="54">
        <v>12.179999999999993</v>
      </c>
      <c r="K168" s="11">
        <v>22</v>
      </c>
      <c r="L168" s="11">
        <v>22.61</v>
      </c>
      <c r="M168" s="11">
        <v>2</v>
      </c>
      <c r="N168" s="160">
        <f t="shared" si="15"/>
        <v>54.789999999999992</v>
      </c>
      <c r="O168" s="64">
        <f t="shared" si="16"/>
        <v>0</v>
      </c>
      <c r="P168" s="64">
        <v>22.45</v>
      </c>
      <c r="Q168" s="64">
        <v>5.54</v>
      </c>
      <c r="R168" s="64">
        <f t="shared" si="17"/>
        <v>16.91</v>
      </c>
      <c r="S168" s="11">
        <v>21.96</v>
      </c>
      <c r="T168" s="11">
        <v>2.27</v>
      </c>
      <c r="U168" s="112">
        <v>24.71</v>
      </c>
      <c r="V168" s="64"/>
      <c r="W168" s="64">
        <f t="shared" si="18"/>
        <v>11.89</v>
      </c>
      <c r="X168" s="11">
        <v>22.56</v>
      </c>
      <c r="Y168" s="64">
        <f t="shared" si="19"/>
        <v>34.450000000000003</v>
      </c>
      <c r="Z168" s="122">
        <v>7.79</v>
      </c>
      <c r="AA168" s="64"/>
      <c r="AB168" s="11">
        <v>3.75</v>
      </c>
      <c r="AC168" s="64">
        <v>22.25</v>
      </c>
      <c r="AD168" s="11">
        <v>4.9400000000000004</v>
      </c>
      <c r="AE168" s="11"/>
      <c r="AF168" s="11"/>
      <c r="AG168" s="64">
        <v>30.07</v>
      </c>
      <c r="AH168" s="64">
        <f t="shared" si="20"/>
        <v>10.150000000000006</v>
      </c>
      <c r="AI168" s="11"/>
    </row>
    <row r="169" spans="1:35" s="36" customFormat="1" ht="19.5" customHeight="1" x14ac:dyDescent="0.2">
      <c r="A169" s="123">
        <v>162</v>
      </c>
      <c r="B169" s="230" t="s">
        <v>440</v>
      </c>
      <c r="C169" s="63">
        <v>771773</v>
      </c>
      <c r="D169" s="58" t="s">
        <v>332</v>
      </c>
      <c r="E169" s="184" t="s">
        <v>473</v>
      </c>
      <c r="F169" s="181">
        <v>1631017919</v>
      </c>
      <c r="G169" s="185" t="s">
        <v>474</v>
      </c>
      <c r="H169" s="183">
        <v>1707338073</v>
      </c>
      <c r="I169" s="3">
        <v>37</v>
      </c>
      <c r="J169" s="54">
        <v>12.179999999999993</v>
      </c>
      <c r="K169" s="11">
        <v>22</v>
      </c>
      <c r="L169" s="11">
        <v>22.61</v>
      </c>
      <c r="M169" s="11">
        <v>2</v>
      </c>
      <c r="N169" s="160">
        <f t="shared" si="15"/>
        <v>54.789999999999992</v>
      </c>
      <c r="O169" s="64">
        <f t="shared" si="16"/>
        <v>0</v>
      </c>
      <c r="P169" s="64">
        <v>22.45</v>
      </c>
      <c r="Q169" s="64">
        <v>5.54</v>
      </c>
      <c r="R169" s="64">
        <f t="shared" si="17"/>
        <v>16.91</v>
      </c>
      <c r="S169" s="11">
        <v>21.96</v>
      </c>
      <c r="T169" s="11">
        <v>2.27</v>
      </c>
      <c r="U169" s="112">
        <v>24.71</v>
      </c>
      <c r="V169" s="64"/>
      <c r="W169" s="64">
        <f t="shared" si="18"/>
        <v>11.89</v>
      </c>
      <c r="X169" s="11">
        <v>22.56</v>
      </c>
      <c r="Y169" s="64">
        <f t="shared" si="19"/>
        <v>34.450000000000003</v>
      </c>
      <c r="Z169" s="122">
        <v>7.79</v>
      </c>
      <c r="AA169" s="64"/>
      <c r="AB169" s="11">
        <v>3.75</v>
      </c>
      <c r="AC169" s="64">
        <v>22.25</v>
      </c>
      <c r="AD169" s="11">
        <v>4.9400000000000004</v>
      </c>
      <c r="AE169" s="11"/>
      <c r="AF169" s="11"/>
      <c r="AG169" s="64">
        <v>30.07</v>
      </c>
      <c r="AH169" s="64">
        <f t="shared" si="20"/>
        <v>10.150000000000006</v>
      </c>
      <c r="AI169" s="11"/>
    </row>
    <row r="170" spans="1:35" s="36" customFormat="1" ht="19.5" customHeight="1" x14ac:dyDescent="0.25">
      <c r="A170" s="123">
        <v>163</v>
      </c>
      <c r="B170" s="167" t="s">
        <v>352</v>
      </c>
      <c r="C170" s="63">
        <v>184034</v>
      </c>
      <c r="D170" s="3" t="s">
        <v>333</v>
      </c>
      <c r="E170" s="3" t="s">
        <v>356</v>
      </c>
      <c r="F170" s="59" t="s">
        <v>356</v>
      </c>
      <c r="G170" s="3" t="s">
        <v>356</v>
      </c>
      <c r="H170" s="3" t="s">
        <v>356</v>
      </c>
      <c r="I170" s="3" t="s">
        <v>356</v>
      </c>
      <c r="J170" s="54">
        <v>12.179999999999993</v>
      </c>
      <c r="K170" s="11">
        <v>22</v>
      </c>
      <c r="L170" s="11">
        <v>22.61</v>
      </c>
      <c r="M170" s="11">
        <v>2</v>
      </c>
      <c r="N170" s="160">
        <v>0</v>
      </c>
      <c r="O170" s="64">
        <f t="shared" si="16"/>
        <v>54.789999999999992</v>
      </c>
      <c r="P170" s="64">
        <v>22.45</v>
      </c>
      <c r="Q170" s="64">
        <v>5.54</v>
      </c>
      <c r="R170" s="64">
        <f t="shared" si="17"/>
        <v>71.699999999999989</v>
      </c>
      <c r="S170" s="11">
        <v>21.96</v>
      </c>
      <c r="T170" s="11">
        <v>2.27</v>
      </c>
      <c r="U170" s="112">
        <v>24.71</v>
      </c>
      <c r="V170" s="64"/>
      <c r="W170" s="64">
        <f t="shared" si="18"/>
        <v>66.680000000000007</v>
      </c>
      <c r="X170" s="11">
        <v>22.56</v>
      </c>
      <c r="Y170" s="64">
        <f t="shared" si="19"/>
        <v>89.240000000000009</v>
      </c>
      <c r="Z170" s="122">
        <v>7.79</v>
      </c>
      <c r="AA170" s="64"/>
      <c r="AB170" s="11">
        <v>3.75</v>
      </c>
      <c r="AC170" s="64">
        <v>22.25</v>
      </c>
      <c r="AD170" s="11">
        <v>4.9400000000000004</v>
      </c>
      <c r="AE170" s="11"/>
      <c r="AF170" s="11"/>
      <c r="AG170" s="64">
        <v>30.07</v>
      </c>
      <c r="AH170" s="64">
        <f t="shared" si="20"/>
        <v>64.94</v>
      </c>
      <c r="AI170" s="11"/>
    </row>
    <row r="171" spans="1:35" s="36" customFormat="1" ht="19.5" customHeight="1" x14ac:dyDescent="0.2">
      <c r="A171" s="123">
        <v>164</v>
      </c>
      <c r="B171" s="230" t="s">
        <v>440</v>
      </c>
      <c r="C171" s="63">
        <v>681031</v>
      </c>
      <c r="D171" s="140" t="s">
        <v>334</v>
      </c>
      <c r="E171" s="171" t="s">
        <v>441</v>
      </c>
      <c r="F171" s="172" t="s">
        <v>459</v>
      </c>
      <c r="G171" s="175" t="s">
        <v>460</v>
      </c>
      <c r="H171" s="176">
        <v>1709814840</v>
      </c>
      <c r="I171" s="3">
        <v>10</v>
      </c>
      <c r="J171" s="54">
        <v>1.0199999999999854</v>
      </c>
      <c r="K171" s="11">
        <v>22</v>
      </c>
      <c r="L171" s="11">
        <v>22.61</v>
      </c>
      <c r="M171" s="11">
        <v>2</v>
      </c>
      <c r="N171" s="160">
        <f t="shared" si="15"/>
        <v>43.629999999999981</v>
      </c>
      <c r="O171" s="64">
        <f t="shared" si="16"/>
        <v>0</v>
      </c>
      <c r="P171" s="64">
        <v>22.45</v>
      </c>
      <c r="Q171" s="64">
        <v>5.54</v>
      </c>
      <c r="R171" s="64">
        <f t="shared" si="17"/>
        <v>16.91</v>
      </c>
      <c r="S171" s="11">
        <v>21.96</v>
      </c>
      <c r="T171" s="11">
        <v>2.27</v>
      </c>
      <c r="U171" s="112">
        <v>24.71</v>
      </c>
      <c r="V171" s="64"/>
      <c r="W171" s="64">
        <f t="shared" si="18"/>
        <v>11.89</v>
      </c>
      <c r="X171" s="11">
        <v>22.56</v>
      </c>
      <c r="Y171" s="64">
        <f t="shared" si="19"/>
        <v>34.450000000000003</v>
      </c>
      <c r="Z171" s="64"/>
      <c r="AA171" s="120">
        <v>18.95</v>
      </c>
      <c r="AB171" s="11">
        <v>3.75</v>
      </c>
      <c r="AC171" s="64">
        <v>22.25</v>
      </c>
      <c r="AD171" s="11">
        <v>4.9400000000000004</v>
      </c>
      <c r="AE171" s="11"/>
      <c r="AF171" s="11"/>
      <c r="AG171" s="64">
        <v>30.07</v>
      </c>
      <c r="AH171" s="64">
        <f t="shared" si="20"/>
        <v>-1.0100000000000016</v>
      </c>
      <c r="AI171" s="11"/>
    </row>
    <row r="172" spans="1:35" s="36" customFormat="1" ht="19.5" customHeight="1" x14ac:dyDescent="0.2">
      <c r="A172" s="123">
        <v>165</v>
      </c>
      <c r="B172" s="230" t="s">
        <v>440</v>
      </c>
      <c r="C172" s="63">
        <v>557043</v>
      </c>
      <c r="D172" s="3" t="s">
        <v>335</v>
      </c>
      <c r="E172" s="220" t="s">
        <v>518</v>
      </c>
      <c r="F172" s="221" t="s">
        <v>566</v>
      </c>
      <c r="G172" s="222" t="s">
        <v>567</v>
      </c>
      <c r="H172" s="223" t="s">
        <v>568</v>
      </c>
      <c r="I172" s="3">
        <v>42</v>
      </c>
      <c r="J172" s="54">
        <v>0.76999999999998536</v>
      </c>
      <c r="K172" s="11">
        <v>22</v>
      </c>
      <c r="L172" s="11">
        <v>22.61</v>
      </c>
      <c r="M172" s="11">
        <v>2</v>
      </c>
      <c r="N172" s="160">
        <f t="shared" si="15"/>
        <v>43.379999999999981</v>
      </c>
      <c r="O172" s="64">
        <f t="shared" si="16"/>
        <v>0</v>
      </c>
      <c r="P172" s="64">
        <v>22.45</v>
      </c>
      <c r="Q172" s="64">
        <v>5.54</v>
      </c>
      <c r="R172" s="64">
        <f t="shared" si="17"/>
        <v>16.91</v>
      </c>
      <c r="S172" s="11">
        <v>21.96</v>
      </c>
      <c r="T172" s="11">
        <v>2.27</v>
      </c>
      <c r="U172" s="112">
        <v>24.71</v>
      </c>
      <c r="V172" s="64"/>
      <c r="W172" s="64">
        <f t="shared" si="18"/>
        <v>11.89</v>
      </c>
      <c r="X172" s="11">
        <v>22.56</v>
      </c>
      <c r="Y172" s="64">
        <f t="shared" si="19"/>
        <v>34.450000000000003</v>
      </c>
      <c r="Z172" s="64"/>
      <c r="AA172" s="120">
        <v>18.95</v>
      </c>
      <c r="AB172" s="11">
        <v>3.75</v>
      </c>
      <c r="AC172" s="64">
        <v>22.25</v>
      </c>
      <c r="AD172" s="11">
        <v>4.9400000000000004</v>
      </c>
      <c r="AE172" s="11"/>
      <c r="AF172" s="11"/>
      <c r="AG172" s="64">
        <v>30.07</v>
      </c>
      <c r="AH172" s="64">
        <f t="shared" si="20"/>
        <v>-1.0100000000000016</v>
      </c>
      <c r="AI172" s="11"/>
    </row>
    <row r="173" spans="1:35" s="330" customFormat="1" ht="19.5" customHeight="1" x14ac:dyDescent="0.2">
      <c r="A173" s="322">
        <v>166</v>
      </c>
      <c r="B173" s="322" t="s">
        <v>440</v>
      </c>
      <c r="C173" s="333">
        <v>721248</v>
      </c>
      <c r="D173" s="322" t="s">
        <v>336</v>
      </c>
      <c r="E173" s="360" t="s">
        <v>544</v>
      </c>
      <c r="F173" s="324">
        <v>11443020026</v>
      </c>
      <c r="G173" s="331" t="s">
        <v>336</v>
      </c>
      <c r="H173" s="332">
        <v>1750845207</v>
      </c>
      <c r="I173" s="322">
        <v>272</v>
      </c>
      <c r="J173" s="328">
        <v>12.179999999999993</v>
      </c>
      <c r="K173" s="322">
        <v>22</v>
      </c>
      <c r="L173" s="322">
        <v>22.61</v>
      </c>
      <c r="M173" s="322">
        <v>2</v>
      </c>
      <c r="N173" s="329">
        <f t="shared" si="15"/>
        <v>54.789999999999992</v>
      </c>
      <c r="O173" s="329">
        <f t="shared" si="16"/>
        <v>0</v>
      </c>
      <c r="P173" s="329">
        <v>22.45</v>
      </c>
      <c r="Q173" s="329">
        <v>5.54</v>
      </c>
      <c r="R173" s="329">
        <f t="shared" si="17"/>
        <v>16.91</v>
      </c>
      <c r="S173" s="322">
        <v>21.96</v>
      </c>
      <c r="T173" s="322">
        <v>2.27</v>
      </c>
      <c r="U173" s="322">
        <v>24.71</v>
      </c>
      <c r="V173" s="329"/>
      <c r="W173" s="329">
        <f t="shared" si="18"/>
        <v>11.89</v>
      </c>
      <c r="X173" s="322">
        <v>22.56</v>
      </c>
      <c r="Y173" s="329">
        <f t="shared" si="19"/>
        <v>34.450000000000003</v>
      </c>
      <c r="Z173" s="329">
        <v>7.79</v>
      </c>
      <c r="AA173" s="329"/>
      <c r="AB173" s="322">
        <v>3.75</v>
      </c>
      <c r="AC173" s="329">
        <v>22.25</v>
      </c>
      <c r="AD173" s="322">
        <v>4.9400000000000004</v>
      </c>
      <c r="AE173" s="322"/>
      <c r="AF173" s="322"/>
      <c r="AG173" s="329">
        <v>30.07</v>
      </c>
      <c r="AH173" s="329">
        <f t="shared" si="20"/>
        <v>10.150000000000006</v>
      </c>
      <c r="AI173" s="322"/>
    </row>
    <row r="174" spans="1:35" s="36" customFormat="1" ht="19.5" customHeight="1" x14ac:dyDescent="0.2">
      <c r="A174" s="123">
        <v>167</v>
      </c>
      <c r="B174" s="230" t="s">
        <v>440</v>
      </c>
      <c r="C174" s="63">
        <v>856830</v>
      </c>
      <c r="D174" s="58" t="s">
        <v>337</v>
      </c>
      <c r="E174" s="189" t="s">
        <v>483</v>
      </c>
      <c r="F174" s="184">
        <v>12381025956</v>
      </c>
      <c r="G174" s="189" t="s">
        <v>522</v>
      </c>
      <c r="H174" s="190">
        <v>1720248168</v>
      </c>
      <c r="I174" s="3">
        <v>36</v>
      </c>
      <c r="J174" s="54">
        <v>11.929999999999993</v>
      </c>
      <c r="K174" s="11">
        <v>22</v>
      </c>
      <c r="L174" s="11">
        <v>22.61</v>
      </c>
      <c r="M174" s="11">
        <v>2</v>
      </c>
      <c r="N174" s="160">
        <f t="shared" si="15"/>
        <v>54.539999999999992</v>
      </c>
      <c r="O174" s="64">
        <f t="shared" si="16"/>
        <v>0</v>
      </c>
      <c r="P174" s="64">
        <v>22.45</v>
      </c>
      <c r="Q174" s="64">
        <v>5.54</v>
      </c>
      <c r="R174" s="64">
        <f t="shared" si="17"/>
        <v>16.91</v>
      </c>
      <c r="S174" s="11">
        <v>21.96</v>
      </c>
      <c r="T174" s="11">
        <v>2.27</v>
      </c>
      <c r="U174" s="112">
        <v>24.71</v>
      </c>
      <c r="V174" s="64"/>
      <c r="W174" s="64">
        <f t="shared" si="18"/>
        <v>11.89</v>
      </c>
      <c r="X174" s="11">
        <v>22.56</v>
      </c>
      <c r="Y174" s="64">
        <f t="shared" si="19"/>
        <v>34.450000000000003</v>
      </c>
      <c r="Z174" s="122">
        <v>7.79</v>
      </c>
      <c r="AA174" s="64"/>
      <c r="AB174" s="11">
        <v>3.75</v>
      </c>
      <c r="AC174" s="64">
        <v>22.25</v>
      </c>
      <c r="AD174" s="11">
        <v>4.9400000000000004</v>
      </c>
      <c r="AE174" s="11"/>
      <c r="AF174" s="11"/>
      <c r="AG174" s="64">
        <v>30.07</v>
      </c>
      <c r="AH174" s="64">
        <f t="shared" si="20"/>
        <v>10.150000000000006</v>
      </c>
      <c r="AI174" s="11"/>
    </row>
    <row r="175" spans="1:35" s="36" customFormat="1" ht="19.5" customHeight="1" x14ac:dyDescent="0.25">
      <c r="A175" s="123">
        <v>168</v>
      </c>
      <c r="B175" s="167" t="s">
        <v>352</v>
      </c>
      <c r="C175" s="63">
        <v>175453</v>
      </c>
      <c r="D175" s="140" t="s">
        <v>338</v>
      </c>
      <c r="E175" s="3" t="s">
        <v>356</v>
      </c>
      <c r="F175" s="59" t="s">
        <v>356</v>
      </c>
      <c r="G175" s="3" t="s">
        <v>356</v>
      </c>
      <c r="H175" s="3" t="s">
        <v>356</v>
      </c>
      <c r="I175" s="3" t="s">
        <v>356</v>
      </c>
      <c r="J175" s="54">
        <v>1.0199999999999854</v>
      </c>
      <c r="K175" s="11">
        <v>22</v>
      </c>
      <c r="L175" s="11">
        <v>22.61</v>
      </c>
      <c r="M175" s="11">
        <v>2</v>
      </c>
      <c r="N175" s="160">
        <v>0</v>
      </c>
      <c r="O175" s="64">
        <f t="shared" si="16"/>
        <v>43.629999999999981</v>
      </c>
      <c r="P175" s="64">
        <v>22.45</v>
      </c>
      <c r="Q175" s="64">
        <v>5.54</v>
      </c>
      <c r="R175" s="64">
        <f t="shared" si="17"/>
        <v>60.539999999999985</v>
      </c>
      <c r="S175" s="11">
        <v>21.96</v>
      </c>
      <c r="T175" s="11">
        <v>2.27</v>
      </c>
      <c r="U175" s="112">
        <v>24.71</v>
      </c>
      <c r="V175" s="64"/>
      <c r="W175" s="64">
        <f t="shared" si="18"/>
        <v>55.519999999999989</v>
      </c>
      <c r="X175" s="11">
        <v>22.56</v>
      </c>
      <c r="Y175" s="64">
        <f t="shared" si="19"/>
        <v>78.079999999999984</v>
      </c>
      <c r="Z175" s="64"/>
      <c r="AA175" s="120">
        <v>18.95</v>
      </c>
      <c r="AB175" s="11">
        <v>3.75</v>
      </c>
      <c r="AC175" s="64">
        <v>22.25</v>
      </c>
      <c r="AD175" s="11">
        <v>4.9400000000000004</v>
      </c>
      <c r="AE175" s="11"/>
      <c r="AF175" s="11"/>
      <c r="AG175" s="64">
        <v>30.07</v>
      </c>
      <c r="AH175" s="64">
        <f t="shared" si="20"/>
        <v>42.619999999999983</v>
      </c>
      <c r="AI175" s="11"/>
    </row>
    <row r="176" spans="1:35" s="342" customFormat="1" ht="19.5" customHeight="1" x14ac:dyDescent="0.2">
      <c r="A176" s="334">
        <v>169</v>
      </c>
      <c r="B176" s="334" t="s">
        <v>440</v>
      </c>
      <c r="C176" s="335">
        <v>574493</v>
      </c>
      <c r="D176" s="334" t="s">
        <v>339</v>
      </c>
      <c r="E176" s="336" t="s">
        <v>441</v>
      </c>
      <c r="F176" s="337">
        <v>2201598393</v>
      </c>
      <c r="G176" s="338" t="s">
        <v>502</v>
      </c>
      <c r="H176" s="339">
        <v>1719606137</v>
      </c>
      <c r="I176" s="334">
        <v>10</v>
      </c>
      <c r="J176" s="340">
        <v>1.0199999999999854</v>
      </c>
      <c r="K176" s="334">
        <v>22</v>
      </c>
      <c r="L176" s="334">
        <v>22.61</v>
      </c>
      <c r="M176" s="334">
        <v>2</v>
      </c>
      <c r="N176" s="341">
        <f t="shared" si="15"/>
        <v>43.629999999999981</v>
      </c>
      <c r="O176" s="341">
        <f t="shared" si="16"/>
        <v>0</v>
      </c>
      <c r="P176" s="341">
        <v>22.45</v>
      </c>
      <c r="Q176" s="341">
        <v>5.54</v>
      </c>
      <c r="R176" s="341">
        <f t="shared" si="17"/>
        <v>16.91</v>
      </c>
      <c r="S176" s="334">
        <v>21.96</v>
      </c>
      <c r="T176" s="334">
        <v>2.27</v>
      </c>
      <c r="U176" s="334">
        <v>24.71</v>
      </c>
      <c r="V176" s="341"/>
      <c r="W176" s="341">
        <f t="shared" si="18"/>
        <v>11.89</v>
      </c>
      <c r="X176" s="334">
        <v>22.56</v>
      </c>
      <c r="Y176" s="341">
        <f t="shared" si="19"/>
        <v>34.450000000000003</v>
      </c>
      <c r="Z176" s="341"/>
      <c r="AA176" s="341">
        <v>18.95</v>
      </c>
      <c r="AB176" s="334">
        <v>3.75</v>
      </c>
      <c r="AC176" s="341">
        <v>22.25</v>
      </c>
      <c r="AD176" s="334">
        <v>4.9400000000000004</v>
      </c>
      <c r="AE176" s="334"/>
      <c r="AF176" s="334"/>
      <c r="AG176" s="341">
        <v>30.07</v>
      </c>
      <c r="AH176" s="341">
        <f t="shared" si="20"/>
        <v>-1.0100000000000016</v>
      </c>
      <c r="AI176" s="334"/>
    </row>
    <row r="177" spans="1:35" s="36" customFormat="1" ht="19.5" customHeight="1" x14ac:dyDescent="0.2">
      <c r="A177" s="123">
        <v>170</v>
      </c>
      <c r="B177" s="230" t="s">
        <v>440</v>
      </c>
      <c r="C177" s="63">
        <v>830945</v>
      </c>
      <c r="D177" s="3" t="s">
        <v>340</v>
      </c>
      <c r="E177" s="189" t="s">
        <v>441</v>
      </c>
      <c r="F177" s="184">
        <v>2204488979</v>
      </c>
      <c r="G177" s="189" t="s">
        <v>503</v>
      </c>
      <c r="H177" s="190">
        <v>1720019767</v>
      </c>
      <c r="I177" s="3">
        <v>10</v>
      </c>
      <c r="J177" s="54">
        <v>12.179999999999993</v>
      </c>
      <c r="K177" s="11">
        <v>22</v>
      </c>
      <c r="L177" s="11">
        <v>22.61</v>
      </c>
      <c r="M177" s="11">
        <v>2</v>
      </c>
      <c r="N177" s="160">
        <f t="shared" si="15"/>
        <v>54.789999999999992</v>
      </c>
      <c r="O177" s="64">
        <f t="shared" si="16"/>
        <v>0</v>
      </c>
      <c r="P177" s="64">
        <v>22.45</v>
      </c>
      <c r="Q177" s="64">
        <v>5.54</v>
      </c>
      <c r="R177" s="64">
        <f t="shared" si="17"/>
        <v>16.91</v>
      </c>
      <c r="S177" s="11">
        <v>21.96</v>
      </c>
      <c r="T177" s="11">
        <v>2.27</v>
      </c>
      <c r="U177" s="112">
        <v>24.71</v>
      </c>
      <c r="V177" s="64"/>
      <c r="W177" s="64">
        <f t="shared" si="18"/>
        <v>11.89</v>
      </c>
      <c r="X177" s="11">
        <v>22.56</v>
      </c>
      <c r="Y177" s="64">
        <f t="shared" si="19"/>
        <v>34.450000000000003</v>
      </c>
      <c r="Z177" s="122">
        <v>7.79</v>
      </c>
      <c r="AA177" s="64"/>
      <c r="AB177" s="11">
        <v>3.75</v>
      </c>
      <c r="AC177" s="64">
        <v>22.25</v>
      </c>
      <c r="AD177" s="11">
        <v>4.9400000000000004</v>
      </c>
      <c r="AE177" s="11"/>
      <c r="AF177" s="11"/>
      <c r="AG177" s="64">
        <v>30.07</v>
      </c>
      <c r="AH177" s="64">
        <f t="shared" si="20"/>
        <v>10.150000000000006</v>
      </c>
      <c r="AI177" s="11"/>
    </row>
    <row r="178" spans="1:35" s="36" customFormat="1" ht="19.5" customHeight="1" x14ac:dyDescent="0.2">
      <c r="A178" s="123">
        <v>171</v>
      </c>
      <c r="B178" s="230" t="s">
        <v>440</v>
      </c>
      <c r="C178" s="63">
        <v>811927</v>
      </c>
      <c r="D178" s="3" t="s">
        <v>341</v>
      </c>
      <c r="E178" s="189" t="s">
        <v>441</v>
      </c>
      <c r="F178" s="184">
        <v>2204164246</v>
      </c>
      <c r="G178" s="189" t="s">
        <v>485</v>
      </c>
      <c r="H178" s="190">
        <v>1722845524</v>
      </c>
      <c r="I178" s="3">
        <v>10</v>
      </c>
      <c r="J178" s="54">
        <v>0.76999999999998536</v>
      </c>
      <c r="K178" s="11">
        <v>22</v>
      </c>
      <c r="L178" s="11">
        <v>22.61</v>
      </c>
      <c r="M178" s="11">
        <v>2</v>
      </c>
      <c r="N178" s="160">
        <f t="shared" si="15"/>
        <v>43.379999999999981</v>
      </c>
      <c r="O178" s="64">
        <f t="shared" si="16"/>
        <v>0</v>
      </c>
      <c r="P178" s="64">
        <v>22.45</v>
      </c>
      <c r="Q178" s="64">
        <v>5.54</v>
      </c>
      <c r="R178" s="64">
        <f t="shared" si="17"/>
        <v>16.91</v>
      </c>
      <c r="S178" s="11">
        <v>21.96</v>
      </c>
      <c r="T178" s="11">
        <v>2.27</v>
      </c>
      <c r="U178" s="112">
        <v>24.71</v>
      </c>
      <c r="V178" s="64"/>
      <c r="W178" s="64">
        <f t="shared" si="18"/>
        <v>11.89</v>
      </c>
      <c r="X178" s="11">
        <v>22.56</v>
      </c>
      <c r="Y178" s="64">
        <f t="shared" si="19"/>
        <v>34.450000000000003</v>
      </c>
      <c r="Z178" s="64"/>
      <c r="AA178" s="120">
        <v>18.95</v>
      </c>
      <c r="AB178" s="11">
        <v>3.75</v>
      </c>
      <c r="AC178" s="64">
        <v>22.25</v>
      </c>
      <c r="AD178" s="11">
        <v>4.9400000000000004</v>
      </c>
      <c r="AE178" s="11"/>
      <c r="AF178" s="11"/>
      <c r="AG178" s="64">
        <v>30.07</v>
      </c>
      <c r="AH178" s="64">
        <f t="shared" si="20"/>
        <v>-1.0100000000000016</v>
      </c>
      <c r="AI178" s="11"/>
    </row>
    <row r="179" spans="1:35" s="36" customFormat="1" ht="19.5" customHeight="1" x14ac:dyDescent="0.25">
      <c r="A179" s="123">
        <v>172</v>
      </c>
      <c r="B179" s="167" t="s">
        <v>352</v>
      </c>
      <c r="C179" s="63">
        <v>707815</v>
      </c>
      <c r="D179" s="140" t="s">
        <v>342</v>
      </c>
      <c r="E179" s="3" t="s">
        <v>356</v>
      </c>
      <c r="F179" s="59" t="s">
        <v>356</v>
      </c>
      <c r="G179" s="3" t="s">
        <v>356</v>
      </c>
      <c r="H179" s="3" t="s">
        <v>356</v>
      </c>
      <c r="I179" s="3" t="s">
        <v>356</v>
      </c>
      <c r="J179" s="54">
        <v>1.0199999999999854</v>
      </c>
      <c r="K179" s="11">
        <v>22</v>
      </c>
      <c r="L179" s="11">
        <v>22.61</v>
      </c>
      <c r="M179" s="11">
        <v>2</v>
      </c>
      <c r="N179" s="160">
        <v>0</v>
      </c>
      <c r="O179" s="64">
        <f t="shared" si="16"/>
        <v>43.629999999999981</v>
      </c>
      <c r="P179" s="64">
        <v>22.45</v>
      </c>
      <c r="Q179" s="64">
        <v>5.54</v>
      </c>
      <c r="R179" s="64">
        <f t="shared" si="17"/>
        <v>60.539999999999985</v>
      </c>
      <c r="S179" s="11">
        <v>21.96</v>
      </c>
      <c r="T179" s="11">
        <v>2.27</v>
      </c>
      <c r="U179" s="112">
        <v>24.71</v>
      </c>
      <c r="V179" s="64"/>
      <c r="W179" s="64">
        <f t="shared" si="18"/>
        <v>55.519999999999989</v>
      </c>
      <c r="X179" s="11">
        <v>22.56</v>
      </c>
      <c r="Y179" s="64">
        <f t="shared" si="19"/>
        <v>78.079999999999984</v>
      </c>
      <c r="Z179" s="64"/>
      <c r="AA179" s="120">
        <v>18.95</v>
      </c>
      <c r="AB179" s="11">
        <v>3.75</v>
      </c>
      <c r="AC179" s="64">
        <v>22.25</v>
      </c>
      <c r="AD179" s="11">
        <v>4.9400000000000004</v>
      </c>
      <c r="AE179" s="11"/>
      <c r="AF179" s="11"/>
      <c r="AG179" s="64">
        <v>30.07</v>
      </c>
      <c r="AH179" s="64">
        <f t="shared" si="20"/>
        <v>42.619999999999983</v>
      </c>
      <c r="AI179" s="11"/>
    </row>
    <row r="180" spans="1:35" s="36" customFormat="1" ht="19.5" customHeight="1" x14ac:dyDescent="0.2">
      <c r="A180" s="123">
        <v>173</v>
      </c>
      <c r="B180" s="230" t="s">
        <v>440</v>
      </c>
      <c r="C180" s="63">
        <v>401773</v>
      </c>
      <c r="D180" s="140" t="s">
        <v>343</v>
      </c>
      <c r="E180" s="189" t="s">
        <v>441</v>
      </c>
      <c r="F180" s="184">
        <v>2203891999</v>
      </c>
      <c r="G180" s="189" t="s">
        <v>546</v>
      </c>
      <c r="H180" s="190">
        <v>1727080903</v>
      </c>
      <c r="I180" s="3">
        <v>10</v>
      </c>
      <c r="J180" s="54">
        <v>1.0199999999999854</v>
      </c>
      <c r="K180" s="11">
        <v>22</v>
      </c>
      <c r="L180" s="11">
        <v>22.61</v>
      </c>
      <c r="M180" s="11">
        <v>2</v>
      </c>
      <c r="N180" s="160">
        <f t="shared" si="15"/>
        <v>43.629999999999981</v>
      </c>
      <c r="O180" s="64">
        <f t="shared" si="16"/>
        <v>0</v>
      </c>
      <c r="P180" s="64">
        <v>22.45</v>
      </c>
      <c r="Q180" s="64">
        <v>5.54</v>
      </c>
      <c r="R180" s="64">
        <f t="shared" si="17"/>
        <v>16.91</v>
      </c>
      <c r="S180" s="11">
        <v>21.96</v>
      </c>
      <c r="T180" s="11">
        <v>2.27</v>
      </c>
      <c r="U180" s="112">
        <v>24.71</v>
      </c>
      <c r="V180" s="64"/>
      <c r="W180" s="64">
        <f t="shared" si="18"/>
        <v>11.89</v>
      </c>
      <c r="X180" s="11">
        <v>22.56</v>
      </c>
      <c r="Y180" s="64">
        <f t="shared" si="19"/>
        <v>34.450000000000003</v>
      </c>
      <c r="Z180" s="64"/>
      <c r="AA180" s="120">
        <v>18.95</v>
      </c>
      <c r="AB180" s="11">
        <v>3.75</v>
      </c>
      <c r="AC180" s="64">
        <v>22.25</v>
      </c>
      <c r="AD180" s="11">
        <v>4.9400000000000004</v>
      </c>
      <c r="AE180" s="11"/>
      <c r="AF180" s="11"/>
      <c r="AG180" s="64">
        <v>30.07</v>
      </c>
      <c r="AH180" s="64">
        <f t="shared" si="20"/>
        <v>-1.0100000000000016</v>
      </c>
      <c r="AI180" s="11"/>
    </row>
    <row r="181" spans="1:35" s="36" customFormat="1" ht="19.5" customHeight="1" x14ac:dyDescent="0.25">
      <c r="A181" s="123">
        <v>174</v>
      </c>
      <c r="B181" s="167" t="s">
        <v>352</v>
      </c>
      <c r="C181" s="63">
        <v>798804</v>
      </c>
      <c r="D181" s="3" t="s">
        <v>344</v>
      </c>
      <c r="E181" s="3" t="s">
        <v>356</v>
      </c>
      <c r="F181" s="59" t="s">
        <v>356</v>
      </c>
      <c r="G181" s="3" t="s">
        <v>356</v>
      </c>
      <c r="H181" s="3" t="s">
        <v>356</v>
      </c>
      <c r="I181" s="3" t="s">
        <v>356</v>
      </c>
      <c r="J181" s="54">
        <v>0.76999999999998536</v>
      </c>
      <c r="K181" s="11">
        <v>22</v>
      </c>
      <c r="L181" s="11">
        <v>22.61</v>
      </c>
      <c r="M181" s="11">
        <v>2</v>
      </c>
      <c r="N181" s="160">
        <v>0</v>
      </c>
      <c r="O181" s="64">
        <f t="shared" si="16"/>
        <v>43.379999999999981</v>
      </c>
      <c r="P181" s="64">
        <v>22.45</v>
      </c>
      <c r="Q181" s="64">
        <v>5.54</v>
      </c>
      <c r="R181" s="64">
        <f t="shared" si="17"/>
        <v>60.289999999999985</v>
      </c>
      <c r="S181" s="11">
        <v>21.96</v>
      </c>
      <c r="T181" s="11">
        <v>2.27</v>
      </c>
      <c r="U181" s="112">
        <v>24.71</v>
      </c>
      <c r="V181" s="64"/>
      <c r="W181" s="64">
        <f t="shared" si="18"/>
        <v>55.269999999999989</v>
      </c>
      <c r="X181" s="11">
        <v>22.56</v>
      </c>
      <c r="Y181" s="64">
        <f t="shared" si="19"/>
        <v>77.829999999999984</v>
      </c>
      <c r="Z181" s="64"/>
      <c r="AA181" s="120">
        <v>18.95</v>
      </c>
      <c r="AB181" s="11">
        <v>3.75</v>
      </c>
      <c r="AC181" s="64">
        <v>22.25</v>
      </c>
      <c r="AD181" s="11">
        <v>4.9400000000000004</v>
      </c>
      <c r="AE181" s="11"/>
      <c r="AF181" s="11"/>
      <c r="AG181" s="64">
        <v>30.07</v>
      </c>
      <c r="AH181" s="64">
        <f t="shared" si="20"/>
        <v>42.369999999999983</v>
      </c>
      <c r="AI181" s="11"/>
    </row>
    <row r="182" spans="1:35" s="36" customFormat="1" ht="19.5" customHeight="1" x14ac:dyDescent="0.2">
      <c r="A182" s="123">
        <v>175</v>
      </c>
      <c r="B182" s="230" t="s">
        <v>440</v>
      </c>
      <c r="C182" s="63">
        <v>811891</v>
      </c>
      <c r="D182" s="3" t="s">
        <v>345</v>
      </c>
      <c r="E182" s="189" t="s">
        <v>441</v>
      </c>
      <c r="F182" s="184">
        <v>2204488979</v>
      </c>
      <c r="G182" s="189" t="s">
        <v>503</v>
      </c>
      <c r="H182" s="190">
        <v>1720019767</v>
      </c>
      <c r="I182" s="3">
        <v>10</v>
      </c>
      <c r="J182" s="54">
        <v>11.929999999999993</v>
      </c>
      <c r="K182" s="11">
        <v>22</v>
      </c>
      <c r="L182" s="11">
        <v>22.61</v>
      </c>
      <c r="M182" s="11">
        <v>2</v>
      </c>
      <c r="N182" s="160">
        <f t="shared" si="15"/>
        <v>54.539999999999992</v>
      </c>
      <c r="O182" s="64">
        <f t="shared" si="16"/>
        <v>0</v>
      </c>
      <c r="P182" s="64">
        <v>22.45</v>
      </c>
      <c r="Q182" s="64">
        <v>5.54</v>
      </c>
      <c r="R182" s="64">
        <f t="shared" si="17"/>
        <v>16.91</v>
      </c>
      <c r="S182" s="11">
        <v>21.96</v>
      </c>
      <c r="T182" s="11">
        <v>2.27</v>
      </c>
      <c r="U182" s="112">
        <v>24.71</v>
      </c>
      <c r="V182" s="64"/>
      <c r="W182" s="64">
        <f t="shared" si="18"/>
        <v>11.89</v>
      </c>
      <c r="X182" s="11">
        <v>22.56</v>
      </c>
      <c r="Y182" s="64">
        <f t="shared" si="19"/>
        <v>34.450000000000003</v>
      </c>
      <c r="Z182" s="122">
        <v>7.79</v>
      </c>
      <c r="AA182" s="64"/>
      <c r="AB182" s="11">
        <v>3.75</v>
      </c>
      <c r="AC182" s="64">
        <v>22.25</v>
      </c>
      <c r="AD182" s="11">
        <v>4.9400000000000004</v>
      </c>
      <c r="AE182" s="11"/>
      <c r="AF182" s="11"/>
      <c r="AG182" s="64">
        <v>30.07</v>
      </c>
      <c r="AH182" s="64">
        <f t="shared" si="20"/>
        <v>10.150000000000006</v>
      </c>
      <c r="AI182" s="11"/>
    </row>
    <row r="183" spans="1:35" s="36" customFormat="1" ht="19.5" customHeight="1" x14ac:dyDescent="0.2">
      <c r="A183" s="123">
        <v>176</v>
      </c>
      <c r="B183" s="230" t="s">
        <v>440</v>
      </c>
      <c r="C183" s="63">
        <v>170030</v>
      </c>
      <c r="D183" s="3" t="s">
        <v>346</v>
      </c>
      <c r="E183" s="202" t="s">
        <v>506</v>
      </c>
      <c r="F183" s="203" t="s">
        <v>507</v>
      </c>
      <c r="G183" s="204" t="s">
        <v>508</v>
      </c>
      <c r="H183" s="186" t="s">
        <v>509</v>
      </c>
      <c r="I183" s="3">
        <v>429</v>
      </c>
      <c r="J183" s="54">
        <v>12.179999999999993</v>
      </c>
      <c r="K183" s="11">
        <v>22</v>
      </c>
      <c r="L183" s="11">
        <v>22.61</v>
      </c>
      <c r="M183" s="11">
        <v>2</v>
      </c>
      <c r="N183" s="160">
        <f t="shared" si="15"/>
        <v>54.789999999999992</v>
      </c>
      <c r="O183" s="64">
        <f t="shared" si="16"/>
        <v>0</v>
      </c>
      <c r="P183" s="64">
        <v>22.45</v>
      </c>
      <c r="Q183" s="64">
        <v>5.54</v>
      </c>
      <c r="R183" s="64">
        <f t="shared" si="17"/>
        <v>16.91</v>
      </c>
      <c r="S183" s="11">
        <v>21.96</v>
      </c>
      <c r="T183" s="11">
        <v>2.27</v>
      </c>
      <c r="U183" s="112">
        <v>24.71</v>
      </c>
      <c r="V183" s="64"/>
      <c r="W183" s="64">
        <f t="shared" si="18"/>
        <v>11.89</v>
      </c>
      <c r="X183" s="11">
        <v>22.56</v>
      </c>
      <c r="Y183" s="64">
        <f t="shared" si="19"/>
        <v>34.450000000000003</v>
      </c>
      <c r="Z183" s="122">
        <v>7.79</v>
      </c>
      <c r="AA183" s="64"/>
      <c r="AB183" s="11">
        <v>3.75</v>
      </c>
      <c r="AC183" s="64">
        <v>22.25</v>
      </c>
      <c r="AD183" s="11">
        <v>4.9400000000000004</v>
      </c>
      <c r="AE183" s="11"/>
      <c r="AF183" s="11"/>
      <c r="AG183" s="64">
        <v>30.07</v>
      </c>
      <c r="AH183" s="64">
        <f t="shared" si="20"/>
        <v>10.150000000000006</v>
      </c>
      <c r="AI183" s="11"/>
    </row>
    <row r="184" spans="1:35" s="36" customFormat="1" ht="19.5" customHeight="1" x14ac:dyDescent="0.25">
      <c r="A184" s="123">
        <v>177</v>
      </c>
      <c r="B184" s="167" t="s">
        <v>352</v>
      </c>
      <c r="C184" s="63">
        <v>582684</v>
      </c>
      <c r="D184" s="3" t="s">
        <v>347</v>
      </c>
      <c r="E184" s="3" t="s">
        <v>356</v>
      </c>
      <c r="F184" s="59" t="s">
        <v>356</v>
      </c>
      <c r="G184" s="3" t="s">
        <v>356</v>
      </c>
      <c r="H184" s="3" t="s">
        <v>356</v>
      </c>
      <c r="I184" s="3" t="s">
        <v>356</v>
      </c>
      <c r="J184" s="54">
        <v>11.929999999999993</v>
      </c>
      <c r="K184" s="11">
        <v>22</v>
      </c>
      <c r="L184" s="11">
        <v>22.61</v>
      </c>
      <c r="M184" s="11">
        <v>2</v>
      </c>
      <c r="N184" s="160">
        <v>0</v>
      </c>
      <c r="O184" s="64">
        <f t="shared" si="16"/>
        <v>54.539999999999992</v>
      </c>
      <c r="P184" s="64">
        <v>22.45</v>
      </c>
      <c r="Q184" s="64">
        <v>5.54</v>
      </c>
      <c r="R184" s="64">
        <f t="shared" si="17"/>
        <v>71.449999999999989</v>
      </c>
      <c r="S184" s="11">
        <v>21.96</v>
      </c>
      <c r="T184" s="11">
        <v>2.27</v>
      </c>
      <c r="U184" s="112">
        <v>24.71</v>
      </c>
      <c r="V184" s="64"/>
      <c r="W184" s="64">
        <f t="shared" si="18"/>
        <v>66.430000000000007</v>
      </c>
      <c r="X184" s="11">
        <v>22.56</v>
      </c>
      <c r="Y184" s="64">
        <f t="shared" si="19"/>
        <v>88.990000000000009</v>
      </c>
      <c r="Z184" s="122">
        <v>7.79</v>
      </c>
      <c r="AA184" s="64"/>
      <c r="AB184" s="11">
        <v>3.75</v>
      </c>
      <c r="AC184" s="64">
        <v>22.25</v>
      </c>
      <c r="AD184" s="11">
        <v>4.9400000000000004</v>
      </c>
      <c r="AE184" s="11"/>
      <c r="AF184" s="11"/>
      <c r="AG184" s="64">
        <v>30.07</v>
      </c>
      <c r="AH184" s="64">
        <f t="shared" si="20"/>
        <v>64.69</v>
      </c>
      <c r="AI184" s="11"/>
    </row>
    <row r="185" spans="1:35" s="36" customFormat="1" ht="19.5" customHeight="1" x14ac:dyDescent="0.2">
      <c r="A185" s="123">
        <v>178</v>
      </c>
      <c r="B185" s="230" t="s">
        <v>440</v>
      </c>
      <c r="C185" s="63">
        <v>170001</v>
      </c>
      <c r="D185" s="3" t="s">
        <v>348</v>
      </c>
      <c r="E185" s="171" t="s">
        <v>441</v>
      </c>
      <c r="F185" s="172" t="s">
        <v>449</v>
      </c>
      <c r="G185" s="175" t="s">
        <v>450</v>
      </c>
      <c r="H185" s="177" t="s">
        <v>451</v>
      </c>
      <c r="I185" s="3">
        <v>10</v>
      </c>
      <c r="J185" s="54">
        <v>12.179999999999993</v>
      </c>
      <c r="K185" s="11">
        <v>22</v>
      </c>
      <c r="L185" s="11">
        <v>22.61</v>
      </c>
      <c r="M185" s="11">
        <v>2</v>
      </c>
      <c r="N185" s="160">
        <f t="shared" si="15"/>
        <v>54.789999999999992</v>
      </c>
      <c r="O185" s="64">
        <f t="shared" si="16"/>
        <v>0</v>
      </c>
      <c r="P185" s="64">
        <v>22.45</v>
      </c>
      <c r="Q185" s="64">
        <v>5.54</v>
      </c>
      <c r="R185" s="64">
        <f t="shared" si="17"/>
        <v>16.91</v>
      </c>
      <c r="S185" s="11">
        <v>21.96</v>
      </c>
      <c r="T185" s="11">
        <v>2.27</v>
      </c>
      <c r="U185" s="112">
        <v>24.71</v>
      </c>
      <c r="V185" s="64"/>
      <c r="W185" s="64">
        <f t="shared" si="18"/>
        <v>11.89</v>
      </c>
      <c r="X185" s="11">
        <v>22.56</v>
      </c>
      <c r="Y185" s="64">
        <f t="shared" si="19"/>
        <v>34.450000000000003</v>
      </c>
      <c r="Z185" s="122">
        <v>7.79</v>
      </c>
      <c r="AA185" s="64"/>
      <c r="AB185" s="11">
        <v>3.75</v>
      </c>
      <c r="AC185" s="64">
        <v>22.25</v>
      </c>
      <c r="AD185" s="11">
        <v>4.9400000000000004</v>
      </c>
      <c r="AE185" s="11"/>
      <c r="AF185" s="11"/>
      <c r="AG185" s="64">
        <v>30.07</v>
      </c>
      <c r="AH185" s="64">
        <f t="shared" si="20"/>
        <v>10.150000000000006</v>
      </c>
      <c r="AI185" s="11"/>
    </row>
    <row r="186" spans="1:35" s="36" customFormat="1" ht="19.5" customHeight="1" x14ac:dyDescent="0.2">
      <c r="A186" s="123">
        <v>179</v>
      </c>
      <c r="B186" s="230" t="s">
        <v>440</v>
      </c>
      <c r="C186" s="63">
        <v>856828</v>
      </c>
      <c r="D186" s="140" t="s">
        <v>349</v>
      </c>
      <c r="E186" s="184" t="s">
        <v>477</v>
      </c>
      <c r="F186" s="181">
        <v>403020029690</v>
      </c>
      <c r="G186" s="185" t="s">
        <v>481</v>
      </c>
      <c r="H186" s="183">
        <v>1703258291</v>
      </c>
      <c r="I186" s="3">
        <v>227</v>
      </c>
      <c r="J186" s="54">
        <v>1.0199999999999854</v>
      </c>
      <c r="K186" s="11">
        <v>22</v>
      </c>
      <c r="L186" s="11">
        <v>22.61</v>
      </c>
      <c r="M186" s="11">
        <v>2</v>
      </c>
      <c r="N186" s="160">
        <f t="shared" si="15"/>
        <v>43.629999999999981</v>
      </c>
      <c r="O186" s="64">
        <f t="shared" si="16"/>
        <v>0</v>
      </c>
      <c r="P186" s="64">
        <v>22.45</v>
      </c>
      <c r="Q186" s="64">
        <v>5.54</v>
      </c>
      <c r="R186" s="64">
        <f t="shared" si="17"/>
        <v>16.91</v>
      </c>
      <c r="S186" s="11">
        <v>21.96</v>
      </c>
      <c r="T186" s="11">
        <v>2.27</v>
      </c>
      <c r="U186" s="112">
        <v>24.71</v>
      </c>
      <c r="V186" s="64"/>
      <c r="W186" s="64">
        <f t="shared" si="18"/>
        <v>11.89</v>
      </c>
      <c r="X186" s="11">
        <v>22.56</v>
      </c>
      <c r="Y186" s="64">
        <f t="shared" si="19"/>
        <v>34.450000000000003</v>
      </c>
      <c r="Z186" s="64"/>
      <c r="AA186" s="120">
        <v>18.95</v>
      </c>
      <c r="AB186" s="11">
        <v>3.75</v>
      </c>
      <c r="AC186" s="64">
        <v>22.25</v>
      </c>
      <c r="AD186" s="11">
        <v>4.9400000000000004</v>
      </c>
      <c r="AE186" s="11"/>
      <c r="AF186" s="11"/>
      <c r="AG186" s="64">
        <v>30.07</v>
      </c>
      <c r="AH186" s="64">
        <f t="shared" si="20"/>
        <v>-1.0100000000000016</v>
      </c>
      <c r="AI186" s="11"/>
    </row>
    <row r="187" spans="1:35" s="36" customFormat="1" ht="19.5" customHeight="1" x14ac:dyDescent="0.25">
      <c r="A187" s="123">
        <v>180</v>
      </c>
      <c r="B187" s="230" t="s">
        <v>360</v>
      </c>
      <c r="C187" s="63">
        <v>872263</v>
      </c>
      <c r="D187" s="3" t="s">
        <v>350</v>
      </c>
      <c r="E187" s="3" t="s">
        <v>388</v>
      </c>
      <c r="F187" s="59" t="s">
        <v>389</v>
      </c>
      <c r="G187" s="3" t="s">
        <v>390</v>
      </c>
      <c r="H187" s="3">
        <v>1717110389</v>
      </c>
      <c r="I187" s="3">
        <v>30</v>
      </c>
      <c r="J187" s="54">
        <v>0</v>
      </c>
      <c r="K187" s="11">
        <v>22</v>
      </c>
      <c r="L187" s="11">
        <v>22.61</v>
      </c>
      <c r="M187" s="11">
        <v>2</v>
      </c>
      <c r="N187" s="160">
        <f t="shared" si="15"/>
        <v>42.61</v>
      </c>
      <c r="O187" s="64">
        <f t="shared" si="16"/>
        <v>0</v>
      </c>
      <c r="P187" s="64">
        <v>22.45</v>
      </c>
      <c r="Q187" s="64">
        <v>5.54</v>
      </c>
      <c r="R187" s="64">
        <f t="shared" si="17"/>
        <v>16.91</v>
      </c>
      <c r="S187" s="11">
        <v>21.96</v>
      </c>
      <c r="T187" s="11">
        <v>2.27</v>
      </c>
      <c r="U187" s="11"/>
      <c r="V187" s="108">
        <v>55.93</v>
      </c>
      <c r="W187" s="64">
        <f t="shared" si="18"/>
        <v>-19.329999999999998</v>
      </c>
      <c r="X187" s="11">
        <v>22.56</v>
      </c>
      <c r="Y187" s="64">
        <f t="shared" si="19"/>
        <v>3.2300000000000004</v>
      </c>
      <c r="Z187" s="64">
        <v>10</v>
      </c>
      <c r="AA187" s="64"/>
      <c r="AB187" s="11">
        <v>3.75</v>
      </c>
      <c r="AC187" s="64">
        <v>22.25</v>
      </c>
      <c r="AD187" s="11">
        <v>4.9400000000000004</v>
      </c>
      <c r="AE187" s="64">
        <f>+Y187-Z187-AA187-AB187+AC187-AD187</f>
        <v>6.79</v>
      </c>
      <c r="AF187" s="64"/>
      <c r="AG187" s="64"/>
      <c r="AH187" s="64">
        <f t="shared" si="20"/>
        <v>0</v>
      </c>
      <c r="AI187" s="11"/>
    </row>
    <row r="188" spans="1:35" s="36" customFormat="1" ht="19.5" customHeight="1" x14ac:dyDescent="0.25">
      <c r="A188" s="123">
        <v>181</v>
      </c>
      <c r="B188" s="230" t="s">
        <v>440</v>
      </c>
      <c r="C188" s="63">
        <v>872268</v>
      </c>
      <c r="D188" s="100" t="s">
        <v>372</v>
      </c>
      <c r="E188" s="205" t="s">
        <v>441</v>
      </c>
      <c r="F188" s="205">
        <v>2203986271</v>
      </c>
      <c r="G188" s="206" t="s">
        <v>572</v>
      </c>
      <c r="H188" s="206">
        <v>1754369542</v>
      </c>
      <c r="I188" s="3">
        <v>10</v>
      </c>
      <c r="J188" s="54">
        <v>10.150000000000006</v>
      </c>
      <c r="K188" s="11">
        <v>22</v>
      </c>
      <c r="L188" s="11">
        <v>22.61</v>
      </c>
      <c r="M188" s="11">
        <v>2</v>
      </c>
      <c r="N188" s="160">
        <f t="shared" si="15"/>
        <v>52.760000000000005</v>
      </c>
      <c r="O188" s="64">
        <f t="shared" si="16"/>
        <v>0</v>
      </c>
      <c r="P188" s="64">
        <v>22.45</v>
      </c>
      <c r="Q188" s="64">
        <v>5.54</v>
      </c>
      <c r="R188" s="64">
        <f t="shared" si="17"/>
        <v>16.91</v>
      </c>
      <c r="S188" s="11">
        <v>21.96</v>
      </c>
      <c r="T188" s="11">
        <v>2.27</v>
      </c>
      <c r="U188" s="112">
        <v>24.71</v>
      </c>
      <c r="V188" s="64"/>
      <c r="W188" s="64">
        <f t="shared" si="18"/>
        <v>11.89</v>
      </c>
      <c r="X188" s="11">
        <v>22.56</v>
      </c>
      <c r="Y188" s="64">
        <f t="shared" si="19"/>
        <v>34.450000000000003</v>
      </c>
      <c r="Z188" s="122">
        <v>7.79</v>
      </c>
      <c r="AA188" s="64"/>
      <c r="AB188" s="11">
        <v>3.75</v>
      </c>
      <c r="AC188" s="64">
        <v>22.25</v>
      </c>
      <c r="AD188" s="11">
        <v>4.9400000000000004</v>
      </c>
      <c r="AE188" s="11"/>
      <c r="AF188" s="11"/>
      <c r="AG188" s="64">
        <v>30.07</v>
      </c>
      <c r="AH188" s="64">
        <f t="shared" si="20"/>
        <v>10.150000000000006</v>
      </c>
      <c r="AI188" s="11"/>
    </row>
    <row r="189" spans="1:35" s="36" customFormat="1" ht="19.5" customHeight="1" x14ac:dyDescent="0.25">
      <c r="A189" s="123">
        <v>182</v>
      </c>
      <c r="B189" s="230" t="s">
        <v>440</v>
      </c>
      <c r="C189" s="63">
        <v>872264</v>
      </c>
      <c r="D189" s="100" t="s">
        <v>373</v>
      </c>
      <c r="E189" s="184" t="s">
        <v>463</v>
      </c>
      <c r="F189" s="181">
        <v>403010357012</v>
      </c>
      <c r="G189" s="185" t="s">
        <v>470</v>
      </c>
      <c r="H189" s="186" t="s">
        <v>471</v>
      </c>
      <c r="I189" s="3">
        <v>207</v>
      </c>
      <c r="J189" s="54">
        <v>10.150000000000006</v>
      </c>
      <c r="K189" s="11">
        <v>22</v>
      </c>
      <c r="L189" s="11">
        <v>22.61</v>
      </c>
      <c r="M189" s="11">
        <v>2</v>
      </c>
      <c r="N189" s="160">
        <f t="shared" si="15"/>
        <v>52.760000000000005</v>
      </c>
      <c r="O189" s="64">
        <f t="shared" si="16"/>
        <v>0</v>
      </c>
      <c r="P189" s="64">
        <v>22.45</v>
      </c>
      <c r="Q189" s="64">
        <v>5.54</v>
      </c>
      <c r="R189" s="64">
        <f t="shared" si="17"/>
        <v>16.91</v>
      </c>
      <c r="S189" s="11">
        <v>21.96</v>
      </c>
      <c r="T189" s="11">
        <v>2.27</v>
      </c>
      <c r="U189" s="112">
        <v>24.71</v>
      </c>
      <c r="V189" s="64"/>
      <c r="W189" s="64">
        <f t="shared" si="18"/>
        <v>11.89</v>
      </c>
      <c r="X189" s="11">
        <v>22.56</v>
      </c>
      <c r="Y189" s="64">
        <f t="shared" si="19"/>
        <v>34.450000000000003</v>
      </c>
      <c r="Z189" s="122">
        <v>7.79</v>
      </c>
      <c r="AA189" s="64"/>
      <c r="AB189" s="11">
        <v>3.75</v>
      </c>
      <c r="AC189" s="64">
        <v>22.25</v>
      </c>
      <c r="AD189" s="11">
        <v>4.9400000000000004</v>
      </c>
      <c r="AE189" s="11"/>
      <c r="AF189" s="11"/>
      <c r="AG189" s="64">
        <v>30.07</v>
      </c>
      <c r="AH189" s="64">
        <f t="shared" si="20"/>
        <v>10.150000000000006</v>
      </c>
      <c r="AI189" s="11"/>
    </row>
    <row r="190" spans="1:35" s="36" customFormat="1" ht="19.5" customHeight="1" x14ac:dyDescent="0.25">
      <c r="A190" s="123">
        <v>183</v>
      </c>
      <c r="B190" s="167" t="s">
        <v>352</v>
      </c>
      <c r="C190" s="63">
        <v>872269</v>
      </c>
      <c r="D190" s="100" t="s">
        <v>380</v>
      </c>
      <c r="E190" s="3" t="s">
        <v>356</v>
      </c>
      <c r="F190" s="59" t="s">
        <v>356</v>
      </c>
      <c r="G190" s="3" t="s">
        <v>356</v>
      </c>
      <c r="H190" s="3" t="s">
        <v>356</v>
      </c>
      <c r="I190" s="3" t="s">
        <v>356</v>
      </c>
      <c r="J190" s="54">
        <v>17.950000000000003</v>
      </c>
      <c r="K190" s="11">
        <v>22</v>
      </c>
      <c r="L190" s="11">
        <v>22.61</v>
      </c>
      <c r="M190" s="11">
        <v>2</v>
      </c>
      <c r="N190" s="160">
        <v>0</v>
      </c>
      <c r="O190" s="64">
        <f t="shared" si="16"/>
        <v>60.56</v>
      </c>
      <c r="P190" s="64"/>
      <c r="Q190" s="64"/>
      <c r="R190" s="64"/>
      <c r="S190" s="11">
        <v>21.96</v>
      </c>
      <c r="T190" s="11">
        <v>2.27</v>
      </c>
      <c r="U190" s="11"/>
      <c r="V190" s="64"/>
      <c r="W190" s="64">
        <f t="shared" si="18"/>
        <v>19.690000000000001</v>
      </c>
      <c r="X190" s="11">
        <v>22.56</v>
      </c>
      <c r="Y190" s="64">
        <f t="shared" si="19"/>
        <v>42.25</v>
      </c>
      <c r="Z190" s="122">
        <v>7.79</v>
      </c>
      <c r="AA190" s="64"/>
      <c r="AB190" s="11">
        <v>3.75</v>
      </c>
      <c r="AC190" s="64">
        <v>22.25</v>
      </c>
      <c r="AD190" s="11">
        <v>4.9400000000000004</v>
      </c>
      <c r="AE190" s="11"/>
      <c r="AF190" s="11"/>
      <c r="AG190" s="64">
        <v>30.07</v>
      </c>
      <c r="AH190" s="64">
        <f t="shared" si="20"/>
        <v>17.950000000000003</v>
      </c>
      <c r="AI190" s="11"/>
    </row>
    <row r="191" spans="1:35" s="36" customFormat="1" ht="19.5" customHeight="1" x14ac:dyDescent="0.25">
      <c r="A191" s="123">
        <v>184</v>
      </c>
      <c r="B191" s="230" t="s">
        <v>440</v>
      </c>
      <c r="C191" s="63">
        <v>872266</v>
      </c>
      <c r="D191" s="100" t="s">
        <v>381</v>
      </c>
      <c r="E191" s="209" t="s">
        <v>535</v>
      </c>
      <c r="F191" s="200">
        <v>1809115560</v>
      </c>
      <c r="G191" s="200" t="s">
        <v>536</v>
      </c>
      <c r="H191" s="200">
        <v>1714014162</v>
      </c>
      <c r="I191" s="3">
        <v>706</v>
      </c>
      <c r="J191" s="54">
        <v>17.950000000000003</v>
      </c>
      <c r="K191" s="11">
        <v>22</v>
      </c>
      <c r="L191" s="11">
        <v>22.61</v>
      </c>
      <c r="M191" s="11">
        <v>2</v>
      </c>
      <c r="N191" s="160">
        <f t="shared" si="15"/>
        <v>60.56</v>
      </c>
      <c r="O191" s="64">
        <f t="shared" si="16"/>
        <v>0</v>
      </c>
      <c r="P191" s="64"/>
      <c r="Q191" s="64"/>
      <c r="R191" s="64"/>
      <c r="S191" s="11">
        <v>21.96</v>
      </c>
      <c r="T191" s="11">
        <v>2.27</v>
      </c>
      <c r="U191" s="11"/>
      <c r="V191" s="64"/>
      <c r="W191" s="64">
        <f t="shared" si="18"/>
        <v>19.690000000000001</v>
      </c>
      <c r="X191" s="11">
        <v>22.56</v>
      </c>
      <c r="Y191" s="64">
        <f t="shared" si="19"/>
        <v>42.25</v>
      </c>
      <c r="Z191" s="122">
        <v>7.79</v>
      </c>
      <c r="AA191" s="64"/>
      <c r="AB191" s="11">
        <v>3.75</v>
      </c>
      <c r="AC191" s="64">
        <v>22.25</v>
      </c>
      <c r="AD191" s="11">
        <v>4.9400000000000004</v>
      </c>
      <c r="AE191" s="11"/>
      <c r="AF191" s="11"/>
      <c r="AG191" s="64">
        <v>30.07</v>
      </c>
      <c r="AH191" s="64">
        <f t="shared" si="20"/>
        <v>17.950000000000003</v>
      </c>
      <c r="AI191" s="11"/>
    </row>
    <row r="192" spans="1:35" s="36" customFormat="1" ht="19.5" customHeight="1" x14ac:dyDescent="0.25">
      <c r="A192" s="123">
        <v>185</v>
      </c>
      <c r="B192" s="230" t="s">
        <v>360</v>
      </c>
      <c r="C192" s="63">
        <v>872270</v>
      </c>
      <c r="D192" s="100" t="s">
        <v>402</v>
      </c>
      <c r="E192" s="3" t="s">
        <v>409</v>
      </c>
      <c r="F192" s="59" t="s">
        <v>410</v>
      </c>
      <c r="G192" s="3" t="s">
        <v>411</v>
      </c>
      <c r="H192" s="3">
        <v>400131066</v>
      </c>
      <c r="I192" s="3">
        <v>206</v>
      </c>
      <c r="J192" s="54">
        <v>0</v>
      </c>
      <c r="K192" s="11">
        <v>22</v>
      </c>
      <c r="L192" s="11">
        <v>22.61</v>
      </c>
      <c r="M192" s="11">
        <v>2</v>
      </c>
      <c r="N192" s="160">
        <f t="shared" si="15"/>
        <v>42.61</v>
      </c>
      <c r="O192" s="64">
        <f t="shared" si="16"/>
        <v>0</v>
      </c>
      <c r="P192" s="64"/>
      <c r="Q192" s="64"/>
      <c r="R192" s="64"/>
      <c r="S192" s="11"/>
      <c r="T192" s="11"/>
      <c r="U192" s="11"/>
      <c r="V192" s="64"/>
      <c r="W192" s="64">
        <f t="shared" si="18"/>
        <v>0</v>
      </c>
      <c r="X192" s="11">
        <v>22.56</v>
      </c>
      <c r="Y192" s="64">
        <f t="shared" si="19"/>
        <v>22.56</v>
      </c>
      <c r="Z192" s="64"/>
      <c r="AA192" s="64"/>
      <c r="AB192" s="11">
        <v>12.4</v>
      </c>
      <c r="AC192" s="64">
        <v>22.25</v>
      </c>
      <c r="AD192" s="11">
        <v>4.9400000000000004</v>
      </c>
      <c r="AE192" s="64">
        <f>+Y192-Z192-AA192-AB192+AC192-AD192</f>
        <v>27.469999999999995</v>
      </c>
      <c r="AF192" s="64"/>
      <c r="AG192" s="64"/>
      <c r="AH192" s="64">
        <f t="shared" si="20"/>
        <v>0</v>
      </c>
      <c r="AI192" s="11"/>
    </row>
    <row r="193" spans="1:35" s="36" customFormat="1" ht="19.5" customHeight="1" x14ac:dyDescent="0.25">
      <c r="A193" s="123">
        <v>186</v>
      </c>
      <c r="B193" s="167" t="s">
        <v>352</v>
      </c>
      <c r="C193" s="165">
        <v>949740</v>
      </c>
      <c r="D193" s="166" t="s">
        <v>435</v>
      </c>
      <c r="E193" s="3"/>
      <c r="F193" s="59"/>
      <c r="G193" s="3"/>
      <c r="H193" s="3"/>
      <c r="I193" s="3"/>
      <c r="J193" s="54"/>
      <c r="K193" s="11">
        <v>22</v>
      </c>
      <c r="L193" s="11">
        <v>22.61</v>
      </c>
      <c r="M193" s="11">
        <v>2</v>
      </c>
      <c r="N193" s="160"/>
      <c r="O193" s="64">
        <f t="shared" si="16"/>
        <v>42.61</v>
      </c>
      <c r="P193" s="64"/>
      <c r="Q193" s="64"/>
      <c r="R193" s="64"/>
      <c r="S193" s="11"/>
      <c r="T193" s="11"/>
      <c r="U193" s="11"/>
      <c r="V193" s="64"/>
      <c r="W193" s="64"/>
      <c r="X193" s="11"/>
      <c r="Y193" s="64"/>
      <c r="Z193" s="64"/>
      <c r="AA193" s="64"/>
      <c r="AB193" s="11"/>
      <c r="AC193" s="64"/>
      <c r="AD193" s="11"/>
      <c r="AE193" s="64"/>
      <c r="AF193" s="64"/>
      <c r="AG193" s="64"/>
      <c r="AH193" s="64"/>
      <c r="AI193" s="11"/>
    </row>
    <row r="194" spans="1:35" s="36" customFormat="1" ht="19.5" customHeight="1" x14ac:dyDescent="0.25">
      <c r="A194" s="123">
        <v>187</v>
      </c>
      <c r="B194" s="167" t="s">
        <v>352</v>
      </c>
      <c r="C194" s="165">
        <v>942831</v>
      </c>
      <c r="D194" s="166" t="s">
        <v>436</v>
      </c>
      <c r="E194" s="3"/>
      <c r="F194" s="59"/>
      <c r="G194" s="3"/>
      <c r="H194" s="3"/>
      <c r="I194" s="3"/>
      <c r="J194" s="54"/>
      <c r="K194" s="11">
        <v>22</v>
      </c>
      <c r="L194" s="11">
        <v>22.61</v>
      </c>
      <c r="M194" s="11">
        <v>2</v>
      </c>
      <c r="N194" s="160"/>
      <c r="O194" s="64">
        <f t="shared" si="16"/>
        <v>42.61</v>
      </c>
      <c r="P194" s="64"/>
      <c r="Q194" s="64"/>
      <c r="R194" s="64"/>
      <c r="S194" s="11"/>
      <c r="T194" s="11"/>
      <c r="U194" s="11"/>
      <c r="V194" s="64"/>
      <c r="W194" s="64"/>
      <c r="X194" s="11"/>
      <c r="Y194" s="64"/>
      <c r="Z194" s="64"/>
      <c r="AA194" s="64"/>
      <c r="AB194" s="11"/>
      <c r="AC194" s="64"/>
      <c r="AD194" s="11"/>
      <c r="AE194" s="64"/>
      <c r="AF194" s="64"/>
      <c r="AG194" s="64"/>
      <c r="AH194" s="64"/>
      <c r="AI194" s="11"/>
    </row>
    <row r="195" spans="1:35" s="36" customFormat="1" ht="19.5" customHeight="1" x14ac:dyDescent="0.25">
      <c r="A195" s="123">
        <v>188</v>
      </c>
      <c r="B195" s="167" t="s">
        <v>352</v>
      </c>
      <c r="C195" s="165">
        <v>940334</v>
      </c>
      <c r="D195" s="166" t="s">
        <v>437</v>
      </c>
      <c r="E195" s="3"/>
      <c r="F195" s="59"/>
      <c r="G195" s="3"/>
      <c r="H195" s="3"/>
      <c r="I195" s="3"/>
      <c r="J195" s="54"/>
      <c r="K195" s="11">
        <v>22</v>
      </c>
      <c r="L195" s="11">
        <v>22.61</v>
      </c>
      <c r="M195" s="11">
        <v>2</v>
      </c>
      <c r="N195" s="160"/>
      <c r="O195" s="64">
        <f t="shared" si="16"/>
        <v>42.61</v>
      </c>
      <c r="P195" s="64"/>
      <c r="Q195" s="64"/>
      <c r="R195" s="64"/>
      <c r="S195" s="11"/>
      <c r="T195" s="11"/>
      <c r="U195" s="11"/>
      <c r="V195" s="64"/>
      <c r="W195" s="64"/>
      <c r="X195" s="11"/>
      <c r="Y195" s="64"/>
      <c r="Z195" s="64"/>
      <c r="AA195" s="64"/>
      <c r="AB195" s="11"/>
      <c r="AC195" s="64"/>
      <c r="AD195" s="11"/>
      <c r="AE195" s="64"/>
      <c r="AF195" s="64"/>
      <c r="AG195" s="64"/>
      <c r="AH195" s="64"/>
      <c r="AI195" s="11"/>
    </row>
    <row r="196" spans="1:35" s="36" customFormat="1" ht="19.5" customHeight="1" x14ac:dyDescent="0.25">
      <c r="A196" s="123">
        <v>189</v>
      </c>
      <c r="B196" s="167" t="s">
        <v>352</v>
      </c>
      <c r="C196" s="165">
        <v>872265</v>
      </c>
      <c r="D196" s="166" t="s">
        <v>438</v>
      </c>
      <c r="E196" s="3"/>
      <c r="F196" s="59"/>
      <c r="G196" s="3"/>
      <c r="H196" s="3"/>
      <c r="I196" s="3"/>
      <c r="J196" s="54"/>
      <c r="K196" s="11">
        <v>22</v>
      </c>
      <c r="L196" s="11">
        <v>22.61</v>
      </c>
      <c r="M196" s="11">
        <v>2</v>
      </c>
      <c r="N196" s="160"/>
      <c r="O196" s="64">
        <f t="shared" si="16"/>
        <v>42.61</v>
      </c>
      <c r="P196" s="64"/>
      <c r="Q196" s="64"/>
      <c r="R196" s="64"/>
      <c r="S196" s="11"/>
      <c r="T196" s="11"/>
      <c r="U196" s="11"/>
      <c r="V196" s="64"/>
      <c r="W196" s="64"/>
      <c r="X196" s="11"/>
      <c r="Y196" s="64"/>
      <c r="Z196" s="64"/>
      <c r="AA196" s="64"/>
      <c r="AB196" s="11"/>
      <c r="AC196" s="64"/>
      <c r="AD196" s="11"/>
      <c r="AE196" s="64"/>
      <c r="AF196" s="64"/>
      <c r="AG196" s="64"/>
      <c r="AH196" s="64"/>
      <c r="AI196" s="11"/>
    </row>
    <row r="197" spans="1:35" s="36" customFormat="1" ht="19.5" customHeight="1" x14ac:dyDescent="0.25">
      <c r="A197" s="148" t="s">
        <v>355</v>
      </c>
      <c r="B197" s="149"/>
      <c r="C197" s="149"/>
      <c r="D197" s="149"/>
      <c r="E197" s="149"/>
      <c r="F197" s="149"/>
      <c r="G197" s="149"/>
      <c r="H197" s="149"/>
      <c r="I197" s="150"/>
      <c r="J197" s="72">
        <f t="shared" ref="J197:AI197" si="21">SUM(J8:J196)</f>
        <v>899.09999999999786</v>
      </c>
      <c r="K197" s="72">
        <f t="shared" si="21"/>
        <v>4158</v>
      </c>
      <c r="L197" s="72">
        <f t="shared" si="21"/>
        <v>4273.2900000000054</v>
      </c>
      <c r="M197" s="72">
        <f t="shared" si="21"/>
        <v>378</v>
      </c>
      <c r="N197" s="161">
        <f t="shared" si="21"/>
        <v>7333.7900000000018</v>
      </c>
      <c r="O197" s="72">
        <f t="shared" si="21"/>
        <v>1618.5999999999988</v>
      </c>
      <c r="P197" s="99">
        <f t="shared" si="21"/>
        <v>4085.8999999999864</v>
      </c>
      <c r="Q197" s="99">
        <f t="shared" si="21"/>
        <v>1008.2799999999976</v>
      </c>
      <c r="R197" s="99">
        <f t="shared" si="21"/>
        <v>4465.2199999999903</v>
      </c>
      <c r="S197" s="99">
        <f t="shared" si="21"/>
        <v>4040.6400000000053</v>
      </c>
      <c r="T197" s="99">
        <f t="shared" si="21"/>
        <v>417.67999999999921</v>
      </c>
      <c r="U197" s="99">
        <f t="shared" si="21"/>
        <v>3286.4300000000039</v>
      </c>
      <c r="V197" s="99">
        <f t="shared" si="21"/>
        <v>864.52000000000044</v>
      </c>
      <c r="W197" s="99">
        <f t="shared" si="21"/>
        <v>3937.2299999999941</v>
      </c>
      <c r="X197" s="99">
        <f t="shared" si="21"/>
        <v>4173.5999999999931</v>
      </c>
      <c r="Y197" s="99">
        <f t="shared" si="21"/>
        <v>8110.8299999999781</v>
      </c>
      <c r="Z197" s="99">
        <f t="shared" si="21"/>
        <v>767.83999999999946</v>
      </c>
      <c r="AA197" s="99">
        <f t="shared" si="21"/>
        <v>1629.7000000000023</v>
      </c>
      <c r="AB197" s="99">
        <f t="shared" si="21"/>
        <v>696.99999999999989</v>
      </c>
      <c r="AC197" s="99">
        <f t="shared" si="21"/>
        <v>4116.25</v>
      </c>
      <c r="AD197" s="99">
        <f t="shared" si="21"/>
        <v>913.9000000000043</v>
      </c>
      <c r="AE197" s="99">
        <f t="shared" si="21"/>
        <v>2244.2999999999997</v>
      </c>
      <c r="AF197" s="99">
        <f t="shared" si="21"/>
        <v>0</v>
      </c>
      <c r="AG197" s="99">
        <f t="shared" si="21"/>
        <v>3939.1700000000087</v>
      </c>
      <c r="AH197" s="99">
        <f t="shared" si="21"/>
        <v>2035.1700000000012</v>
      </c>
      <c r="AI197" s="99">
        <f t="shared" si="21"/>
        <v>120.7</v>
      </c>
    </row>
    <row r="198" spans="1:35" s="36" customFormat="1" ht="19.5" customHeight="1" x14ac:dyDescent="0.25">
      <c r="A198" s="32"/>
      <c r="B198" s="32"/>
      <c r="C198" s="40"/>
      <c r="D198" s="41"/>
      <c r="E198" s="41"/>
      <c r="F198" s="102"/>
      <c r="G198" s="41"/>
      <c r="H198" s="34"/>
      <c r="I198" s="32"/>
      <c r="J198" s="55"/>
      <c r="K198" s="65">
        <v>3739.56</v>
      </c>
      <c r="L198" s="65">
        <v>3991.06</v>
      </c>
      <c r="M198" s="65"/>
      <c r="N198" s="162" t="s">
        <v>354</v>
      </c>
      <c r="W198" s="101"/>
      <c r="X198" s="101">
        <f>+W197-W201</f>
        <v>2110.2999999999947</v>
      </c>
      <c r="AA198" s="36">
        <v>2390.4</v>
      </c>
    </row>
    <row r="199" spans="1:35" s="36" customFormat="1" ht="19.5" customHeight="1" x14ac:dyDescent="0.25">
      <c r="A199" s="32"/>
      <c r="B199" s="32"/>
      <c r="C199" s="40"/>
      <c r="D199" s="32"/>
      <c r="E199" s="32"/>
      <c r="F199" s="102"/>
      <c r="G199" s="32"/>
      <c r="H199" s="34"/>
      <c r="I199" s="32"/>
      <c r="J199" s="55"/>
      <c r="K199" s="66">
        <f>+K197-K198</f>
        <v>418.44000000000005</v>
      </c>
      <c r="L199" s="66">
        <f>+L197-L198</f>
        <v>282.23000000000548</v>
      </c>
      <c r="M199" s="66"/>
      <c r="N199" s="162"/>
      <c r="P199" s="36" t="s">
        <v>374</v>
      </c>
      <c r="Q199" s="36">
        <v>1014.6</v>
      </c>
      <c r="R199" s="36" t="s">
        <v>374</v>
      </c>
      <c r="T199" s="101"/>
      <c r="W199" s="101"/>
      <c r="X199" s="101"/>
      <c r="Y199" s="101"/>
      <c r="Z199" s="101"/>
      <c r="AA199" s="101">
        <f>+Z197+AA197-AA198</f>
        <v>7.1400000000016917</v>
      </c>
    </row>
    <row r="200" spans="1:35" s="36" customFormat="1" ht="19.5" customHeight="1" x14ac:dyDescent="0.25">
      <c r="A200" s="32"/>
      <c r="B200" s="32"/>
      <c r="C200" s="40"/>
      <c r="D200" s="32"/>
      <c r="E200" s="32"/>
      <c r="F200" s="102"/>
      <c r="G200" s="32"/>
      <c r="H200" s="34"/>
      <c r="I200" s="32"/>
      <c r="J200" s="55"/>
      <c r="K200" s="32"/>
      <c r="L200" s="32"/>
      <c r="M200" s="142"/>
      <c r="N200" s="162"/>
      <c r="Q200" s="101">
        <f>+Q197-Q199</f>
        <v>-6.3200000000024374</v>
      </c>
      <c r="W200" s="101">
        <f>+W197+T197</f>
        <v>4354.9099999999935</v>
      </c>
      <c r="AH200" s="101"/>
    </row>
    <row r="201" spans="1:35" s="36" customFormat="1" ht="19.5" customHeight="1" x14ac:dyDescent="0.25">
      <c r="A201" s="32"/>
      <c r="B201" s="32"/>
      <c r="C201" s="40"/>
      <c r="D201" s="32"/>
      <c r="E201" s="32"/>
      <c r="F201" s="102"/>
      <c r="G201" s="32"/>
      <c r="H201" s="34"/>
      <c r="I201" s="32"/>
      <c r="J201" s="55"/>
      <c r="K201" s="32"/>
      <c r="L201" s="32"/>
      <c r="M201" s="142"/>
      <c r="N201" s="162"/>
      <c r="V201" s="36" t="s">
        <v>428</v>
      </c>
      <c r="W201" s="101">
        <f>+'[1]SALDO 10 -15 NIÑOS'!$AH$16</f>
        <v>1826.9299999999994</v>
      </c>
      <c r="Y201" s="101">
        <f>+'[1]SALDO 10 -15 NIÑOS'!$AH$19</f>
        <v>1443.4800000000032</v>
      </c>
      <c r="AH201" s="36">
        <v>1010.5</v>
      </c>
    </row>
    <row r="202" spans="1:35" s="36" customFormat="1" ht="19.5" customHeight="1" x14ac:dyDescent="0.25">
      <c r="A202" s="32"/>
      <c r="B202" s="32"/>
      <c r="C202" s="40"/>
      <c r="D202" s="32"/>
      <c r="E202" s="32"/>
      <c r="F202" s="102"/>
      <c r="G202" s="32"/>
      <c r="H202" s="34"/>
      <c r="I202" s="32"/>
      <c r="J202" s="55"/>
      <c r="K202" s="32"/>
      <c r="L202" s="32"/>
      <c r="M202" s="142"/>
      <c r="N202" s="162"/>
      <c r="V202" s="36" t="s">
        <v>429</v>
      </c>
      <c r="W202" s="101">
        <f>+W200-W201</f>
        <v>2527.9799999999941</v>
      </c>
      <c r="Y202" s="101">
        <f>+Y197-Y201</f>
        <v>6667.3499999999749</v>
      </c>
      <c r="AH202" s="101">
        <f>+AH197-AH201</f>
        <v>1024.6700000000012</v>
      </c>
    </row>
    <row r="203" spans="1:35" s="36" customFormat="1" ht="19.5" customHeight="1" x14ac:dyDescent="0.25">
      <c r="A203" s="32"/>
      <c r="B203" s="32"/>
      <c r="C203" s="32"/>
      <c r="D203" s="32"/>
      <c r="E203" s="111"/>
      <c r="F203" s="110"/>
      <c r="G203" s="109"/>
      <c r="H203" s="110"/>
      <c r="I203" s="32"/>
      <c r="J203" s="55"/>
      <c r="K203" s="32"/>
      <c r="L203" s="32"/>
      <c r="M203" s="142"/>
      <c r="N203" s="162"/>
      <c r="AE203" s="36">
        <f>SUBTOTAL(9,AE8:AE202)</f>
        <v>4488.5999999999995</v>
      </c>
      <c r="AI203" s="36">
        <f>SUBTOTAL(9,AI8:AI192)</f>
        <v>120.7</v>
      </c>
    </row>
    <row r="204" spans="1:35" s="36" customFormat="1" ht="19.5" customHeight="1" x14ac:dyDescent="0.25">
      <c r="A204" s="32"/>
      <c r="B204" s="32"/>
      <c r="C204" s="231"/>
      <c r="D204" s="32"/>
      <c r="E204" s="32"/>
      <c r="F204" s="102"/>
      <c r="G204" s="32"/>
      <c r="H204" s="34"/>
      <c r="I204" s="32"/>
      <c r="J204" s="55"/>
      <c r="K204" s="32"/>
      <c r="L204" s="32"/>
      <c r="M204" s="142"/>
      <c r="N204" s="162"/>
    </row>
    <row r="205" spans="1:35" s="36" customFormat="1" ht="19.5" customHeight="1" x14ac:dyDescent="0.25">
      <c r="A205" s="32"/>
      <c r="B205" s="32"/>
      <c r="C205" s="32"/>
      <c r="D205" s="32"/>
      <c r="E205" s="32"/>
      <c r="F205" s="102"/>
      <c r="G205" s="32"/>
      <c r="H205" s="34"/>
      <c r="I205" s="32"/>
      <c r="J205" s="55"/>
      <c r="K205" s="32"/>
      <c r="L205" s="32"/>
      <c r="M205" s="142"/>
      <c r="N205" s="162"/>
    </row>
    <row r="206" spans="1:35" s="36" customFormat="1" ht="19.5" customHeight="1" x14ac:dyDescent="0.25">
      <c r="A206" s="32"/>
      <c r="B206" s="32"/>
      <c r="C206" s="32"/>
      <c r="D206" s="32"/>
      <c r="E206" s="32"/>
      <c r="F206" s="102"/>
      <c r="G206" s="32"/>
      <c r="H206" s="34"/>
      <c r="I206" s="32"/>
      <c r="J206" s="55"/>
      <c r="K206" s="32"/>
      <c r="L206" s="32"/>
      <c r="M206" s="142"/>
      <c r="N206" s="162"/>
    </row>
    <row r="207" spans="1:35" s="36" customFormat="1" ht="19.5" customHeight="1" x14ac:dyDescent="0.25">
      <c r="A207" s="32"/>
      <c r="B207" s="32"/>
      <c r="C207" s="32"/>
      <c r="D207" s="32"/>
      <c r="E207" s="32"/>
      <c r="F207" s="102"/>
      <c r="G207" s="32"/>
      <c r="H207" s="34"/>
      <c r="I207" s="32"/>
      <c r="J207" s="55"/>
      <c r="K207" s="32"/>
      <c r="L207" s="32"/>
      <c r="M207" s="142"/>
      <c r="N207" s="162"/>
    </row>
    <row r="208" spans="1:35" s="36" customFormat="1" ht="19.5" customHeight="1" x14ac:dyDescent="0.25">
      <c r="A208" s="32"/>
      <c r="B208" s="32"/>
      <c r="C208" s="32"/>
      <c r="D208" s="32"/>
      <c r="E208" s="32"/>
      <c r="F208" s="102"/>
      <c r="G208" s="32"/>
      <c r="H208" s="34"/>
      <c r="I208" s="32"/>
      <c r="J208" s="55"/>
      <c r="K208" s="32"/>
      <c r="L208" s="32"/>
      <c r="M208" s="142"/>
      <c r="N208" s="162"/>
    </row>
    <row r="209" spans="1:14" s="36" customFormat="1" ht="19.5" customHeight="1" x14ac:dyDescent="0.25">
      <c r="A209" s="32"/>
      <c r="B209" s="32"/>
      <c r="C209" s="32"/>
      <c r="D209" s="32"/>
      <c r="E209" s="32"/>
      <c r="F209" s="102"/>
      <c r="G209" s="32"/>
      <c r="H209" s="34"/>
      <c r="I209" s="32"/>
      <c r="J209" s="55"/>
      <c r="K209" s="32"/>
      <c r="L209" s="32"/>
      <c r="M209" s="142"/>
      <c r="N209" s="162"/>
    </row>
    <row r="210" spans="1:14" s="36" customFormat="1" ht="19.5" customHeight="1" x14ac:dyDescent="0.25">
      <c r="A210" s="32"/>
      <c r="B210" s="32"/>
      <c r="C210" s="32"/>
      <c r="D210" s="32"/>
      <c r="E210" s="32"/>
      <c r="F210" s="102"/>
      <c r="G210" s="32"/>
      <c r="H210" s="34"/>
      <c r="I210" s="32"/>
      <c r="J210" s="55"/>
      <c r="K210" s="32"/>
      <c r="L210" s="32"/>
      <c r="M210" s="142"/>
      <c r="N210" s="162"/>
    </row>
    <row r="211" spans="1:14" s="36" customFormat="1" ht="19.5" customHeight="1" x14ac:dyDescent="0.25">
      <c r="A211" s="32"/>
      <c r="B211" s="32"/>
      <c r="C211" s="32"/>
      <c r="D211" s="32"/>
      <c r="E211" s="32"/>
      <c r="F211" s="102"/>
      <c r="G211" s="32"/>
      <c r="H211" s="34"/>
      <c r="I211" s="32"/>
      <c r="J211" s="55"/>
      <c r="K211" s="32"/>
      <c r="L211" s="32"/>
      <c r="M211" s="142"/>
      <c r="N211" s="162"/>
    </row>
    <row r="212" spans="1:14" s="36" customFormat="1" ht="19.5" customHeight="1" x14ac:dyDescent="0.25">
      <c r="A212" s="32"/>
      <c r="B212" s="32"/>
      <c r="C212" s="32"/>
      <c r="D212" s="32"/>
      <c r="E212" s="32"/>
      <c r="F212" s="102"/>
      <c r="G212" s="32"/>
      <c r="H212" s="34"/>
      <c r="I212" s="32"/>
      <c r="J212" s="55"/>
      <c r="K212" s="32"/>
      <c r="L212" s="32"/>
      <c r="M212" s="142"/>
      <c r="N212" s="162"/>
    </row>
    <row r="213" spans="1:14" s="36" customFormat="1" ht="19.5" customHeight="1" x14ac:dyDescent="0.25">
      <c r="A213" s="32"/>
      <c r="B213" s="32"/>
      <c r="C213" s="32"/>
      <c r="D213" s="32"/>
      <c r="E213" s="32"/>
      <c r="F213" s="102"/>
      <c r="G213" s="32"/>
      <c r="H213" s="34"/>
      <c r="I213" s="32"/>
      <c r="J213" s="55"/>
      <c r="K213" s="32"/>
      <c r="L213" s="32"/>
      <c r="M213" s="142"/>
      <c r="N213" s="162"/>
    </row>
    <row r="214" spans="1:14" s="36" customFormat="1" ht="19.5" customHeight="1" x14ac:dyDescent="0.25">
      <c r="A214" s="32"/>
      <c r="B214" s="32"/>
      <c r="C214" s="32"/>
      <c r="D214" s="32"/>
      <c r="E214" s="32"/>
      <c r="F214" s="102"/>
      <c r="G214" s="32"/>
      <c r="H214" s="34"/>
      <c r="I214" s="32"/>
      <c r="J214" s="55"/>
      <c r="K214" s="32"/>
      <c r="L214" s="32"/>
      <c r="M214" s="142"/>
      <c r="N214" s="162"/>
    </row>
    <row r="215" spans="1:14" s="36" customFormat="1" ht="19.5" customHeight="1" x14ac:dyDescent="0.25">
      <c r="A215" s="32"/>
      <c r="B215" s="32"/>
      <c r="C215" s="32"/>
      <c r="D215" s="32"/>
      <c r="E215" s="32"/>
      <c r="F215" s="102"/>
      <c r="G215" s="32"/>
      <c r="H215" s="34"/>
      <c r="I215" s="32"/>
      <c r="J215" s="55"/>
      <c r="K215" s="32"/>
      <c r="L215" s="32"/>
      <c r="M215" s="142"/>
      <c r="N215" s="162"/>
    </row>
    <row r="216" spans="1:14" s="36" customFormat="1" ht="19.5" customHeight="1" x14ac:dyDescent="0.25">
      <c r="A216" s="32"/>
      <c r="B216" s="32"/>
      <c r="C216" s="32"/>
      <c r="D216" s="32"/>
      <c r="E216" s="32"/>
      <c r="F216" s="102"/>
      <c r="G216" s="32"/>
      <c r="H216" s="34"/>
      <c r="I216" s="32"/>
      <c r="J216" s="55"/>
      <c r="K216" s="32"/>
      <c r="L216" s="32"/>
      <c r="M216" s="142"/>
      <c r="N216" s="162"/>
    </row>
    <row r="217" spans="1:14" s="36" customFormat="1" ht="19.5" customHeight="1" x14ac:dyDescent="0.25">
      <c r="A217" s="32"/>
      <c r="B217" s="32"/>
      <c r="C217" s="32"/>
      <c r="D217" s="32"/>
      <c r="E217" s="32"/>
      <c r="F217" s="102"/>
      <c r="G217" s="32"/>
      <c r="H217" s="34"/>
      <c r="I217" s="32"/>
      <c r="J217" s="55"/>
      <c r="K217" s="32"/>
      <c r="L217" s="32"/>
      <c r="M217" s="142"/>
      <c r="N217" s="162"/>
    </row>
    <row r="218" spans="1:14" s="36" customFormat="1" ht="19.5" customHeight="1" x14ac:dyDescent="0.25">
      <c r="A218" s="32"/>
      <c r="B218" s="32"/>
      <c r="C218" s="32"/>
      <c r="D218" s="32"/>
      <c r="E218" s="32"/>
      <c r="F218" s="102"/>
      <c r="G218" s="32"/>
      <c r="H218" s="34"/>
      <c r="I218" s="32"/>
      <c r="J218" s="55"/>
      <c r="K218" s="32"/>
      <c r="L218" s="32"/>
      <c r="M218" s="142"/>
      <c r="N218" s="162"/>
    </row>
    <row r="219" spans="1:14" s="36" customFormat="1" ht="19.5" customHeight="1" x14ac:dyDescent="0.25">
      <c r="A219" s="32"/>
      <c r="B219" s="32"/>
      <c r="C219" s="32"/>
      <c r="D219" s="32"/>
      <c r="E219" s="32"/>
      <c r="F219" s="102"/>
      <c r="G219" s="32"/>
      <c r="H219" s="34"/>
      <c r="I219" s="32"/>
      <c r="J219" s="55"/>
      <c r="K219" s="32"/>
      <c r="L219" s="32"/>
      <c r="M219" s="142"/>
      <c r="N219" s="162"/>
    </row>
    <row r="220" spans="1:14" s="36" customFormat="1" ht="19.5" customHeight="1" x14ac:dyDescent="0.25">
      <c r="A220" s="32"/>
      <c r="B220" s="32"/>
      <c r="C220" s="32"/>
      <c r="D220" s="32"/>
      <c r="E220" s="32"/>
      <c r="F220" s="102"/>
      <c r="G220" s="32"/>
      <c r="H220" s="34"/>
      <c r="I220" s="32"/>
      <c r="J220" s="55"/>
      <c r="K220" s="32"/>
      <c r="L220" s="32"/>
      <c r="M220" s="142"/>
      <c r="N220" s="162"/>
    </row>
    <row r="221" spans="1:14" s="36" customFormat="1" ht="19.5" customHeight="1" x14ac:dyDescent="0.25">
      <c r="A221" s="32"/>
      <c r="B221" s="32"/>
      <c r="C221" s="32"/>
      <c r="D221" s="32"/>
      <c r="E221" s="32"/>
      <c r="F221" s="102"/>
      <c r="G221" s="32"/>
      <c r="H221" s="34"/>
      <c r="I221" s="32"/>
      <c r="J221" s="55"/>
      <c r="K221" s="32"/>
      <c r="L221" s="32"/>
      <c r="M221" s="142"/>
      <c r="N221" s="162"/>
    </row>
    <row r="222" spans="1:14" s="36" customFormat="1" ht="19.5" customHeight="1" x14ac:dyDescent="0.25">
      <c r="A222" s="32"/>
      <c r="B222" s="32"/>
      <c r="C222" s="32"/>
      <c r="D222" s="32"/>
      <c r="E222" s="32"/>
      <c r="F222" s="102"/>
      <c r="G222" s="32"/>
      <c r="H222" s="34"/>
      <c r="I222" s="32"/>
      <c r="J222" s="55"/>
      <c r="K222" s="32"/>
      <c r="L222" s="32"/>
      <c r="M222" s="142"/>
      <c r="N222" s="162"/>
    </row>
    <row r="223" spans="1:14" s="36" customFormat="1" ht="19.5" customHeight="1" x14ac:dyDescent="0.25">
      <c r="A223" s="32"/>
      <c r="B223" s="32"/>
      <c r="C223" s="32"/>
      <c r="D223" s="32"/>
      <c r="E223" s="32"/>
      <c r="F223" s="102"/>
      <c r="G223" s="32"/>
      <c r="H223" s="34"/>
      <c r="I223" s="32"/>
      <c r="J223" s="55"/>
      <c r="K223" s="32"/>
      <c r="L223" s="32"/>
      <c r="M223" s="142"/>
      <c r="N223" s="162"/>
    </row>
    <row r="224" spans="1:14" s="36" customFormat="1" ht="19.5" customHeight="1" x14ac:dyDescent="0.25">
      <c r="A224" s="32"/>
      <c r="B224" s="32"/>
      <c r="C224" s="32"/>
      <c r="D224" s="32"/>
      <c r="E224" s="32"/>
      <c r="F224" s="102"/>
      <c r="G224" s="32"/>
      <c r="H224" s="34"/>
      <c r="I224" s="32"/>
      <c r="J224" s="55"/>
      <c r="K224" s="32"/>
      <c r="L224" s="32"/>
      <c r="M224" s="142"/>
      <c r="N224" s="162"/>
    </row>
    <row r="225" spans="1:14" s="36" customFormat="1" ht="19.5" customHeight="1" x14ac:dyDescent="0.25">
      <c r="A225" s="32"/>
      <c r="B225" s="32"/>
      <c r="C225" s="32"/>
      <c r="D225" s="32"/>
      <c r="E225" s="32"/>
      <c r="F225" s="102"/>
      <c r="G225" s="32"/>
      <c r="H225" s="34"/>
      <c r="I225" s="32"/>
      <c r="J225" s="55"/>
      <c r="K225" s="32"/>
      <c r="L225" s="32"/>
      <c r="M225" s="142"/>
      <c r="N225" s="162"/>
    </row>
    <row r="226" spans="1:14" s="36" customFormat="1" ht="19.5" customHeight="1" x14ac:dyDescent="0.25">
      <c r="A226" s="32"/>
      <c r="B226" s="32"/>
      <c r="C226" s="32"/>
      <c r="D226" s="32"/>
      <c r="E226" s="32"/>
      <c r="F226" s="102"/>
      <c r="G226" s="32"/>
      <c r="H226" s="34"/>
      <c r="I226" s="32"/>
      <c r="J226" s="55"/>
      <c r="K226" s="32"/>
      <c r="L226" s="32"/>
      <c r="M226" s="142"/>
      <c r="N226" s="162"/>
    </row>
    <row r="227" spans="1:14" s="36" customFormat="1" ht="19.5" customHeight="1" x14ac:dyDescent="0.25">
      <c r="A227" s="32"/>
      <c r="B227" s="32"/>
      <c r="C227" s="32"/>
      <c r="D227" s="32"/>
      <c r="E227" s="32"/>
      <c r="F227" s="102"/>
      <c r="G227" s="32"/>
      <c r="H227" s="34"/>
      <c r="I227" s="32"/>
      <c r="J227" s="55"/>
      <c r="K227" s="32"/>
      <c r="L227" s="32"/>
      <c r="M227" s="142"/>
      <c r="N227" s="162"/>
    </row>
    <row r="228" spans="1:14" s="36" customFormat="1" ht="19.5" customHeight="1" x14ac:dyDescent="0.25">
      <c r="A228" s="32"/>
      <c r="B228" s="32"/>
      <c r="C228" s="32"/>
      <c r="D228" s="32"/>
      <c r="E228" s="32"/>
      <c r="F228" s="102"/>
      <c r="G228" s="32"/>
      <c r="H228" s="34"/>
      <c r="I228" s="32"/>
      <c r="J228" s="55"/>
      <c r="K228" s="32"/>
      <c r="L228" s="32"/>
      <c r="M228" s="142"/>
      <c r="N228" s="162"/>
    </row>
    <row r="229" spans="1:14" s="36" customFormat="1" ht="19.5" customHeight="1" x14ac:dyDescent="0.25">
      <c r="A229" s="32"/>
      <c r="B229" s="32"/>
      <c r="C229" s="32"/>
      <c r="D229" s="32"/>
      <c r="E229" s="32"/>
      <c r="F229" s="102"/>
      <c r="G229" s="32"/>
      <c r="H229" s="34"/>
      <c r="I229" s="32"/>
      <c r="J229" s="55"/>
      <c r="K229" s="32"/>
      <c r="L229" s="32"/>
      <c r="M229" s="142"/>
      <c r="N229" s="162"/>
    </row>
    <row r="230" spans="1:14" s="36" customFormat="1" ht="19.5" customHeight="1" x14ac:dyDescent="0.25">
      <c r="A230" s="32"/>
      <c r="B230" s="32"/>
      <c r="C230" s="32"/>
      <c r="D230" s="32"/>
      <c r="E230" s="32"/>
      <c r="F230" s="102"/>
      <c r="G230" s="32"/>
      <c r="H230" s="34"/>
      <c r="I230" s="32"/>
      <c r="J230" s="55"/>
      <c r="K230" s="32"/>
      <c r="L230" s="32"/>
      <c r="M230" s="142"/>
      <c r="N230" s="162"/>
    </row>
    <row r="231" spans="1:14" s="36" customFormat="1" ht="19.5" customHeight="1" x14ac:dyDescent="0.25">
      <c r="A231" s="32"/>
      <c r="B231" s="32"/>
      <c r="C231" s="32"/>
      <c r="D231" s="32"/>
      <c r="E231" s="32"/>
      <c r="F231" s="102"/>
      <c r="G231" s="32"/>
      <c r="H231" s="34"/>
      <c r="I231" s="32"/>
      <c r="J231" s="55"/>
      <c r="K231" s="32"/>
      <c r="L231" s="32"/>
      <c r="M231" s="142"/>
      <c r="N231" s="162"/>
    </row>
    <row r="232" spans="1:14" s="36" customFormat="1" ht="19.5" customHeight="1" x14ac:dyDescent="0.25">
      <c r="A232" s="32"/>
      <c r="B232" s="32"/>
      <c r="C232" s="32"/>
      <c r="D232" s="32"/>
      <c r="E232" s="32"/>
      <c r="F232" s="102"/>
      <c r="G232" s="32"/>
      <c r="H232" s="34"/>
      <c r="I232" s="32"/>
      <c r="J232" s="55"/>
      <c r="K232" s="32"/>
      <c r="L232" s="32"/>
      <c r="M232" s="142"/>
      <c r="N232" s="162"/>
    </row>
    <row r="233" spans="1:14" s="36" customFormat="1" ht="19.5" customHeight="1" x14ac:dyDescent="0.25">
      <c r="A233" s="32"/>
      <c r="B233" s="32"/>
      <c r="C233" s="32"/>
      <c r="D233" s="32"/>
      <c r="E233" s="32"/>
      <c r="F233" s="102"/>
      <c r="G233" s="32"/>
      <c r="H233" s="34"/>
      <c r="I233" s="32"/>
      <c r="J233" s="55"/>
      <c r="K233" s="32"/>
      <c r="L233" s="32"/>
      <c r="M233" s="142"/>
      <c r="N233" s="162"/>
    </row>
    <row r="234" spans="1:14" s="36" customFormat="1" ht="19.5" customHeight="1" x14ac:dyDescent="0.25">
      <c r="A234" s="32"/>
      <c r="B234" s="32"/>
      <c r="C234" s="32"/>
      <c r="D234" s="32"/>
      <c r="E234" s="32"/>
      <c r="F234" s="102"/>
      <c r="G234" s="32"/>
      <c r="H234" s="34"/>
      <c r="I234" s="32"/>
      <c r="J234" s="55"/>
      <c r="K234" s="32"/>
      <c r="L234" s="32"/>
      <c r="M234" s="142"/>
      <c r="N234" s="162"/>
    </row>
    <row r="235" spans="1:14" s="36" customFormat="1" ht="19.5" customHeight="1" x14ac:dyDescent="0.25">
      <c r="A235" s="32"/>
      <c r="B235" s="32"/>
      <c r="C235" s="39"/>
      <c r="D235" s="33"/>
      <c r="E235" s="32"/>
      <c r="F235" s="50"/>
      <c r="G235" s="33"/>
      <c r="H235" s="35"/>
      <c r="I235" s="32"/>
      <c r="J235" s="55"/>
      <c r="K235" s="32"/>
      <c r="L235" s="32"/>
      <c r="M235" s="142"/>
      <c r="N235" s="162"/>
    </row>
    <row r="236" spans="1:14" s="36" customFormat="1" ht="19.5" customHeight="1" x14ac:dyDescent="0.25">
      <c r="A236" s="32"/>
      <c r="B236" s="32"/>
      <c r="C236" s="32"/>
      <c r="D236" s="32"/>
      <c r="E236" s="32"/>
      <c r="F236" s="102"/>
      <c r="G236" s="32"/>
      <c r="H236" s="34"/>
      <c r="I236" s="32"/>
      <c r="J236" s="55"/>
      <c r="K236" s="32"/>
      <c r="L236" s="32"/>
      <c r="M236" s="142"/>
      <c r="N236" s="162"/>
    </row>
    <row r="237" spans="1:14" s="36" customFormat="1" ht="19.5" customHeight="1" x14ac:dyDescent="0.25">
      <c r="A237" s="32"/>
      <c r="B237" s="32"/>
      <c r="C237" s="32"/>
      <c r="D237" s="32"/>
      <c r="E237" s="32"/>
      <c r="F237" s="102"/>
      <c r="G237" s="32"/>
      <c r="H237" s="34"/>
      <c r="I237" s="32"/>
      <c r="J237" s="55"/>
      <c r="K237" s="32"/>
      <c r="L237" s="32"/>
      <c r="M237" s="142"/>
      <c r="N237" s="162"/>
    </row>
    <row r="238" spans="1:14" s="36" customFormat="1" ht="19.5" customHeight="1" x14ac:dyDescent="0.25">
      <c r="A238" s="32"/>
      <c r="B238" s="32"/>
      <c r="C238" s="32"/>
      <c r="D238" s="32"/>
      <c r="E238" s="32"/>
      <c r="F238" s="102"/>
      <c r="G238" s="32"/>
      <c r="H238" s="34"/>
      <c r="I238" s="32"/>
      <c r="J238" s="55"/>
      <c r="K238" s="32"/>
      <c r="L238" s="32"/>
      <c r="M238" s="142"/>
      <c r="N238" s="162"/>
    </row>
    <row r="239" spans="1:14" s="36" customFormat="1" ht="19.5" customHeight="1" x14ac:dyDescent="0.25">
      <c r="A239" s="32"/>
      <c r="B239" s="32"/>
      <c r="C239" s="32"/>
      <c r="D239" s="32"/>
      <c r="E239" s="32"/>
      <c r="F239" s="102"/>
      <c r="G239" s="32"/>
      <c r="H239" s="34"/>
      <c r="I239" s="32"/>
      <c r="J239" s="55"/>
      <c r="K239" s="32"/>
      <c r="L239" s="32"/>
      <c r="M239" s="142"/>
      <c r="N239" s="162"/>
    </row>
    <row r="240" spans="1:14" s="36" customFormat="1" ht="19.5" customHeight="1" x14ac:dyDescent="0.25">
      <c r="A240" s="32"/>
      <c r="B240" s="32"/>
      <c r="C240" s="32"/>
      <c r="D240" s="32"/>
      <c r="E240" s="32"/>
      <c r="F240" s="102"/>
      <c r="G240" s="32"/>
      <c r="H240" s="34"/>
      <c r="I240" s="32"/>
      <c r="J240" s="55"/>
      <c r="K240" s="32"/>
      <c r="L240" s="32"/>
      <c r="M240" s="142"/>
      <c r="N240" s="162"/>
    </row>
    <row r="241" spans="1:14" s="36" customFormat="1" ht="19.5" customHeight="1" x14ac:dyDescent="0.25">
      <c r="A241" s="32"/>
      <c r="B241" s="32"/>
      <c r="C241" s="32"/>
      <c r="D241" s="32"/>
      <c r="E241" s="32"/>
      <c r="F241" s="102"/>
      <c r="G241" s="32"/>
      <c r="H241" s="34"/>
      <c r="I241" s="32"/>
      <c r="J241" s="55"/>
      <c r="K241" s="32"/>
      <c r="L241" s="32"/>
      <c r="M241" s="142"/>
      <c r="N241" s="162"/>
    </row>
    <row r="242" spans="1:14" s="36" customFormat="1" ht="19.5" customHeight="1" x14ac:dyDescent="0.25">
      <c r="A242" s="32"/>
      <c r="B242" s="32"/>
      <c r="C242" s="32"/>
      <c r="D242" s="32"/>
      <c r="E242" s="32"/>
      <c r="F242" s="102"/>
      <c r="G242" s="32"/>
      <c r="H242" s="34"/>
      <c r="I242" s="32"/>
      <c r="J242" s="55"/>
      <c r="K242" s="32"/>
      <c r="L242" s="32"/>
      <c r="M242" s="142"/>
      <c r="N242" s="162"/>
    </row>
    <row r="243" spans="1:14" s="36" customFormat="1" ht="19.5" customHeight="1" x14ac:dyDescent="0.25">
      <c r="A243" s="32"/>
      <c r="B243" s="32"/>
      <c r="C243" s="32"/>
      <c r="D243" s="32"/>
      <c r="E243" s="32"/>
      <c r="F243" s="102"/>
      <c r="G243" s="32"/>
      <c r="H243" s="34"/>
      <c r="I243" s="32"/>
      <c r="J243" s="55"/>
      <c r="K243" s="32"/>
      <c r="L243" s="32"/>
      <c r="M243" s="142"/>
      <c r="N243" s="162"/>
    </row>
    <row r="244" spans="1:14" s="36" customFormat="1" ht="19.5" customHeight="1" x14ac:dyDescent="0.25">
      <c r="A244" s="32"/>
      <c r="B244" s="32"/>
      <c r="C244" s="32"/>
      <c r="D244" s="32"/>
      <c r="E244" s="32"/>
      <c r="F244" s="102"/>
      <c r="G244" s="32"/>
      <c r="H244" s="34"/>
      <c r="I244" s="32"/>
      <c r="J244" s="55"/>
      <c r="K244" s="32"/>
      <c r="L244" s="32"/>
      <c r="M244" s="142"/>
      <c r="N244" s="162"/>
    </row>
    <row r="245" spans="1:14" s="36" customFormat="1" ht="19.5" customHeight="1" x14ac:dyDescent="0.25">
      <c r="A245" s="32"/>
      <c r="B245" s="32"/>
      <c r="C245" s="32"/>
      <c r="D245" s="32"/>
      <c r="E245" s="32"/>
      <c r="F245" s="102"/>
      <c r="G245" s="32"/>
      <c r="H245" s="34"/>
      <c r="I245" s="32"/>
      <c r="J245" s="55"/>
      <c r="K245" s="32"/>
      <c r="L245" s="32"/>
      <c r="M245" s="142"/>
      <c r="N245" s="162"/>
    </row>
    <row r="246" spans="1:14" s="36" customFormat="1" ht="19.5" customHeight="1" x14ac:dyDescent="0.25">
      <c r="A246" s="32"/>
      <c r="B246" s="32"/>
      <c r="C246" s="32"/>
      <c r="D246" s="32"/>
      <c r="E246" s="32"/>
      <c r="F246" s="102"/>
      <c r="G246" s="32"/>
      <c r="H246" s="34"/>
      <c r="I246" s="32"/>
      <c r="J246" s="55"/>
      <c r="K246" s="32"/>
      <c r="L246" s="32"/>
      <c r="M246" s="142"/>
      <c r="N246" s="162"/>
    </row>
    <row r="247" spans="1:14" s="36" customFormat="1" ht="19.5" customHeight="1" x14ac:dyDescent="0.25">
      <c r="A247" s="32"/>
      <c r="B247" s="32"/>
      <c r="C247" s="32"/>
      <c r="D247" s="32"/>
      <c r="E247" s="32"/>
      <c r="F247" s="102"/>
      <c r="G247" s="32"/>
      <c r="H247" s="34"/>
      <c r="I247" s="32"/>
      <c r="J247" s="55"/>
      <c r="K247" s="32"/>
      <c r="L247" s="32"/>
      <c r="M247" s="142"/>
      <c r="N247" s="162"/>
    </row>
    <row r="248" spans="1:14" s="36" customFormat="1" ht="19.5" customHeight="1" x14ac:dyDescent="0.25">
      <c r="A248" s="32"/>
      <c r="B248" s="32"/>
      <c r="C248" s="32"/>
      <c r="D248" s="32"/>
      <c r="E248" s="32"/>
      <c r="F248" s="102"/>
      <c r="G248" s="32"/>
      <c r="H248" s="34"/>
      <c r="I248" s="32"/>
      <c r="J248" s="55"/>
      <c r="K248" s="32"/>
      <c r="L248" s="32"/>
      <c r="M248" s="142"/>
      <c r="N248" s="162"/>
    </row>
    <row r="249" spans="1:14" s="36" customFormat="1" ht="19.5" customHeight="1" x14ac:dyDescent="0.25">
      <c r="A249" s="32"/>
      <c r="B249" s="32"/>
      <c r="C249" s="32"/>
      <c r="D249" s="32"/>
      <c r="E249" s="32"/>
      <c r="F249" s="102"/>
      <c r="G249" s="32"/>
      <c r="H249" s="34"/>
      <c r="I249" s="32"/>
      <c r="J249" s="55"/>
      <c r="K249" s="32"/>
      <c r="L249" s="32"/>
      <c r="M249" s="142"/>
      <c r="N249" s="162"/>
    </row>
    <row r="250" spans="1:14" s="36" customFormat="1" ht="19.5" customHeight="1" x14ac:dyDescent="0.25">
      <c r="A250" s="32"/>
      <c r="B250" s="32"/>
      <c r="C250" s="32"/>
      <c r="D250" s="32"/>
      <c r="E250" s="32"/>
      <c r="F250" s="102"/>
      <c r="G250" s="32"/>
      <c r="H250" s="34"/>
      <c r="I250" s="32"/>
      <c r="J250" s="55"/>
      <c r="K250" s="32"/>
      <c r="L250" s="32"/>
      <c r="M250" s="142"/>
      <c r="N250" s="162"/>
    </row>
    <row r="251" spans="1:14" s="36" customFormat="1" ht="19.5" customHeight="1" x14ac:dyDescent="0.25">
      <c r="A251" s="32"/>
      <c r="B251" s="32"/>
      <c r="C251" s="32"/>
      <c r="D251" s="32"/>
      <c r="E251" s="32"/>
      <c r="F251" s="102"/>
      <c r="G251" s="32"/>
      <c r="H251" s="34"/>
      <c r="I251" s="32"/>
      <c r="J251" s="55"/>
      <c r="K251" s="32"/>
      <c r="L251" s="32"/>
      <c r="M251" s="142"/>
      <c r="N251" s="162"/>
    </row>
    <row r="252" spans="1:14" s="36" customFormat="1" ht="19.5" customHeight="1" x14ac:dyDescent="0.25">
      <c r="A252" s="32"/>
      <c r="B252" s="32"/>
      <c r="C252" s="32"/>
      <c r="D252" s="32"/>
      <c r="E252" s="32"/>
      <c r="F252" s="102"/>
      <c r="G252" s="32"/>
      <c r="H252" s="34"/>
      <c r="I252" s="32"/>
      <c r="J252" s="55"/>
      <c r="K252" s="32"/>
      <c r="L252" s="32"/>
      <c r="M252" s="142"/>
      <c r="N252" s="162"/>
    </row>
    <row r="253" spans="1:14" s="36" customFormat="1" ht="19.5" customHeight="1" x14ac:dyDescent="0.25">
      <c r="A253" s="32"/>
      <c r="B253" s="32"/>
      <c r="C253" s="32"/>
      <c r="D253" s="32"/>
      <c r="E253" s="32"/>
      <c r="F253" s="102"/>
      <c r="G253" s="32"/>
      <c r="H253" s="34"/>
      <c r="I253" s="32"/>
      <c r="J253" s="55"/>
      <c r="K253" s="32"/>
      <c r="L253" s="32"/>
      <c r="M253" s="142"/>
      <c r="N253" s="162"/>
    </row>
    <row r="254" spans="1:14" s="36" customFormat="1" ht="19.5" customHeight="1" x14ac:dyDescent="0.25">
      <c r="A254" s="32"/>
      <c r="B254" s="32"/>
      <c r="C254" s="32"/>
      <c r="D254" s="32"/>
      <c r="E254" s="32"/>
      <c r="F254" s="102"/>
      <c r="G254" s="32"/>
      <c r="H254" s="34"/>
      <c r="I254" s="32"/>
      <c r="J254" s="55"/>
      <c r="K254" s="32"/>
      <c r="L254" s="32"/>
      <c r="M254" s="142"/>
      <c r="N254" s="162"/>
    </row>
    <row r="255" spans="1:14" s="36" customFormat="1" ht="19.5" customHeight="1" x14ac:dyDescent="0.25">
      <c r="A255" s="32"/>
      <c r="B255" s="32"/>
      <c r="C255" s="32"/>
      <c r="D255" s="32"/>
      <c r="E255" s="32"/>
      <c r="F255" s="102"/>
      <c r="G255" s="32"/>
      <c r="H255" s="34"/>
      <c r="I255" s="32"/>
      <c r="J255" s="55"/>
      <c r="K255" s="32"/>
      <c r="L255" s="32"/>
      <c r="M255" s="142"/>
      <c r="N255" s="162"/>
    </row>
    <row r="256" spans="1:14" s="36" customFormat="1" ht="19.5" customHeight="1" x14ac:dyDescent="0.25">
      <c r="A256" s="32"/>
      <c r="B256" s="32"/>
      <c r="C256" s="32"/>
      <c r="D256" s="32"/>
      <c r="E256" s="32"/>
      <c r="F256" s="102"/>
      <c r="G256" s="32"/>
      <c r="H256" s="34"/>
      <c r="I256" s="32"/>
      <c r="J256" s="55"/>
      <c r="K256" s="32"/>
      <c r="L256" s="32"/>
      <c r="M256" s="142"/>
      <c r="N256" s="162"/>
    </row>
    <row r="257" spans="1:14" s="36" customFormat="1" ht="19.5" customHeight="1" x14ac:dyDescent="0.25">
      <c r="A257" s="32"/>
      <c r="B257" s="32"/>
      <c r="C257" s="32"/>
      <c r="D257" s="32"/>
      <c r="E257" s="379"/>
      <c r="F257" s="375"/>
      <c r="G257" s="376"/>
      <c r="H257" s="375"/>
      <c r="I257" s="32"/>
      <c r="J257" s="55"/>
      <c r="K257" s="32"/>
      <c r="L257" s="32"/>
      <c r="M257" s="142"/>
      <c r="N257" s="162"/>
    </row>
    <row r="258" spans="1:14" s="36" customFormat="1" ht="19.5" customHeight="1" x14ac:dyDescent="0.25">
      <c r="A258" s="32"/>
      <c r="B258" s="32"/>
      <c r="C258" s="32"/>
      <c r="D258" s="32"/>
      <c r="E258" s="379"/>
      <c r="F258" s="375"/>
      <c r="G258" s="376"/>
      <c r="H258" s="375"/>
      <c r="I258" s="32"/>
      <c r="J258" s="55"/>
      <c r="K258" s="32"/>
      <c r="L258" s="32"/>
      <c r="M258" s="142"/>
      <c r="N258" s="162"/>
    </row>
    <row r="259" spans="1:14" s="36" customFormat="1" ht="19.5" customHeight="1" x14ac:dyDescent="0.25">
      <c r="A259" s="32"/>
      <c r="B259" s="32"/>
      <c r="C259" s="32"/>
      <c r="D259" s="32"/>
      <c r="E259" s="32"/>
      <c r="F259" s="102"/>
      <c r="G259" s="32"/>
      <c r="H259" s="34"/>
      <c r="I259" s="32"/>
      <c r="J259" s="55"/>
      <c r="K259" s="32"/>
      <c r="L259" s="32"/>
      <c r="M259" s="142"/>
      <c r="N259" s="162"/>
    </row>
    <row r="260" spans="1:14" s="36" customFormat="1" ht="19.5" customHeight="1" x14ac:dyDescent="0.25">
      <c r="A260" s="32"/>
      <c r="B260" s="32"/>
      <c r="C260" s="32"/>
      <c r="D260" s="32"/>
      <c r="E260" s="32"/>
      <c r="F260" s="102"/>
      <c r="G260" s="32"/>
      <c r="H260" s="34"/>
      <c r="I260" s="32"/>
      <c r="J260" s="55"/>
      <c r="K260" s="32"/>
      <c r="L260" s="32"/>
      <c r="M260" s="142"/>
      <c r="N260" s="162"/>
    </row>
    <row r="261" spans="1:14" s="36" customFormat="1" ht="19.5" customHeight="1" x14ac:dyDescent="0.25">
      <c r="A261" s="32"/>
      <c r="B261" s="32"/>
      <c r="C261" s="32"/>
      <c r="D261" s="32"/>
      <c r="E261" s="32"/>
      <c r="F261" s="102"/>
      <c r="G261" s="32"/>
      <c r="H261" s="34"/>
      <c r="I261" s="32"/>
      <c r="J261" s="55"/>
      <c r="K261" s="32"/>
      <c r="L261" s="32"/>
      <c r="M261" s="142"/>
      <c r="N261" s="162"/>
    </row>
    <row r="262" spans="1:14" s="36" customFormat="1" ht="19.5" customHeight="1" x14ac:dyDescent="0.25">
      <c r="A262" s="32"/>
      <c r="B262" s="32"/>
      <c r="C262" s="32"/>
      <c r="D262" s="32"/>
      <c r="E262" s="32"/>
      <c r="F262" s="102"/>
      <c r="G262" s="32"/>
      <c r="H262" s="34"/>
      <c r="I262" s="32"/>
      <c r="J262" s="55"/>
      <c r="K262" s="32"/>
      <c r="L262" s="32"/>
      <c r="M262" s="142"/>
      <c r="N262" s="162"/>
    </row>
    <row r="263" spans="1:14" s="36" customFormat="1" ht="19.5" customHeight="1" x14ac:dyDescent="0.25">
      <c r="A263" s="32"/>
      <c r="B263" s="32"/>
      <c r="C263" s="32"/>
      <c r="D263" s="32"/>
      <c r="E263" s="32"/>
      <c r="F263" s="102"/>
      <c r="G263" s="32"/>
      <c r="H263" s="34"/>
      <c r="I263" s="32"/>
      <c r="J263" s="55"/>
      <c r="K263" s="32"/>
      <c r="L263" s="32"/>
      <c r="M263" s="142"/>
      <c r="N263" s="162"/>
    </row>
    <row r="264" spans="1:14" s="36" customFormat="1" ht="19.5" customHeight="1" x14ac:dyDescent="0.25">
      <c r="A264" s="32"/>
      <c r="B264" s="32"/>
      <c r="C264" s="32"/>
      <c r="D264" s="32"/>
      <c r="E264" s="32"/>
      <c r="F264" s="102"/>
      <c r="G264" s="32"/>
      <c r="H264" s="34"/>
      <c r="I264" s="32"/>
      <c r="J264" s="55"/>
      <c r="K264" s="32"/>
      <c r="L264" s="32"/>
      <c r="M264" s="142"/>
      <c r="N264" s="162"/>
    </row>
    <row r="265" spans="1:14" s="36" customFormat="1" ht="19.5" customHeight="1" x14ac:dyDescent="0.25">
      <c r="A265" s="32"/>
      <c r="B265" s="32"/>
      <c r="C265" s="32"/>
      <c r="D265" s="32"/>
      <c r="E265" s="32"/>
      <c r="F265" s="102"/>
      <c r="G265" s="32"/>
      <c r="H265" s="34"/>
      <c r="I265" s="32"/>
      <c r="J265" s="55"/>
      <c r="K265" s="32"/>
      <c r="L265" s="32"/>
      <c r="M265" s="142"/>
      <c r="N265" s="162"/>
    </row>
    <row r="266" spans="1:14" s="36" customFormat="1" ht="19.5" customHeight="1" x14ac:dyDescent="0.25">
      <c r="A266" s="32"/>
      <c r="B266" s="32"/>
      <c r="C266" s="32"/>
      <c r="D266" s="32"/>
      <c r="E266" s="32"/>
      <c r="F266" s="102"/>
      <c r="G266" s="32"/>
      <c r="H266" s="34"/>
      <c r="I266" s="32"/>
      <c r="J266" s="55"/>
      <c r="K266" s="32"/>
      <c r="L266" s="32"/>
      <c r="M266" s="142"/>
      <c r="N266" s="162"/>
    </row>
    <row r="267" spans="1:14" s="36" customFormat="1" ht="19.5" customHeight="1" x14ac:dyDescent="0.25">
      <c r="A267" s="32"/>
      <c r="B267" s="32"/>
      <c r="C267" s="32"/>
      <c r="D267" s="32"/>
      <c r="E267" s="32"/>
      <c r="F267" s="102"/>
      <c r="G267" s="32"/>
      <c r="H267" s="34"/>
      <c r="I267" s="32"/>
      <c r="J267" s="55"/>
      <c r="K267" s="32"/>
      <c r="L267" s="32"/>
      <c r="M267" s="142"/>
      <c r="N267" s="162"/>
    </row>
    <row r="268" spans="1:14" s="36" customFormat="1" ht="19.5" customHeight="1" x14ac:dyDescent="0.25">
      <c r="A268" s="32"/>
      <c r="B268" s="32"/>
      <c r="C268" s="32"/>
      <c r="D268" s="32"/>
      <c r="E268" s="32"/>
      <c r="F268" s="102"/>
      <c r="G268" s="32"/>
      <c r="H268" s="34"/>
      <c r="I268" s="32"/>
      <c r="J268" s="55"/>
      <c r="K268" s="32"/>
      <c r="L268" s="32"/>
      <c r="M268" s="142"/>
      <c r="N268" s="162"/>
    </row>
    <row r="269" spans="1:14" s="36" customFormat="1" ht="19.5" customHeight="1" x14ac:dyDescent="0.25">
      <c r="A269" s="32"/>
      <c r="B269" s="32"/>
      <c r="C269" s="32"/>
      <c r="D269" s="32"/>
      <c r="E269" s="32"/>
      <c r="F269" s="102"/>
      <c r="G269" s="32"/>
      <c r="H269" s="34"/>
      <c r="I269" s="32"/>
      <c r="J269" s="55"/>
      <c r="K269" s="32"/>
      <c r="L269" s="32"/>
      <c r="M269" s="142"/>
      <c r="N269" s="162"/>
    </row>
    <row r="270" spans="1:14" s="36" customFormat="1" ht="19.5" customHeight="1" x14ac:dyDescent="0.25">
      <c r="A270" s="32"/>
      <c r="B270" s="32"/>
      <c r="C270" s="32"/>
      <c r="D270" s="32"/>
      <c r="E270" s="32"/>
      <c r="F270" s="102"/>
      <c r="G270" s="32"/>
      <c r="H270" s="34"/>
      <c r="I270" s="32"/>
      <c r="J270" s="55"/>
      <c r="K270" s="32"/>
      <c r="L270" s="32"/>
      <c r="M270" s="142"/>
      <c r="N270" s="162"/>
    </row>
    <row r="271" spans="1:14" s="36" customFormat="1" ht="19.5" customHeight="1" x14ac:dyDescent="0.25">
      <c r="A271" s="32"/>
      <c r="B271" s="32"/>
      <c r="C271" s="32"/>
      <c r="D271" s="32"/>
      <c r="E271" s="32"/>
      <c r="F271" s="102"/>
      <c r="G271" s="32"/>
      <c r="H271" s="34"/>
      <c r="I271" s="32"/>
      <c r="J271" s="55"/>
      <c r="K271" s="32"/>
      <c r="L271" s="32"/>
      <c r="M271" s="142"/>
      <c r="N271" s="162"/>
    </row>
    <row r="272" spans="1:14" s="36" customFormat="1" ht="19.5" customHeight="1" x14ac:dyDescent="0.25">
      <c r="A272" s="32"/>
      <c r="B272" s="32"/>
      <c r="C272" s="32"/>
      <c r="D272" s="32"/>
      <c r="E272" s="32"/>
      <c r="F272" s="102"/>
      <c r="G272" s="32"/>
      <c r="H272" s="34"/>
      <c r="I272" s="32"/>
      <c r="J272" s="55"/>
      <c r="K272" s="32"/>
      <c r="L272" s="32"/>
      <c r="M272" s="142"/>
      <c r="N272" s="162"/>
    </row>
    <row r="273" spans="1:14" s="36" customFormat="1" ht="19.5" customHeight="1" x14ac:dyDescent="0.25">
      <c r="A273" s="32"/>
      <c r="B273" s="32"/>
      <c r="C273" s="32"/>
      <c r="D273" s="32"/>
      <c r="E273" s="32"/>
      <c r="F273" s="102"/>
      <c r="G273" s="32"/>
      <c r="H273" s="34"/>
      <c r="I273" s="32"/>
      <c r="J273" s="55"/>
      <c r="K273" s="32"/>
      <c r="L273" s="32"/>
      <c r="M273" s="142"/>
      <c r="N273" s="162"/>
    </row>
    <row r="274" spans="1:14" s="36" customFormat="1" ht="19.5" customHeight="1" x14ac:dyDescent="0.25">
      <c r="A274" s="32"/>
      <c r="B274" s="32"/>
      <c r="C274" s="32"/>
      <c r="D274" s="32"/>
      <c r="E274" s="32"/>
      <c r="F274" s="102"/>
      <c r="G274" s="32"/>
      <c r="H274" s="34"/>
      <c r="I274" s="32"/>
      <c r="J274" s="55"/>
      <c r="K274" s="32"/>
      <c r="L274" s="32"/>
      <c r="M274" s="142"/>
      <c r="N274" s="162"/>
    </row>
    <row r="275" spans="1:14" s="36" customFormat="1" ht="19.5" customHeight="1" x14ac:dyDescent="0.25">
      <c r="A275" s="32"/>
      <c r="B275" s="32"/>
      <c r="C275" s="32"/>
      <c r="D275" s="32"/>
      <c r="E275" s="32"/>
      <c r="F275" s="102"/>
      <c r="G275" s="32"/>
      <c r="H275" s="34"/>
      <c r="I275" s="32"/>
      <c r="J275" s="55"/>
      <c r="K275" s="32"/>
      <c r="L275" s="32"/>
      <c r="M275" s="142"/>
      <c r="N275" s="162"/>
    </row>
    <row r="276" spans="1:14" s="36" customFormat="1" ht="19.5" customHeight="1" x14ac:dyDescent="0.25">
      <c r="A276" s="32"/>
      <c r="B276" s="32"/>
      <c r="C276" s="32"/>
      <c r="D276" s="32"/>
      <c r="E276" s="32"/>
      <c r="F276" s="102"/>
      <c r="G276" s="32"/>
      <c r="H276" s="34"/>
      <c r="I276" s="32"/>
      <c r="J276" s="55"/>
      <c r="K276" s="32"/>
      <c r="L276" s="32"/>
      <c r="M276" s="142"/>
      <c r="N276" s="162"/>
    </row>
    <row r="277" spans="1:14" s="36" customFormat="1" ht="19.5" customHeight="1" x14ac:dyDescent="0.25">
      <c r="A277" s="32"/>
      <c r="B277" s="32"/>
      <c r="C277" s="32"/>
      <c r="D277" s="32"/>
      <c r="E277" s="32"/>
      <c r="F277" s="102"/>
      <c r="G277" s="32"/>
      <c r="H277" s="34"/>
      <c r="I277" s="32"/>
      <c r="J277" s="55"/>
      <c r="K277" s="32"/>
      <c r="L277" s="32"/>
      <c r="M277" s="142"/>
      <c r="N277" s="162"/>
    </row>
    <row r="278" spans="1:14" s="36" customFormat="1" ht="19.5" customHeight="1" x14ac:dyDescent="0.25">
      <c r="A278" s="32"/>
      <c r="B278" s="32"/>
      <c r="C278" s="32"/>
      <c r="D278" s="32"/>
      <c r="E278" s="32"/>
      <c r="F278" s="102"/>
      <c r="G278" s="32"/>
      <c r="H278" s="34"/>
      <c r="I278" s="32"/>
      <c r="J278" s="55"/>
      <c r="K278" s="32"/>
      <c r="L278" s="32"/>
      <c r="M278" s="142"/>
      <c r="N278" s="162"/>
    </row>
    <row r="279" spans="1:14" s="36" customFormat="1" ht="19.5" customHeight="1" x14ac:dyDescent="0.25">
      <c r="A279" s="32"/>
      <c r="B279" s="32"/>
      <c r="C279" s="32"/>
      <c r="D279" s="32"/>
      <c r="E279" s="32"/>
      <c r="F279" s="102"/>
      <c r="G279" s="32"/>
      <c r="H279" s="34"/>
      <c r="I279" s="32"/>
      <c r="J279" s="55"/>
      <c r="K279" s="32"/>
      <c r="L279" s="32"/>
      <c r="M279" s="142"/>
      <c r="N279" s="162"/>
    </row>
    <row r="280" spans="1:14" s="36" customFormat="1" ht="19.5" customHeight="1" x14ac:dyDescent="0.25">
      <c r="A280" s="32"/>
      <c r="B280" s="32"/>
      <c r="C280" s="32"/>
      <c r="D280" s="32"/>
      <c r="E280" s="32"/>
      <c r="F280" s="102"/>
      <c r="G280" s="32"/>
      <c r="H280" s="34"/>
      <c r="I280" s="32"/>
      <c r="J280" s="55"/>
      <c r="K280" s="32"/>
      <c r="L280" s="32"/>
      <c r="M280" s="142"/>
      <c r="N280" s="162"/>
    </row>
    <row r="281" spans="1:14" s="36" customFormat="1" ht="19.5" customHeight="1" x14ac:dyDescent="0.25">
      <c r="A281" s="32"/>
      <c r="B281" s="32"/>
      <c r="C281" s="32"/>
      <c r="D281" s="32"/>
      <c r="E281" s="32"/>
      <c r="F281" s="102"/>
      <c r="G281" s="32"/>
      <c r="H281" s="34"/>
      <c r="I281" s="32"/>
      <c r="J281" s="55"/>
      <c r="K281" s="32"/>
      <c r="L281" s="32"/>
      <c r="M281" s="142"/>
      <c r="N281" s="162"/>
    </row>
    <row r="282" spans="1:14" s="36" customFormat="1" ht="19.5" customHeight="1" x14ac:dyDescent="0.25">
      <c r="A282" s="32"/>
      <c r="B282" s="32"/>
      <c r="C282" s="32"/>
      <c r="D282" s="33"/>
      <c r="E282" s="32"/>
      <c r="F282" s="102"/>
      <c r="G282" s="33"/>
      <c r="H282" s="34"/>
      <c r="I282" s="32"/>
      <c r="J282" s="55"/>
      <c r="K282" s="32"/>
      <c r="L282" s="32"/>
      <c r="M282" s="142"/>
      <c r="N282" s="162"/>
    </row>
    <row r="283" spans="1:14" s="36" customFormat="1" ht="19.5" customHeight="1" x14ac:dyDescent="0.25">
      <c r="A283" s="32"/>
      <c r="B283" s="32"/>
      <c r="C283" s="32"/>
      <c r="D283" s="32"/>
      <c r="E283" s="32"/>
      <c r="F283" s="102"/>
      <c r="G283" s="32"/>
      <c r="H283" s="34"/>
      <c r="I283" s="32"/>
      <c r="J283" s="55"/>
      <c r="K283" s="32"/>
      <c r="L283" s="32"/>
      <c r="M283" s="142"/>
      <c r="N283" s="162"/>
    </row>
    <row r="284" spans="1:14" s="36" customFormat="1" ht="19.5" customHeight="1" x14ac:dyDescent="0.25">
      <c r="A284" s="32"/>
      <c r="B284" s="32"/>
      <c r="C284" s="32"/>
      <c r="D284" s="32"/>
      <c r="E284" s="32"/>
      <c r="F284" s="102"/>
      <c r="G284" s="32"/>
      <c r="H284" s="34"/>
      <c r="I284" s="32"/>
      <c r="J284" s="55"/>
      <c r="K284" s="32"/>
      <c r="L284" s="32"/>
      <c r="M284" s="142"/>
      <c r="N284" s="162"/>
    </row>
    <row r="285" spans="1:14" s="36" customFormat="1" ht="19.5" customHeight="1" x14ac:dyDescent="0.25">
      <c r="A285" s="32"/>
      <c r="B285" s="32"/>
      <c r="C285" s="32"/>
      <c r="D285" s="32"/>
      <c r="E285" s="32"/>
      <c r="F285" s="102"/>
      <c r="G285" s="32"/>
      <c r="H285" s="34"/>
      <c r="I285" s="32"/>
      <c r="J285" s="55"/>
      <c r="K285" s="32"/>
      <c r="L285" s="32"/>
      <c r="M285" s="142"/>
      <c r="N285" s="162"/>
    </row>
    <row r="286" spans="1:14" s="36" customFormat="1" ht="19.5" customHeight="1" x14ac:dyDescent="0.25">
      <c r="A286" s="32"/>
      <c r="B286" s="32"/>
      <c r="C286" s="32"/>
      <c r="D286" s="32"/>
      <c r="E286" s="376"/>
      <c r="F286" s="375"/>
      <c r="G286" s="32"/>
      <c r="H286" s="34"/>
      <c r="I286" s="32"/>
      <c r="J286" s="55"/>
      <c r="K286" s="32"/>
      <c r="L286" s="32"/>
      <c r="M286" s="142"/>
      <c r="N286" s="162"/>
    </row>
    <row r="287" spans="1:14" s="36" customFormat="1" ht="19.5" customHeight="1" x14ac:dyDescent="0.25">
      <c r="A287" s="32"/>
      <c r="B287" s="32"/>
      <c r="C287" s="32"/>
      <c r="D287" s="32"/>
      <c r="E287" s="376"/>
      <c r="F287" s="375"/>
      <c r="G287" s="32"/>
      <c r="H287" s="34"/>
      <c r="I287" s="32"/>
      <c r="J287" s="55"/>
      <c r="K287" s="32"/>
      <c r="L287" s="32"/>
      <c r="M287" s="142"/>
      <c r="N287" s="162"/>
    </row>
    <row r="288" spans="1:14" s="36" customFormat="1" ht="19.5" customHeight="1" x14ac:dyDescent="0.25">
      <c r="A288" s="32"/>
      <c r="B288" s="32"/>
      <c r="C288" s="32"/>
      <c r="D288" s="32"/>
      <c r="E288" s="32"/>
      <c r="F288" s="102"/>
      <c r="G288" s="32"/>
      <c r="H288" s="34"/>
      <c r="I288" s="32"/>
      <c r="J288" s="55"/>
      <c r="K288" s="32"/>
      <c r="L288" s="32"/>
      <c r="M288" s="142"/>
      <c r="N288" s="162"/>
    </row>
    <row r="289" spans="1:14" s="36" customFormat="1" ht="19.5" customHeight="1" x14ac:dyDescent="0.25">
      <c r="A289" s="32"/>
      <c r="B289" s="32"/>
      <c r="C289" s="32"/>
      <c r="D289" s="32"/>
      <c r="E289" s="32"/>
      <c r="F289" s="102"/>
      <c r="G289" s="32"/>
      <c r="H289" s="34"/>
      <c r="I289" s="32"/>
      <c r="J289" s="55"/>
      <c r="K289" s="32"/>
      <c r="L289" s="32"/>
      <c r="M289" s="142"/>
      <c r="N289" s="162"/>
    </row>
    <row r="290" spans="1:14" s="36" customFormat="1" ht="19.5" customHeight="1" x14ac:dyDescent="0.25">
      <c r="A290" s="32"/>
      <c r="B290" s="32"/>
      <c r="C290" s="32"/>
      <c r="D290" s="32"/>
      <c r="E290" s="32"/>
      <c r="F290" s="102"/>
      <c r="G290" s="32"/>
      <c r="H290" s="34"/>
      <c r="I290" s="32"/>
      <c r="J290" s="55"/>
      <c r="K290" s="32"/>
      <c r="L290" s="32"/>
      <c r="M290" s="142"/>
      <c r="N290" s="162"/>
    </row>
    <row r="291" spans="1:14" s="36" customFormat="1" ht="19.5" customHeight="1" x14ac:dyDescent="0.25">
      <c r="A291" s="32"/>
      <c r="B291" s="32"/>
      <c r="C291" s="32"/>
      <c r="D291" s="32"/>
      <c r="E291" s="32"/>
      <c r="F291" s="102"/>
      <c r="G291" s="32"/>
      <c r="H291" s="34"/>
      <c r="I291" s="32"/>
      <c r="J291" s="55"/>
      <c r="K291" s="32"/>
      <c r="L291" s="32"/>
      <c r="M291" s="142"/>
      <c r="N291" s="162"/>
    </row>
    <row r="292" spans="1:14" s="36" customFormat="1" ht="19.5" customHeight="1" x14ac:dyDescent="0.25">
      <c r="A292" s="32"/>
      <c r="B292" s="32"/>
      <c r="C292" s="32"/>
      <c r="D292" s="32"/>
      <c r="E292" s="32"/>
      <c r="F292" s="102"/>
      <c r="G292" s="32"/>
      <c r="H292" s="34"/>
      <c r="I292" s="32"/>
      <c r="J292" s="55"/>
      <c r="K292" s="32"/>
      <c r="L292" s="32"/>
      <c r="M292" s="142"/>
      <c r="N292" s="162"/>
    </row>
    <row r="293" spans="1:14" s="36" customFormat="1" ht="19.5" customHeight="1" x14ac:dyDescent="0.25">
      <c r="A293" s="32"/>
      <c r="B293" s="32"/>
      <c r="C293" s="32"/>
      <c r="D293" s="32"/>
      <c r="E293" s="32"/>
      <c r="F293" s="45"/>
      <c r="G293" s="32"/>
      <c r="H293" s="34"/>
      <c r="I293" s="32"/>
      <c r="J293" s="55"/>
      <c r="K293" s="32"/>
      <c r="L293" s="32"/>
      <c r="M293" s="142"/>
      <c r="N293" s="162"/>
    </row>
    <row r="294" spans="1:14" s="36" customFormat="1" ht="19.5" customHeight="1" x14ac:dyDescent="0.25">
      <c r="A294" s="32"/>
      <c r="B294" s="32"/>
      <c r="C294" s="32"/>
      <c r="D294" s="32"/>
      <c r="E294" s="376"/>
      <c r="F294" s="375"/>
      <c r="G294" s="376"/>
      <c r="H294" s="375"/>
      <c r="I294" s="32"/>
      <c r="J294" s="55"/>
      <c r="K294" s="32"/>
      <c r="L294" s="32"/>
      <c r="M294" s="142"/>
      <c r="N294" s="162"/>
    </row>
    <row r="295" spans="1:14" s="36" customFormat="1" ht="19.5" customHeight="1" x14ac:dyDescent="0.25">
      <c r="A295" s="32"/>
      <c r="B295" s="32"/>
      <c r="C295" s="32"/>
      <c r="D295" s="32"/>
      <c r="E295" s="376"/>
      <c r="F295" s="375"/>
      <c r="G295" s="376"/>
      <c r="H295" s="375"/>
      <c r="I295" s="32"/>
      <c r="J295" s="55"/>
      <c r="K295" s="32"/>
      <c r="L295" s="32"/>
      <c r="M295" s="142"/>
      <c r="N295" s="162"/>
    </row>
    <row r="296" spans="1:14" s="36" customFormat="1" ht="19.5" customHeight="1" x14ac:dyDescent="0.25">
      <c r="A296" s="32"/>
      <c r="B296" s="32"/>
      <c r="C296" s="32"/>
      <c r="D296" s="32"/>
      <c r="E296" s="32"/>
      <c r="F296" s="102"/>
      <c r="G296" s="32"/>
      <c r="H296" s="34"/>
      <c r="I296" s="32"/>
      <c r="J296" s="55"/>
      <c r="K296" s="32"/>
      <c r="L296" s="32"/>
      <c r="M296" s="142"/>
      <c r="N296" s="162"/>
    </row>
    <row r="297" spans="1:14" s="36" customFormat="1" ht="19.5" customHeight="1" x14ac:dyDescent="0.25">
      <c r="A297" s="32"/>
      <c r="B297" s="32"/>
      <c r="C297" s="32"/>
      <c r="D297" s="32"/>
      <c r="E297" s="32"/>
      <c r="F297" s="102"/>
      <c r="G297" s="32"/>
      <c r="H297" s="34"/>
      <c r="I297" s="32"/>
      <c r="J297" s="55"/>
      <c r="K297" s="32"/>
      <c r="L297" s="32"/>
      <c r="M297" s="142"/>
      <c r="N297" s="162"/>
    </row>
    <row r="298" spans="1:14" s="36" customFormat="1" ht="19.5" customHeight="1" x14ac:dyDescent="0.25">
      <c r="A298" s="32"/>
      <c r="B298" s="32"/>
      <c r="C298" s="32"/>
      <c r="D298" s="32"/>
      <c r="E298" s="32"/>
      <c r="F298" s="102"/>
      <c r="G298" s="32"/>
      <c r="H298" s="34"/>
      <c r="I298" s="32"/>
      <c r="J298" s="55"/>
      <c r="K298" s="32"/>
      <c r="L298" s="32"/>
      <c r="M298" s="142"/>
      <c r="N298" s="162"/>
    </row>
    <row r="299" spans="1:14" s="36" customFormat="1" ht="19.5" customHeight="1" x14ac:dyDescent="0.25">
      <c r="A299" s="32"/>
      <c r="B299" s="32"/>
      <c r="C299" s="32"/>
      <c r="D299" s="32"/>
      <c r="E299" s="32"/>
      <c r="F299" s="102"/>
      <c r="G299" s="32"/>
      <c r="H299" s="34"/>
      <c r="I299" s="32"/>
      <c r="J299" s="55"/>
      <c r="K299" s="32"/>
      <c r="L299" s="32"/>
      <c r="M299" s="142"/>
      <c r="N299" s="162"/>
    </row>
    <row r="300" spans="1:14" s="36" customFormat="1" ht="19.5" customHeight="1" x14ac:dyDescent="0.25">
      <c r="A300" s="32"/>
      <c r="B300" s="32"/>
      <c r="C300" s="32"/>
      <c r="D300" s="32"/>
      <c r="E300" s="32"/>
      <c r="F300" s="102"/>
      <c r="G300" s="32"/>
      <c r="H300" s="34"/>
      <c r="I300" s="32"/>
      <c r="J300" s="55"/>
      <c r="K300" s="32"/>
      <c r="L300" s="32"/>
      <c r="M300" s="142"/>
      <c r="N300" s="162"/>
    </row>
    <row r="301" spans="1:14" s="36" customFormat="1" ht="19.5" customHeight="1" x14ac:dyDescent="0.25">
      <c r="A301" s="37"/>
      <c r="B301" s="37"/>
      <c r="C301" s="37"/>
      <c r="D301" s="37"/>
      <c r="E301" s="37"/>
      <c r="F301" s="38"/>
      <c r="G301" s="37"/>
      <c r="H301" s="37"/>
      <c r="I301" s="32"/>
      <c r="J301" s="55"/>
      <c r="L301" s="32"/>
      <c r="M301" s="142"/>
      <c r="N301" s="162"/>
    </row>
    <row r="302" spans="1:14" s="36" customFormat="1" ht="19.5" customHeight="1" x14ac:dyDescent="0.25">
      <c r="A302" s="37"/>
      <c r="B302" s="37"/>
      <c r="C302" s="37"/>
      <c r="D302" s="37"/>
      <c r="E302" s="37"/>
      <c r="F302" s="38"/>
      <c r="G302" s="37"/>
      <c r="H302" s="37"/>
      <c r="I302" s="32"/>
      <c r="J302" s="55"/>
      <c r="L302" s="32"/>
      <c r="M302" s="142"/>
      <c r="N302" s="162"/>
    </row>
    <row r="303" spans="1:14" s="36" customFormat="1" ht="19.5" customHeight="1" x14ac:dyDescent="0.25">
      <c r="A303" s="37"/>
      <c r="B303" s="37"/>
      <c r="C303" s="37"/>
      <c r="D303" s="37"/>
      <c r="E303" s="37"/>
      <c r="F303" s="38"/>
      <c r="G303" s="37"/>
      <c r="H303" s="37"/>
      <c r="I303" s="32"/>
      <c r="J303" s="55"/>
      <c r="L303" s="32"/>
      <c r="M303" s="142"/>
      <c r="N303" s="162"/>
    </row>
    <row r="304" spans="1:14" s="36" customFormat="1" ht="19.5" customHeight="1" x14ac:dyDescent="0.25">
      <c r="A304" s="37"/>
      <c r="B304" s="37"/>
      <c r="C304" s="37"/>
      <c r="D304" s="37"/>
      <c r="E304" s="37"/>
      <c r="F304" s="38"/>
      <c r="G304" s="37"/>
      <c r="H304" s="37"/>
      <c r="I304" s="32"/>
      <c r="J304" s="55"/>
      <c r="L304" s="32"/>
      <c r="M304" s="142"/>
      <c r="N304" s="162"/>
    </row>
    <row r="305" spans="1:14" s="36" customFormat="1" ht="19.5" customHeight="1" x14ac:dyDescent="0.25">
      <c r="A305" s="37"/>
      <c r="B305" s="37"/>
      <c r="C305" s="37"/>
      <c r="D305" s="37"/>
      <c r="E305" s="37"/>
      <c r="F305" s="38"/>
      <c r="G305" s="37"/>
      <c r="H305" s="37"/>
      <c r="I305" s="32"/>
      <c r="J305" s="55"/>
      <c r="L305" s="32"/>
      <c r="M305" s="142"/>
      <c r="N305" s="162"/>
    </row>
    <row r="306" spans="1:14" s="36" customFormat="1" ht="19.5" customHeight="1" x14ac:dyDescent="0.25">
      <c r="A306" s="37"/>
      <c r="B306" s="37"/>
      <c r="C306" s="37"/>
      <c r="D306" s="37"/>
      <c r="E306" s="37"/>
      <c r="F306" s="38"/>
      <c r="G306" s="37"/>
      <c r="H306" s="37"/>
      <c r="I306" s="32"/>
      <c r="J306" s="55"/>
      <c r="L306" s="32"/>
      <c r="M306" s="142"/>
      <c r="N306" s="162"/>
    </row>
    <row r="307" spans="1:14" s="36" customFormat="1" ht="19.5" customHeight="1" x14ac:dyDescent="0.25">
      <c r="A307" s="37"/>
      <c r="B307" s="37"/>
      <c r="C307" s="37"/>
      <c r="D307" s="37"/>
      <c r="E307" s="37"/>
      <c r="F307" s="38"/>
      <c r="G307" s="37"/>
      <c r="H307" s="37"/>
      <c r="I307" s="32"/>
      <c r="J307" s="55"/>
      <c r="K307" s="32"/>
      <c r="L307" s="32"/>
      <c r="M307" s="142"/>
      <c r="N307" s="162"/>
    </row>
    <row r="308" spans="1:14" s="36" customFormat="1" ht="19.5" customHeight="1" x14ac:dyDescent="0.25">
      <c r="A308" s="152"/>
      <c r="B308" s="152"/>
      <c r="C308" s="152"/>
      <c r="D308" s="152"/>
      <c r="E308" s="152"/>
      <c r="F308" s="152"/>
      <c r="G308" s="152"/>
      <c r="H308" s="152"/>
      <c r="I308" s="32"/>
      <c r="J308" s="55"/>
      <c r="K308" s="32"/>
      <c r="L308" s="32"/>
      <c r="M308" s="142"/>
      <c r="N308" s="162"/>
    </row>
    <row r="309" spans="1:14" s="7" customFormat="1" ht="19.5" customHeight="1" x14ac:dyDescent="0.25">
      <c r="F309" s="15"/>
      <c r="I309" s="15"/>
      <c r="J309" s="56"/>
      <c r="N309" s="163"/>
    </row>
  </sheetData>
  <autoFilter ref="A7:AI202" xr:uid="{00000000-0009-0000-0000-000004000000}"/>
  <mergeCells count="28">
    <mergeCell ref="I115:I117"/>
    <mergeCell ref="F45:F46"/>
    <mergeCell ref="E115:E117"/>
    <mergeCell ref="F115:F117"/>
    <mergeCell ref="G115:G117"/>
    <mergeCell ref="H115:H117"/>
    <mergeCell ref="E294:E295"/>
    <mergeCell ref="F294:F295"/>
    <mergeCell ref="G294:G295"/>
    <mergeCell ref="H294:H295"/>
    <mergeCell ref="A1:N1"/>
    <mergeCell ref="A2:N2"/>
    <mergeCell ref="A3:N3"/>
    <mergeCell ref="A4:N4"/>
    <mergeCell ref="A6:D6"/>
    <mergeCell ref="E6:H6"/>
    <mergeCell ref="J6:N6"/>
    <mergeCell ref="G45:G46"/>
    <mergeCell ref="H45:H46"/>
    <mergeCell ref="F47:F48"/>
    <mergeCell ref="G47:G48"/>
    <mergeCell ref="H47:H48"/>
    <mergeCell ref="E257:E258"/>
    <mergeCell ref="F257:F258"/>
    <mergeCell ref="G257:G258"/>
    <mergeCell ref="H257:H258"/>
    <mergeCell ref="E286:E287"/>
    <mergeCell ref="F286:F287"/>
  </mergeCells>
  <conditionalFormatting sqref="C198:C1048576 C1:C63 C65:C192">
    <cfRule type="duplicateValues" dxfId="5" priority="7"/>
  </conditionalFormatting>
  <conditionalFormatting sqref="C193">
    <cfRule type="duplicateValues" dxfId="4" priority="4"/>
  </conditionalFormatting>
  <conditionalFormatting sqref="C194">
    <cfRule type="duplicateValues" dxfId="3" priority="3"/>
  </conditionalFormatting>
  <conditionalFormatting sqref="C195">
    <cfRule type="duplicateValues" dxfId="2" priority="2"/>
  </conditionalFormatting>
  <conditionalFormatting sqref="C19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topLeftCell="A4" workbookViewId="0">
      <selection activeCell="F18" sqref="F18"/>
    </sheetView>
  </sheetViews>
  <sheetFormatPr baseColWidth="10" defaultRowHeight="15" x14ac:dyDescent="0.25"/>
  <sheetData>
    <row r="1" spans="1:11" x14ac:dyDescent="0.25">
      <c r="B1" t="s">
        <v>417</v>
      </c>
      <c r="F1" t="s">
        <v>418</v>
      </c>
    </row>
    <row r="3" spans="1:11" x14ac:dyDescent="0.25">
      <c r="A3" t="s">
        <v>378</v>
      </c>
      <c r="B3">
        <v>20</v>
      </c>
      <c r="C3">
        <v>2</v>
      </c>
      <c r="D3" t="s">
        <v>407</v>
      </c>
      <c r="F3">
        <v>4628.46</v>
      </c>
      <c r="G3" t="s">
        <v>419</v>
      </c>
    </row>
    <row r="4" spans="1:11" x14ac:dyDescent="0.25">
      <c r="D4" t="s">
        <v>420</v>
      </c>
      <c r="F4">
        <v>998.3</v>
      </c>
      <c r="G4" t="s">
        <v>420</v>
      </c>
    </row>
    <row r="5" spans="1:11" x14ac:dyDescent="0.25">
      <c r="D5" t="s">
        <v>422</v>
      </c>
      <c r="F5">
        <v>27.2</v>
      </c>
      <c r="G5" t="s">
        <v>421</v>
      </c>
      <c r="J5">
        <v>279.91000000000003</v>
      </c>
    </row>
    <row r="6" spans="1:11" x14ac:dyDescent="0.25">
      <c r="D6" t="s">
        <v>423</v>
      </c>
      <c r="F6">
        <f>SUM(F3:F5)</f>
        <v>5653.96</v>
      </c>
      <c r="J6">
        <v>327.7</v>
      </c>
    </row>
    <row r="7" spans="1:11" x14ac:dyDescent="0.25">
      <c r="B7">
        <v>74.400000000000006</v>
      </c>
      <c r="F7" s="125">
        <f>+'[1]FONDO CUMPLEAÑOS'!$S$28</f>
        <v>0</v>
      </c>
      <c r="J7">
        <v>102</v>
      </c>
    </row>
    <row r="8" spans="1:11" x14ac:dyDescent="0.25">
      <c r="A8">
        <f>+B8/186</f>
        <v>13.380268817204302</v>
      </c>
      <c r="B8">
        <v>2488.73</v>
      </c>
      <c r="D8" t="s">
        <v>407</v>
      </c>
      <c r="F8" s="125">
        <f>+F6-F7</f>
        <v>5653.96</v>
      </c>
      <c r="J8">
        <v>100</v>
      </c>
    </row>
    <row r="9" spans="1:11" x14ac:dyDescent="0.25">
      <c r="B9">
        <f>SUM(B3:B8)</f>
        <v>2583.13</v>
      </c>
      <c r="F9">
        <v>1688.78</v>
      </c>
      <c r="J9">
        <v>80.36</v>
      </c>
      <c r="K9">
        <f>SUM(J5:J9)</f>
        <v>889.97</v>
      </c>
    </row>
    <row r="10" spans="1:11" x14ac:dyDescent="0.25">
      <c r="B10" s="125">
        <f>+'[1]FONDO CUMPLEAÑOS'!$V$28</f>
        <v>0</v>
      </c>
      <c r="K10">
        <f>+K9/186</f>
        <v>4.7847849462365595</v>
      </c>
    </row>
    <row r="11" spans="1:11" x14ac:dyDescent="0.25">
      <c r="B11" s="125">
        <f>+B9-B10</f>
        <v>2583.13</v>
      </c>
    </row>
    <row r="13" spans="1:11" x14ac:dyDescent="0.25">
      <c r="B13">
        <v>2039.54</v>
      </c>
    </row>
    <row r="16" spans="1:11" x14ac:dyDescent="0.25">
      <c r="G16">
        <f>+J5+J6+J7</f>
        <v>709.61</v>
      </c>
    </row>
    <row r="19" spans="1:2" x14ac:dyDescent="0.25">
      <c r="A19" t="s">
        <v>383</v>
      </c>
    </row>
    <row r="23" spans="1:2" x14ac:dyDescent="0.25">
      <c r="A23" t="s">
        <v>370</v>
      </c>
      <c r="B23">
        <v>3588.7</v>
      </c>
    </row>
    <row r="24" spans="1:2" x14ac:dyDescent="0.25">
      <c r="B24">
        <v>410.1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9"/>
  <sheetViews>
    <sheetView workbookViewId="0">
      <selection activeCell="G18" sqref="G18"/>
    </sheetView>
  </sheetViews>
  <sheetFormatPr baseColWidth="10" defaultRowHeight="15" x14ac:dyDescent="0.25"/>
  <sheetData>
    <row r="2" spans="2:8" x14ac:dyDescent="0.25">
      <c r="B2" s="112" t="s">
        <v>353</v>
      </c>
      <c r="C2" s="112">
        <v>619624</v>
      </c>
      <c r="D2" s="112" t="s">
        <v>439</v>
      </c>
      <c r="E2" s="112" t="s">
        <v>356</v>
      </c>
      <c r="F2" s="112" t="s">
        <v>356</v>
      </c>
      <c r="G2" s="112" t="s">
        <v>356</v>
      </c>
      <c r="H2" s="169">
        <v>12.179999999999993</v>
      </c>
    </row>
    <row r="3" spans="2:8" x14ac:dyDescent="0.25">
      <c r="B3" s="62" t="s">
        <v>353</v>
      </c>
      <c r="C3" s="68">
        <v>619620</v>
      </c>
      <c r="D3" s="62" t="s">
        <v>220</v>
      </c>
      <c r="E3" s="62" t="s">
        <v>356</v>
      </c>
      <c r="F3" s="62" t="s">
        <v>356</v>
      </c>
      <c r="G3" s="62" t="s">
        <v>356</v>
      </c>
      <c r="H3" s="69">
        <v>37.230000000000004</v>
      </c>
    </row>
    <row r="4" spans="2:8" x14ac:dyDescent="0.25">
      <c r="B4" s="62" t="s">
        <v>353</v>
      </c>
      <c r="C4" s="68">
        <v>811922</v>
      </c>
      <c r="D4" s="62" t="s">
        <v>222</v>
      </c>
      <c r="E4" s="62" t="s">
        <v>356</v>
      </c>
      <c r="F4" s="62" t="s">
        <v>356</v>
      </c>
      <c r="G4" s="62" t="s">
        <v>356</v>
      </c>
      <c r="H4" s="69">
        <v>10.340000000000002</v>
      </c>
    </row>
    <row r="5" spans="2:8" x14ac:dyDescent="0.25">
      <c r="B5" s="62" t="s">
        <v>353</v>
      </c>
      <c r="C5" s="68">
        <v>830943</v>
      </c>
      <c r="D5" s="62" t="s">
        <v>250</v>
      </c>
      <c r="E5" s="62" t="s">
        <v>356</v>
      </c>
      <c r="F5" s="62" t="s">
        <v>356</v>
      </c>
      <c r="G5" s="62" t="s">
        <v>356</v>
      </c>
      <c r="H5" s="69">
        <v>11.210000000000008</v>
      </c>
    </row>
    <row r="6" spans="2:8" x14ac:dyDescent="0.25">
      <c r="B6" s="62" t="s">
        <v>353</v>
      </c>
      <c r="C6" s="70">
        <v>277143</v>
      </c>
      <c r="D6" s="62" t="s">
        <v>265</v>
      </c>
      <c r="E6" s="62" t="s">
        <v>356</v>
      </c>
      <c r="F6" s="62" t="s">
        <v>356</v>
      </c>
      <c r="G6" s="62" t="s">
        <v>356</v>
      </c>
      <c r="H6" s="69">
        <v>6.4400000000000048</v>
      </c>
    </row>
    <row r="7" spans="2:8" x14ac:dyDescent="0.25">
      <c r="B7" s="62" t="s">
        <v>353</v>
      </c>
      <c r="C7" s="62">
        <v>184032</v>
      </c>
      <c r="D7" s="62" t="s">
        <v>269</v>
      </c>
      <c r="E7" s="62" t="s">
        <v>356</v>
      </c>
      <c r="F7" s="62" t="s">
        <v>356</v>
      </c>
      <c r="G7" s="62" t="s">
        <v>356</v>
      </c>
      <c r="H7" s="69">
        <v>7.3499999999999979</v>
      </c>
    </row>
    <row r="8" spans="2:8" x14ac:dyDescent="0.25">
      <c r="B8" s="62" t="s">
        <v>353</v>
      </c>
      <c r="C8" s="71">
        <v>805480</v>
      </c>
      <c r="D8" s="62" t="s">
        <v>313</v>
      </c>
      <c r="E8" s="62" t="s">
        <v>356</v>
      </c>
      <c r="F8" s="62" t="s">
        <v>356</v>
      </c>
      <c r="G8" s="62" t="s">
        <v>356</v>
      </c>
      <c r="H8" s="69">
        <v>10.389999999999999</v>
      </c>
    </row>
    <row r="9" spans="2:8" x14ac:dyDescent="0.25">
      <c r="B9" s="62" t="s">
        <v>353</v>
      </c>
      <c r="C9" s="70">
        <v>422798</v>
      </c>
      <c r="D9" s="62" t="s">
        <v>326</v>
      </c>
      <c r="E9" s="62" t="s">
        <v>356</v>
      </c>
      <c r="F9" s="62" t="s">
        <v>356</v>
      </c>
      <c r="G9" s="62" t="s">
        <v>356</v>
      </c>
      <c r="H9" s="69">
        <v>-10.759999999999998</v>
      </c>
    </row>
  </sheetData>
  <conditionalFormatting sqref="C2: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PLANTILLA</vt:lpstr>
      <vt:lpstr>ESCEL DE TRANSF</vt:lpstr>
      <vt:lpstr>PLANTILLA DIC</vt:lpstr>
      <vt:lpstr>EXCEL</vt:lpstr>
      <vt:lpstr>SECTORES SUBP QSC-A</vt:lpstr>
      <vt:lpstr>Hoja1</vt:lpstr>
      <vt:lpstr>Saldos fondo 15</vt:lpstr>
      <vt:lpstr>'ESCEL DE TRANSF'!Área_de_impresión</vt:lpstr>
      <vt:lpstr>EXCEL!Área_de_impresión</vt:lpstr>
      <vt:lpstr>'ESCEL DE TRANSF'!Títulos_a_imprimir</vt:lpstr>
      <vt:lpstr>EXCEL!Títulos_a_imprimir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Micaela Paucar</cp:lastModifiedBy>
  <cp:lastPrinted>2018-12-18T16:07:31Z</cp:lastPrinted>
  <dcterms:created xsi:type="dcterms:W3CDTF">2018-07-25T21:52:39Z</dcterms:created>
  <dcterms:modified xsi:type="dcterms:W3CDTF">2019-04-10T03:53:36Z</dcterms:modified>
</cp:coreProperties>
</file>