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Shared ESS\"/>
    </mc:Choice>
  </mc:AlternateContent>
  <xr:revisionPtr revIDLastSave="0" documentId="13_ncr:1_{97B1F804-190A-4CD7-9B0C-CF8336DB6023}" xr6:coauthVersionLast="47" xr6:coauthVersionMax="47" xr10:uidLastSave="{00000000-0000-0000-0000-000000000000}"/>
  <bookViews>
    <workbookView xWindow="2688" yWindow="2688" windowWidth="17280" windowHeight="8964" xr2:uid="{00000000-000D-0000-FFFF-FFFF00000000}"/>
  </bookViews>
  <sheets>
    <sheet name="Scenarios" sheetId="81" r:id="rId1"/>
    <sheet name="Conversion rate" sheetId="83" r:id="rId2"/>
    <sheet name="Cost breakdown NREL" sheetId="82" r:id="rId3"/>
    <sheet name="Investment Cost NREL, USD" sheetId="4" r:id="rId4"/>
    <sheet name="Investment Cost NREL, EUR" sheetId="84" r:id="rId5"/>
    <sheet name="Investment Cost, Power" sheetId="5" r:id="rId6"/>
    <sheet name="Investment Cost, Energy" sheetId="8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5" l="1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Z2" i="85"/>
  <c r="AA2" i="85"/>
  <c r="AB2" i="85"/>
  <c r="AC2" i="85"/>
  <c r="AD2" i="85"/>
  <c r="AE2" i="85"/>
  <c r="AF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Z3" i="85"/>
  <c r="AA3" i="85"/>
  <c r="AB3" i="85"/>
  <c r="AC3" i="85"/>
  <c r="AD3" i="85"/>
  <c r="AE3" i="85"/>
  <c r="AF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Z4" i="85"/>
  <c r="AA4" i="85"/>
  <c r="AB4" i="85"/>
  <c r="AC4" i="85"/>
  <c r="AD4" i="85"/>
  <c r="AE4" i="85"/>
  <c r="AF4" i="85"/>
  <c r="B4" i="85"/>
  <c r="B3" i="85"/>
  <c r="B2" i="8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B4" i="5"/>
  <c r="B3" i="5"/>
  <c r="B2" i="5"/>
  <c r="D2" i="84" l="1"/>
  <c r="H3" i="84"/>
  <c r="I3" i="84"/>
  <c r="J3" i="84"/>
  <c r="T3" i="84"/>
  <c r="U3" i="84"/>
  <c r="V3" i="84"/>
  <c r="AF3" i="84"/>
  <c r="D4" i="84"/>
  <c r="E4" i="84"/>
  <c r="O4" i="84"/>
  <c r="P4" i="84"/>
  <c r="Q4" i="84"/>
  <c r="AA4" i="84"/>
  <c r="AB4" i="84"/>
  <c r="AC4" i="84"/>
  <c r="AA2" i="84" l="1"/>
  <c r="Z2" i="84"/>
  <c r="O2" i="84"/>
  <c r="N2" i="84"/>
  <c r="M2" i="84"/>
  <c r="B2" i="84"/>
  <c r="Z4" i="84"/>
  <c r="N4" i="84"/>
  <c r="AE3" i="84"/>
  <c r="S3" i="84"/>
  <c r="G3" i="84"/>
  <c r="X2" i="84"/>
  <c r="L2" i="84"/>
  <c r="K2" i="84"/>
  <c r="B3" i="84"/>
  <c r="X4" i="84"/>
  <c r="L4" i="84"/>
  <c r="AC3" i="84"/>
  <c r="Q3" i="84"/>
  <c r="E3" i="84"/>
  <c r="V2" i="84"/>
  <c r="J2" i="84"/>
  <c r="W2" i="84"/>
  <c r="C4" i="84"/>
  <c r="W4" i="84"/>
  <c r="K4" i="84"/>
  <c r="AB3" i="84"/>
  <c r="P3" i="84"/>
  <c r="D3" i="84"/>
  <c r="U2" i="84"/>
  <c r="I2" i="84"/>
  <c r="F3" i="84"/>
  <c r="C3" i="84"/>
  <c r="V4" i="84"/>
  <c r="J4" i="84"/>
  <c r="AA3" i="84"/>
  <c r="O3" i="84"/>
  <c r="AF2" i="84"/>
  <c r="T2" i="84"/>
  <c r="H2" i="84"/>
  <c r="R3" i="84"/>
  <c r="C2" i="84"/>
  <c r="U4" i="84"/>
  <c r="I4" i="84"/>
  <c r="Z3" i="84"/>
  <c r="N3" i="84"/>
  <c r="AE2" i="84"/>
  <c r="S2" i="84"/>
  <c r="G2" i="84"/>
  <c r="B4" i="84"/>
  <c r="M4" i="84"/>
  <c r="AF4" i="84"/>
  <c r="T4" i="84"/>
  <c r="H4" i="84"/>
  <c r="Y3" i="84"/>
  <c r="M3" i="84"/>
  <c r="AD2" i="84"/>
  <c r="R2" i="84"/>
  <c r="F2" i="84"/>
  <c r="Y2" i="84"/>
  <c r="AD3" i="84"/>
  <c r="AE4" i="84"/>
  <c r="S4" i="84"/>
  <c r="G4" i="84"/>
  <c r="X3" i="84"/>
  <c r="L3" i="84"/>
  <c r="AC2" i="84"/>
  <c r="Q2" i="84"/>
  <c r="E2" i="84"/>
  <c r="Y4" i="84"/>
  <c r="AD4" i="84"/>
  <c r="R4" i="84"/>
  <c r="F4" i="84"/>
  <c r="W3" i="84"/>
  <c r="K3" i="84"/>
  <c r="AB2" i="84"/>
  <c r="P2" i="8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<sst xmlns="http://schemas.openxmlformats.org/spreadsheetml/2006/main" count="29" uniqueCount="23">
  <si>
    <t>numScenarios</t>
  </si>
  <si>
    <t>Total Cost (4-h System), [$/KWh]</t>
  </si>
  <si>
    <t>Low Scenario</t>
  </si>
  <si>
    <t>Mid Scenario</t>
  </si>
  <si>
    <t>High Scenario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</si>
  <si>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</si>
  <si>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</si>
  <si>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</si>
  <si>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</si>
  <si>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</si>
  <si>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</si>
  <si>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</si>
  <si>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</si>
  <si>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</si>
  <si>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</si>
  <si>
    <t>Conversion rate</t>
  </si>
  <si>
    <t>Value, [$/€]</t>
  </si>
  <si>
    <t>S, [€/MVA]</t>
  </si>
  <si>
    <t>E, [€, MWh]</t>
  </si>
  <si>
    <t>Total Cost (4-h System), [€/KWh]</t>
  </si>
  <si>
    <t>Scenario 1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</si>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</sst>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tabSelected="1" workbookViewId="0">
      <selection activeCell="E1" sqref="C1:E1"/>
    </sheetView>
  </sheetViews>
  <sheetFormatPr defaultRowHeight="14.4" x14ac:dyDescent="0.3"/>
  <sheetData>
    <row r="1" spans="1:5" x14ac:dyDescent="0.3">
      <c r="A1" t="s">
        <v>0</v>
      </c>
      <c r="B1">
        <v>3</v>
      </c>
      <c r="C1" s="1">
        <v>0.15</v>
      </c>
      <c r="D1" s="1">
        <v>0.55000000000000004</v>
      </c>
      <c r="E1" s="1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B8E9-E001-4C19-AEEE-8FBC4B48A529}">
  <dimension ref="A1:B2"/>
  <sheetViews>
    <sheetView workbookViewId="0">
      <selection activeCell="C2" sqref="C2"/>
    </sheetView>
  </sheetViews>
  <sheetFormatPr defaultRowHeight="14.4" x14ac:dyDescent="0.3"/>
  <cols>
    <col min="1" max="1" width="14.6640625" bestFit="1" customWidth="1"/>
  </cols>
  <sheetData>
    <row r="1" spans="1:2" x14ac:dyDescent="0.3">
      <c r="B1" t="s">
        <v>16</v>
      </c>
    </row>
    <row r="2" spans="1:2" x14ac:dyDescent="0.3">
      <c r="A2" t="s">
        <v>15</v>
      </c>
      <c r="B2" s="4">
        <v>1.0819000000000001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C2" sqref="C2"/>
    </sheetView>
  </sheetViews>
  <sheetFormatPr defaultRowHeight="14.4" x14ac:dyDescent="0.3"/>
  <cols>
    <col min="1" max="1" width="23.5546875" bestFit="1" customWidth="1"/>
    <col min="2" max="2" width="13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5</v>
      </c>
      <c r="B2">
        <v>270.22000000000003</v>
      </c>
    </row>
    <row r="3" spans="1:2" x14ac:dyDescent="0.3">
      <c r="A3" t="s">
        <v>8</v>
      </c>
      <c r="B3">
        <v>5.69</v>
      </c>
    </row>
    <row r="4" spans="1:2" x14ac:dyDescent="0.3">
      <c r="A4" t="s">
        <v>9</v>
      </c>
      <c r="B4">
        <v>20.94</v>
      </c>
    </row>
    <row r="5" spans="1:2" x14ac:dyDescent="0.3">
      <c r="A5" t="s">
        <v>10</v>
      </c>
      <c r="B5">
        <v>11.73</v>
      </c>
    </row>
    <row r="6" spans="1:2" x14ac:dyDescent="0.3">
      <c r="A6" t="s">
        <v>11</v>
      </c>
      <c r="B6">
        <v>44.84</v>
      </c>
    </row>
    <row r="7" spans="1:2" x14ac:dyDescent="0.3">
      <c r="A7" t="s">
        <v>12</v>
      </c>
      <c r="B7">
        <v>23.09</v>
      </c>
    </row>
    <row r="8" spans="1:2" x14ac:dyDescent="0.3">
      <c r="A8" t="s">
        <v>13</v>
      </c>
      <c r="B8">
        <v>10.95</v>
      </c>
    </row>
    <row r="9" spans="1:2" x14ac:dyDescent="0.3">
      <c r="A9" t="s">
        <v>14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workbookViewId="0">
      <selection activeCell="C4" sqref="C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3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3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7FA-B63A-489C-AACF-5835B538C347}">
  <dimension ref="A1:AF4"/>
  <sheetViews>
    <sheetView workbookViewId="0">
      <selection activeCell="B5" sqref="B5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f>'Investment Cost NREL, USD'!B2/'Conversion rate'!$B$2</f>
        <v>1467.0967741935483</v>
      </c>
      <c r="C2" s="2">
        <f>'Investment Cost NREL, USD'!C2/'Conversion rate'!$B$2</f>
        <v>1467.0967741935483</v>
      </c>
      <c r="D2" s="2">
        <f>'Investment Cost NREL, USD'!D2/'Conversion rate'!$B$2</f>
        <v>1648.9509196783436</v>
      </c>
      <c r="E2" s="2">
        <f>'Investment Cost NREL, USD'!E2/'Conversion rate'!$B$2</f>
        <v>1186.2547370366947</v>
      </c>
      <c r="F2" s="2">
        <f>'Investment Cost NREL, USD'!F2/'Conversion rate'!$B$2</f>
        <v>1119.66817635641</v>
      </c>
      <c r="G2" s="2">
        <f>'Investment Cost NREL, USD'!G2/'Conversion rate'!$B$2</f>
        <v>1062.702652740549</v>
      </c>
      <c r="H2" s="2">
        <f>'Investment Cost NREL, USD'!H2/'Conversion rate'!$B$2</f>
        <v>1017.5949718088547</v>
      </c>
      <c r="I2" s="2">
        <f>'Investment Cost NREL, USD'!I2/'Conversion rate'!$B$2</f>
        <v>972.48729087716049</v>
      </c>
      <c r="J2" s="2">
        <f>'Investment Cost NREL, USD'!J2/'Conversion rate'!$B$2</f>
        <v>927.3796099454662</v>
      </c>
      <c r="K2" s="2">
        <f>'Investment Cost NREL, USD'!K2/'Conversion rate'!$B$2</f>
        <v>882.27008041408624</v>
      </c>
      <c r="L2" s="2">
        <f>'Investment Cost NREL, USD'!L2/'Conversion rate'!$B$2</f>
        <v>837.1771882798779</v>
      </c>
      <c r="M2" s="2">
        <f>'Investment Cost NREL, USD'!M2/'Conversion rate'!$B$2</f>
        <v>822.49838247527487</v>
      </c>
      <c r="N2" s="2">
        <f>'Investment Cost NREL, USD'!N2/'Conversion rate'!$B$2</f>
        <v>807.81957667067195</v>
      </c>
      <c r="O2" s="2">
        <f>'Investment Cost NREL, USD'!O2/'Conversion rate'!$B$2</f>
        <v>793.12690636842581</v>
      </c>
      <c r="P2" s="2">
        <f>'Investment Cost NREL, USD'!P2/'Conversion rate'!$B$2</f>
        <v>778.44902486366561</v>
      </c>
      <c r="Q2" s="2">
        <f>'Investment Cost NREL, USD'!Q2/'Conversion rate'!$B$2</f>
        <v>763.78593215639148</v>
      </c>
      <c r="R2" s="2">
        <f>'Investment Cost NREL, USD'!R2/'Conversion rate'!$B$2</f>
        <v>749.0923375543025</v>
      </c>
      <c r="S2" s="2">
        <f>'Investment Cost NREL, USD'!S2/'Conversion rate'!$B$2</f>
        <v>734.41445604954242</v>
      </c>
      <c r="T2" s="2">
        <f>'Investment Cost NREL, USD'!T2/'Conversion rate'!$B$2</f>
        <v>719.73565024493939</v>
      </c>
      <c r="U2" s="2">
        <f>'Investment Cost NREL, USD'!U2/'Conversion rate'!$B$2</f>
        <v>705.05776874017931</v>
      </c>
      <c r="V2" s="2">
        <f>'Investment Cost NREL, USD'!V2/'Conversion rate'!$B$2</f>
        <v>690.36417413809033</v>
      </c>
      <c r="W2" s="2">
        <f>'Investment Cost NREL, USD'!W2/'Conversion rate'!$B$2</f>
        <v>675.68629263333014</v>
      </c>
      <c r="X2" s="2">
        <f>'Investment Cost NREL, USD'!X2/'Conversion rate'!$B$2</f>
        <v>661.0231999260559</v>
      </c>
      <c r="Y2" s="2">
        <f>'Investment Cost NREL, USD'!Y2/'Conversion rate'!$B$2</f>
        <v>646.34531842129581</v>
      </c>
      <c r="Z2" s="2">
        <f>'Investment Cost NREL, USD'!Z2/'Conversion rate'!$B$2</f>
        <v>631.65172381920695</v>
      </c>
      <c r="AA2" s="2">
        <f>'Investment Cost NREL, USD'!AA2/'Conversion rate'!$B$2</f>
        <v>616.97291801460392</v>
      </c>
      <c r="AB2" s="2">
        <f>'Investment Cost NREL, USD'!AB2/'Conversion rate'!$B$2</f>
        <v>602.29503650984384</v>
      </c>
      <c r="AC2" s="2">
        <f>'Investment Cost NREL, USD'!AC2/'Conversion rate'!$B$2</f>
        <v>587.6162307052407</v>
      </c>
      <c r="AD2" s="2">
        <f>'Investment Cost NREL, USD'!AD2/'Conversion rate'!$B$2</f>
        <v>572.92263610315183</v>
      </c>
      <c r="AE2" s="2">
        <f>'Investment Cost NREL, USD'!AE2/'Conversion rate'!$B$2</f>
        <v>558.24475459839175</v>
      </c>
      <c r="AF2" s="2">
        <f>'Investment Cost NREL, USD'!AF2/'Conversion rate'!$B$2</f>
        <v>543.58258619096023</v>
      </c>
    </row>
    <row r="3" spans="1:32" x14ac:dyDescent="0.3">
      <c r="A3" t="s">
        <v>3</v>
      </c>
      <c r="B3" s="3">
        <f>'Investment Cost NREL, USD'!B3/'Conversion rate'!$B$2</f>
        <v>1467.0967741935483</v>
      </c>
      <c r="C3" s="2">
        <f>'Investment Cost NREL, USD'!C3/'Conversion rate'!$B$2</f>
        <v>1467.0967741935483</v>
      </c>
      <c r="D3" s="2">
        <f>'Investment Cost NREL, USD'!D3/'Conversion rate'!$B$2</f>
        <v>1648.9509196783436</v>
      </c>
      <c r="E3" s="2">
        <f>'Investment Cost NREL, USD'!E3/'Conversion rate'!$B$2</f>
        <v>1585.6382290415008</v>
      </c>
      <c r="F3" s="2">
        <f>'Investment Cost NREL, USD'!F3/'Conversion rate'!$B$2</f>
        <v>1514.7194749976893</v>
      </c>
      <c r="G3" s="2">
        <f>'Investment Cost NREL, USD'!G3/'Conversion rate'!$B$2</f>
        <v>1327.45817543211</v>
      </c>
      <c r="H3" s="2">
        <f>'Investment Cost NREL, USD'!H3/'Conversion rate'!$B$2</f>
        <v>1284.516129032258</v>
      </c>
      <c r="I3" s="2">
        <f>'Investment Cost NREL, USD'!I3/'Conversion rate'!$B$2</f>
        <v>1241.5713097328774</v>
      </c>
      <c r="J3" s="2">
        <f>'Investment Cost NREL, USD'!J3/'Conversion rate'!$B$2</f>
        <v>1198.6227932341251</v>
      </c>
      <c r="K3" s="2">
        <f>'Investment Cost NREL, USD'!K3/'Conversion rate'!$B$2</f>
        <v>1155.6705795360012</v>
      </c>
      <c r="L3" s="2">
        <f>'Investment Cost NREL, USD'!L3/'Conversion rate'!$B$2</f>
        <v>1112.7137443386634</v>
      </c>
      <c r="M3" s="2">
        <f>'Investment Cost NREL, USD'!M3/'Conversion rate'!$B$2</f>
        <v>1095.5522691561141</v>
      </c>
      <c r="N3" s="2">
        <f>'Investment Cost NREL, USD'!N3/'Conversion rate'!$B$2</f>
        <v>1078.3917182734078</v>
      </c>
      <c r="O3" s="2">
        <f>'Investment Cost NREL, USD'!O3/'Conversion rate'!$B$2</f>
        <v>1061.2311673907013</v>
      </c>
      <c r="P3" s="2">
        <f>'Investment Cost NREL, USD'!P3/'Conversion rate'!$B$2</f>
        <v>1044.0706165079951</v>
      </c>
      <c r="Q3" s="2">
        <f>'Investment Cost NREL, USD'!Q3/'Conversion rate'!$B$2</f>
        <v>1026.9119142249747</v>
      </c>
      <c r="R3" s="2">
        <f>'Investment Cost NREL, USD'!R3/'Conversion rate'!$B$2</f>
        <v>1009.7532119419539</v>
      </c>
      <c r="S3" s="2">
        <f>'Investment Cost NREL, USD'!S3/'Conversion rate'!$B$2</f>
        <v>992.59450965893325</v>
      </c>
      <c r="T3" s="2">
        <f>'Investment Cost NREL, USD'!T3/'Conversion rate'!$B$2</f>
        <v>975.43765597559843</v>
      </c>
      <c r="U3" s="2">
        <f>'Investment Cost NREL, USD'!U3/'Conversion rate'!$B$2</f>
        <v>958.28080229226339</v>
      </c>
      <c r="V3" s="2">
        <f>'Investment Cost NREL, USD'!V3/'Conversion rate'!$B$2</f>
        <v>941.12487290877152</v>
      </c>
      <c r="W3" s="2">
        <f>'Investment Cost NREL, USD'!W3/'Conversion rate'!$B$2</f>
        <v>923.96986782512238</v>
      </c>
      <c r="X3" s="2">
        <f>'Investment Cost NREL, USD'!X3/'Conversion rate'!$B$2</f>
        <v>906.81578704131607</v>
      </c>
      <c r="Y3" s="2">
        <f>'Investment Cost NREL, USD'!Y3/'Conversion rate'!$B$2</f>
        <v>889.66263055735271</v>
      </c>
      <c r="Z3" s="2">
        <f>'Investment Cost NREL, USD'!Z3/'Conversion rate'!$B$2</f>
        <v>872.50947407338936</v>
      </c>
      <c r="AA3" s="2">
        <f>'Investment Cost NREL, USD'!AA3/'Conversion rate'!$B$2</f>
        <v>855.35816618911167</v>
      </c>
      <c r="AB3" s="2">
        <f>'Investment Cost NREL, USD'!AB3/'Conversion rate'!$B$2</f>
        <v>838.20685830483399</v>
      </c>
      <c r="AC3" s="2">
        <f>'Investment Cost NREL, USD'!AC3/'Conversion rate'!$B$2</f>
        <v>821.05739902024209</v>
      </c>
      <c r="AD3" s="2">
        <f>'Investment Cost NREL, USD'!AD3/'Conversion rate'!$B$2</f>
        <v>803.90886403549302</v>
      </c>
      <c r="AE3" s="2">
        <f>'Investment Cost NREL, USD'!AE3/'Conversion rate'!$B$2</f>
        <v>786.76125335058691</v>
      </c>
      <c r="AF3" s="2">
        <f>'Investment Cost NREL, USD'!AF3/'Conversion rate'!$B$2</f>
        <v>769.61456696552352</v>
      </c>
    </row>
    <row r="4" spans="1:32" x14ac:dyDescent="0.3">
      <c r="A4" t="s">
        <v>4</v>
      </c>
      <c r="B4" s="3">
        <f>'Investment Cost NREL, USD'!B4/'Conversion rate'!$B$2</f>
        <v>1467.0967741935483</v>
      </c>
      <c r="C4" s="2">
        <f>'Investment Cost NREL, USD'!C4/'Conversion rate'!$B$2</f>
        <v>1467.0967741935483</v>
      </c>
      <c r="D4" s="2">
        <f>'Investment Cost NREL, USD'!D4/'Conversion rate'!$B$2</f>
        <v>1648.9509196783436</v>
      </c>
      <c r="E4" s="2">
        <f>'Investment Cost NREL, USD'!E4/'Conversion rate'!$B$2</f>
        <v>1710.0286532951288</v>
      </c>
      <c r="F4" s="2">
        <f>'Investment Cost NREL, USD'!F4/'Conversion rate'!$B$2</f>
        <v>1722.2368056197429</v>
      </c>
      <c r="G4" s="2">
        <f>'Investment Cost NREL, USD'!G4/'Conversion rate'!$B$2</f>
        <v>1697.8010906738145</v>
      </c>
      <c r="H4" s="2">
        <f>'Investment Cost NREL, USD'!H4/'Conversion rate'!$B$2</f>
        <v>1634.2185044828541</v>
      </c>
      <c r="I4" s="2">
        <f>'Investment Cost NREL, USD'!I4/'Conversion rate'!$B$2</f>
        <v>1570.6368425917365</v>
      </c>
      <c r="J4" s="2">
        <f>'Investment Cost NREL, USD'!J4/'Conversion rate'!$B$2</f>
        <v>1507.0561050004619</v>
      </c>
      <c r="K4" s="2">
        <f>'Investment Cost NREL, USD'!K4/'Conversion rate'!$B$2</f>
        <v>1443.4762917090302</v>
      </c>
      <c r="L4" s="2">
        <f>'Investment Cost NREL, USD'!L4/'Conversion rate'!$B$2</f>
        <v>1379.8974027174415</v>
      </c>
      <c r="M4" s="2">
        <f>'Investment Cost NREL, USD'!M4/'Conversion rate'!$B$2</f>
        <v>1370.4501340234772</v>
      </c>
      <c r="N4" s="2">
        <f>'Investment Cost NREL, USD'!N4/'Conversion rate'!$B$2</f>
        <v>1361.00194102967</v>
      </c>
      <c r="O4" s="2">
        <f>'Investment Cost NREL, USD'!O4/'Conversion rate'!$B$2</f>
        <v>1351.5537480358628</v>
      </c>
      <c r="P4" s="2">
        <f>'Investment Cost NREL, USD'!P4/'Conversion rate'!$B$2</f>
        <v>1342.1064793418984</v>
      </c>
      <c r="Q4" s="2">
        <f>'Investment Cost NREL, USD'!Q4/'Conversion rate'!$B$2</f>
        <v>1332.6582863480912</v>
      </c>
      <c r="R4" s="2">
        <f>'Investment Cost NREL, USD'!R4/'Conversion rate'!$B$2</f>
        <v>1323.210093354284</v>
      </c>
      <c r="S4" s="2">
        <f>'Investment Cost NREL, USD'!S4/'Conversion rate'!$B$2</f>
        <v>1313.7628246603197</v>
      </c>
      <c r="T4" s="2">
        <f>'Investment Cost NREL, USD'!T4/'Conversion rate'!$B$2</f>
        <v>1304.3146316665125</v>
      </c>
      <c r="U4" s="2">
        <f>'Investment Cost NREL, USD'!U4/'Conversion rate'!$B$2</f>
        <v>1294.8673629725481</v>
      </c>
      <c r="V4" s="2">
        <f>'Investment Cost NREL, USD'!V4/'Conversion rate'!$B$2</f>
        <v>1285.4191699787409</v>
      </c>
      <c r="W4" s="2">
        <f>'Investment Cost NREL, USD'!W4/'Conversion rate'!$B$2</f>
        <v>1275.9709769849337</v>
      </c>
      <c r="X4" s="2">
        <f>'Investment Cost NREL, USD'!X4/'Conversion rate'!$B$2</f>
        <v>1266.5237082909694</v>
      </c>
      <c r="Y4" s="2">
        <f>'Investment Cost NREL, USD'!Y4/'Conversion rate'!$B$2</f>
        <v>1257.0755152971624</v>
      </c>
      <c r="Z4" s="2">
        <f>'Investment Cost NREL, USD'!Z4/'Conversion rate'!$B$2</f>
        <v>1247.6273223033552</v>
      </c>
      <c r="AA4" s="2">
        <f>'Investment Cost NREL, USD'!AA4/'Conversion rate'!$B$2</f>
        <v>1238.1800536093908</v>
      </c>
      <c r="AB4" s="2">
        <f>'Investment Cost NREL, USD'!AB4/'Conversion rate'!$B$2</f>
        <v>1228.7318606155836</v>
      </c>
      <c r="AC4" s="2">
        <f>'Investment Cost NREL, USD'!AC4/'Conversion rate'!$B$2</f>
        <v>1219.2836676217764</v>
      </c>
      <c r="AD4" s="2">
        <f>'Investment Cost NREL, USD'!AD4/'Conversion rate'!$B$2</f>
        <v>1209.8363989278121</v>
      </c>
      <c r="AE4" s="2">
        <f>'Investment Cost NREL, USD'!AE4/'Conversion rate'!$B$2</f>
        <v>1200.3882059340049</v>
      </c>
      <c r="AF4" s="2">
        <f>'Investment Cost NREL, USD'!AF4/'Conversion rate'!$B$2</f>
        <v>1190.9400129401977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J5"/>
  <sheetViews>
    <sheetView topLeftCell="B1" workbookViewId="0">
      <selection activeCell="A2" sqref="A2:AJ4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6" width="9.5546875" bestFit="1" customWidth="1"/>
  </cols>
  <sheetData>
    <row r="1" spans="1:36" x14ac:dyDescent="0.3">
      <c r="A1" t="s">
        <v>17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</row>
    <row r="2" spans="1:36" x14ac:dyDescent="0.3">
      <c r="A2" t="s">
        <v>20</v>
      </c>
      <c r="B2" s="2">
        <f>HLOOKUP(B$1,'Investment Cost NREL, EUR'!$B$1:$AF$4,2,FALSE)*1000*('Cost breakdown NREL'!$B$9+SUM('Cost breakdown NREL'!$B$3:$B$8)/2)/SUM('Cost breakdown NREL'!$B$2:$B$9)</f>
        <v>295670.72712234</v>
      </c>
      <c r="C2" s="2">
        <f>HLOOKUP(C$1,'Investment Cost NREL, EUR'!$B$1:$AF$4,2,FALSE)*1000*('Cost breakdown NREL'!$B$9+SUM('Cost breakdown NREL'!$B$3:$B$8)/2)/SUM('Cost breakdown NREL'!$B$2:$B$9)</f>
        <v>295670.72712234</v>
      </c>
      <c r="D2" s="2">
        <f>HLOOKUP(D$1,'Investment Cost NREL, EUR'!$B$1:$AF$4,2,FALSE)*1000*('Cost breakdown NREL'!$B$9+SUM('Cost breakdown NREL'!$B$3:$B$8)/2)/SUM('Cost breakdown NREL'!$B$2:$B$9)</f>
        <v>332320.6253236754</v>
      </c>
      <c r="E2" s="2">
        <f>HLOOKUP(E$1,'Investment Cost NREL, EUR'!$B$1:$AF$4,2,FALSE)*1000*('Cost breakdown NREL'!$B$9+SUM('Cost breakdown NREL'!$B$3:$B$8)/2)/SUM('Cost breakdown NREL'!$B$2:$B$9)</f>
        <v>239071.34609082571</v>
      </c>
      <c r="F2" s="2">
        <f>HLOOKUP(F$1,'Investment Cost NREL, EUR'!$B$1:$AF$4,2,FALSE)*1000*('Cost breakdown NREL'!$B$9+SUM('Cost breakdown NREL'!$B$3:$B$8)/2)/SUM('Cost breakdown NREL'!$B$2:$B$9)</f>
        <v>225651.85178123059</v>
      </c>
      <c r="G2" s="2">
        <f>HLOOKUP(G$1,'Investment Cost NREL, EUR'!$B$1:$AF$4,2,FALSE)*1000*('Cost breakdown NREL'!$B$9+SUM('Cost breakdown NREL'!$B$3:$B$8)/2)/SUM('Cost breakdown NREL'!$B$2:$B$9)</f>
        <v>214171.32910223768</v>
      </c>
      <c r="H2" s="2">
        <f>HLOOKUP(H$1,'Investment Cost NREL, EUR'!$B$1:$AF$4,2,FALSE)*1000*('Cost breakdown NREL'!$B$9+SUM('Cost breakdown NREL'!$B$3:$B$8)/2)/SUM('Cost breakdown NREL'!$B$2:$B$9)</f>
        <v>205080.57172721188</v>
      </c>
      <c r="I2" s="2">
        <f>HLOOKUP(I$1,'Investment Cost NREL, EUR'!$B$1:$AF$4,2,FALSE)*1000*('Cost breakdown NREL'!$B$9+SUM('Cost breakdown NREL'!$B$3:$B$8)/2)/SUM('Cost breakdown NREL'!$B$2:$B$9)</f>
        <v>195989.81435218608</v>
      </c>
      <c r="J2" s="2">
        <f>HLOOKUP(J$1,'Investment Cost NREL, EUR'!$B$1:$AF$4,2,FALSE)*1000*('Cost breakdown NREL'!$B$9+SUM('Cost breakdown NREL'!$B$3:$B$8)/2)/SUM('Cost breakdown NREL'!$B$2:$B$9)</f>
        <v>186899.05697716027</v>
      </c>
      <c r="K2" s="2">
        <f>HLOOKUP(K$1,'Investment Cost NREL, EUR'!$B$1:$AF$4,2,FALSE)*1000*('Cost breakdown NREL'!$B$9+SUM('Cost breakdown NREL'!$B$3:$B$8)/2)/SUM('Cost breakdown NREL'!$B$2:$B$9)</f>
        <v>177807.92704537965</v>
      </c>
      <c r="L2" s="2">
        <f>HLOOKUP(L$1,'Investment Cost NREL, EUR'!$B$1:$AF$4,2,FALSE)*1000*('Cost breakdown NREL'!$B$9+SUM('Cost breakdown NREL'!$B$3:$B$8)/2)/SUM('Cost breakdown NREL'!$B$2:$B$9)</f>
        <v>168720.15012439265</v>
      </c>
      <c r="M2" s="2">
        <f>HLOOKUP(M$1,'Investment Cost NREL, EUR'!$B$1:$AF$4,2,FALSE)*1000*('Cost breakdown NREL'!$B$9+SUM('Cost breakdown NREL'!$B$3:$B$8)/2)/SUM('Cost breakdown NREL'!$B$2:$B$9)</f>
        <v>165761.86321252867</v>
      </c>
      <c r="N2" s="2">
        <f>HLOOKUP(N$1,'Investment Cost NREL, EUR'!$B$1:$AF$4,2,FALSE)*1000*('Cost breakdown NREL'!$B$9+SUM('Cost breakdown NREL'!$B$3:$B$8)/2)/SUM('Cost breakdown NREL'!$B$2:$B$9)</f>
        <v>162803.57630066472</v>
      </c>
      <c r="O2" s="2">
        <f>HLOOKUP(O$1,'Investment Cost NREL, EUR'!$B$1:$AF$4,2,FALSE)*1000*('Cost breakdown NREL'!$B$9+SUM('Cost breakdown NREL'!$B$3:$B$8)/2)/SUM('Cost breakdown NREL'!$B$2:$B$9)</f>
        <v>159842.49521313942</v>
      </c>
      <c r="P2" s="2">
        <f>HLOOKUP(P$1,'Investment Cost NREL, EUR'!$B$1:$AF$4,2,FALSE)*1000*('Cost breakdown NREL'!$B$9+SUM('Cost breakdown NREL'!$B$3:$B$8)/2)/SUM('Cost breakdown NREL'!$B$2:$B$9)</f>
        <v>156884.39457965287</v>
      </c>
      <c r="Q2" s="2">
        <f>HLOOKUP(Q$1,'Investment Cost NREL, EUR'!$B$1:$AF$4,2,FALSE)*1000*('Cost breakdown NREL'!$B$9+SUM('Cost breakdown NREL'!$B$3:$B$8)/2)/SUM('Cost breakdown NREL'!$B$2:$B$9)</f>
        <v>153929.27440020515</v>
      </c>
      <c r="R2" s="2">
        <f>HLOOKUP(R$1,'Investment Cost NREL, EUR'!$B$1:$AF$4,2,FALSE)*1000*('Cost breakdown NREL'!$B$9+SUM('Cost breakdown NREL'!$B$3:$B$8)/2)/SUM('Cost breakdown NREL'!$B$2:$B$9)</f>
        <v>150968.00703430243</v>
      </c>
      <c r="S2" s="2">
        <f>HLOOKUP(S$1,'Investment Cost NREL, EUR'!$B$1:$AF$4,2,FALSE)*1000*('Cost breakdown NREL'!$B$9+SUM('Cost breakdown NREL'!$B$3:$B$8)/2)/SUM('Cost breakdown NREL'!$B$2:$B$9)</f>
        <v>148009.90640081587</v>
      </c>
      <c r="T2" s="2">
        <f>HLOOKUP(T$1,'Investment Cost NREL, EUR'!$B$1:$AF$4,2,FALSE)*1000*('Cost breakdown NREL'!$B$9+SUM('Cost breakdown NREL'!$B$3:$B$8)/2)/SUM('Cost breakdown NREL'!$B$2:$B$9)</f>
        <v>145051.61948895192</v>
      </c>
      <c r="U2" s="2">
        <f>HLOOKUP(U$1,'Investment Cost NREL, EUR'!$B$1:$AF$4,2,FALSE)*1000*('Cost breakdown NREL'!$B$9+SUM('Cost breakdown NREL'!$B$3:$B$8)/2)/SUM('Cost breakdown NREL'!$B$2:$B$9)</f>
        <v>142093.51885546543</v>
      </c>
      <c r="V2" s="2">
        <f>HLOOKUP(V$1,'Investment Cost NREL, EUR'!$B$1:$AF$4,2,FALSE)*1000*('Cost breakdown NREL'!$B$9+SUM('Cost breakdown NREL'!$B$3:$B$8)/2)/SUM('Cost breakdown NREL'!$B$2:$B$9)</f>
        <v>139132.25148956268</v>
      </c>
      <c r="W2" s="2">
        <f>HLOOKUP(W$1,'Investment Cost NREL, EUR'!$B$1:$AF$4,2,FALSE)*1000*('Cost breakdown NREL'!$B$9+SUM('Cost breakdown NREL'!$B$3:$B$8)/2)/SUM('Cost breakdown NREL'!$B$2:$B$9)</f>
        <v>136174.15085607613</v>
      </c>
      <c r="X2" s="2">
        <f>HLOOKUP(X$1,'Investment Cost NREL, EUR'!$B$1:$AF$4,2,FALSE)*1000*('Cost breakdown NREL'!$B$9+SUM('Cost breakdown NREL'!$B$3:$B$8)/2)/SUM('Cost breakdown NREL'!$B$2:$B$9)</f>
        <v>133219.03067662838</v>
      </c>
      <c r="Y2" s="2">
        <f>HLOOKUP(Y$1,'Investment Cost NREL, EUR'!$B$1:$AF$4,2,FALSE)*1000*('Cost breakdown NREL'!$B$9+SUM('Cost breakdown NREL'!$B$3:$B$8)/2)/SUM('Cost breakdown NREL'!$B$2:$B$9)</f>
        <v>130260.93004314188</v>
      </c>
      <c r="Z2" s="2">
        <f>HLOOKUP(Z$1,'Investment Cost NREL, EUR'!$B$1:$AF$4,2,FALSE)*1000*('Cost breakdown NREL'!$B$9+SUM('Cost breakdown NREL'!$B$3:$B$8)/2)/SUM('Cost breakdown NREL'!$B$2:$B$9)</f>
        <v>127299.66267723915</v>
      </c>
      <c r="AA2" s="2">
        <f>HLOOKUP(AA$1,'Investment Cost NREL, EUR'!$B$1:$AF$4,2,FALSE)*1000*('Cost breakdown NREL'!$B$9+SUM('Cost breakdown NREL'!$B$3:$B$8)/2)/SUM('Cost breakdown NREL'!$B$2:$B$9)</f>
        <v>124341.3757653752</v>
      </c>
      <c r="AB2" s="2">
        <f>HLOOKUP(AB$1,'Investment Cost NREL, EUR'!$B$1:$AF$4,2,FALSE)*1000*('Cost breakdown NREL'!$B$9+SUM('Cost breakdown NREL'!$B$3:$B$8)/2)/SUM('Cost breakdown NREL'!$B$2:$B$9)</f>
        <v>121383.2751318887</v>
      </c>
      <c r="AC2" s="2">
        <f>HLOOKUP(AC$1,'Investment Cost NREL, EUR'!$B$1:$AF$4,2,FALSE)*1000*('Cost breakdown NREL'!$B$9+SUM('Cost breakdown NREL'!$B$3:$B$8)/2)/SUM('Cost breakdown NREL'!$B$2:$B$9)</f>
        <v>118424.98822002472</v>
      </c>
      <c r="AD2" s="2">
        <f>HLOOKUP(AD$1,'Investment Cost NREL, EUR'!$B$1:$AF$4,2,FALSE)*1000*('Cost breakdown NREL'!$B$9+SUM('Cost breakdown NREL'!$B$3:$B$8)/2)/SUM('Cost breakdown NREL'!$B$2:$B$9)</f>
        <v>115463.72085412197</v>
      </c>
      <c r="AE2" s="2">
        <f>HLOOKUP(AE$1,'Investment Cost NREL, EUR'!$B$1:$AF$4,2,FALSE)*1000*('Cost breakdown NREL'!$B$9+SUM('Cost breakdown NREL'!$B$3:$B$8)/2)/SUM('Cost breakdown NREL'!$B$2:$B$9)</f>
        <v>112505.62022063546</v>
      </c>
      <c r="AF2" s="2">
        <f>HLOOKUP(AF$1,'Investment Cost NREL, EUR'!$B$1:$AF$4,2,FALSE)*1000*('Cost breakdown NREL'!$B$9+SUM('Cost breakdown NREL'!$B$3:$B$8)/2)/SUM('Cost breakdown NREL'!$B$2:$B$9)</f>
        <v>109550.68631956511</v>
      </c>
      <c r="AG2" s="5">
        <v>109550.68631956511</v>
      </c>
      <c r="AH2" s="5">
        <v>109550.68631956511</v>
      </c>
      <c r="AI2" s="5">
        <v>109550.68631956511</v>
      </c>
      <c r="AJ2" s="5">
        <v>109550.68631956511</v>
      </c>
    </row>
    <row r="3" spans="1:36" x14ac:dyDescent="0.3">
      <c r="A3" t="s">
        <v>21</v>
      </c>
      <c r="B3" s="2">
        <f>HLOOKUP(B$1,'Investment Cost NREL, EUR'!$B$1:$AF$4,3,FALSE)*1000*('Cost breakdown NREL'!$B$9+SUM('Cost breakdown NREL'!$B$3:$B$8)/2)/SUM('Cost breakdown NREL'!$B$2:$B$9)</f>
        <v>295670.72712234</v>
      </c>
      <c r="C3" s="2">
        <f>HLOOKUP(C$1,'Investment Cost NREL, EUR'!$B$1:$AF$4,3,FALSE)*1000*('Cost breakdown NREL'!$B$9+SUM('Cost breakdown NREL'!$B$3:$B$8)/2)/SUM('Cost breakdown NREL'!$B$2:$B$9)</f>
        <v>295670.72712234</v>
      </c>
      <c r="D3" s="2">
        <f>HLOOKUP(D$1,'Investment Cost NREL, EUR'!$B$1:$AF$4,3,FALSE)*1000*('Cost breakdown NREL'!$B$9+SUM('Cost breakdown NREL'!$B$3:$B$8)/2)/SUM('Cost breakdown NREL'!$B$2:$B$9)</f>
        <v>332320.6253236754</v>
      </c>
      <c r="E3" s="2">
        <f>HLOOKUP(E$1,'Investment Cost NREL, EUR'!$B$1:$AF$4,3,FALSE)*1000*('Cost breakdown NREL'!$B$9+SUM('Cost breakdown NREL'!$B$3:$B$8)/2)/SUM('Cost breakdown NREL'!$B$2:$B$9)</f>
        <v>319560.92902691476</v>
      </c>
      <c r="F3" s="2">
        <f>HLOOKUP(F$1,'Investment Cost NREL, EUR'!$B$1:$AF$4,3,FALSE)*1000*('Cost breakdown NREL'!$B$9+SUM('Cost breakdown NREL'!$B$3:$B$8)/2)/SUM('Cost breakdown NREL'!$B$2:$B$9)</f>
        <v>305268.34796233533</v>
      </c>
      <c r="G3" s="2">
        <f>HLOOKUP(G$1,'Investment Cost NREL, EUR'!$B$1:$AF$4,3,FALSE)*1000*('Cost breakdown NREL'!$B$9+SUM('Cost breakdown NREL'!$B$3:$B$8)/2)/SUM('Cost breakdown NREL'!$B$2:$B$9)</f>
        <v>267528.72125307191</v>
      </c>
      <c r="H3" s="2">
        <f>HLOOKUP(H$1,'Investment Cost NREL, EUR'!$B$1:$AF$4,3,FALSE)*1000*('Cost breakdown NREL'!$B$9+SUM('Cost breakdown NREL'!$B$3:$B$8)/2)/SUM('Cost breakdown NREL'!$B$2:$B$9)</f>
        <v>258874.41411634957</v>
      </c>
      <c r="I3" s="2">
        <f>HLOOKUP(I$1,'Investment Cost NREL, EUR'!$B$1:$AF$4,3,FALSE)*1000*('Cost breakdown NREL'!$B$9+SUM('Cost breakdown NREL'!$B$3:$B$8)/2)/SUM('Cost breakdown NREL'!$B$2:$B$9)</f>
        <v>250219.54814449497</v>
      </c>
      <c r="J3" s="2">
        <f>HLOOKUP(J$1,'Investment Cost NREL, EUR'!$B$1:$AF$4,3,FALSE)*1000*('Cost breakdown NREL'!$B$9+SUM('Cost breakdown NREL'!$B$3:$B$8)/2)/SUM('Cost breakdown NREL'!$B$2:$B$9)</f>
        <v>241563.93705913064</v>
      </c>
      <c r="K3" s="2">
        <f>HLOOKUP(K$1,'Investment Cost NREL, EUR'!$B$1:$AF$4,3,FALSE)*1000*('Cost breakdown NREL'!$B$9+SUM('Cost breakdown NREL'!$B$3:$B$8)/2)/SUM('Cost breakdown NREL'!$B$2:$B$9)</f>
        <v>232907.58086025662</v>
      </c>
      <c r="L3" s="2">
        <f>HLOOKUP(L$1,'Investment Cost NREL, EUR'!$B$1:$AF$4,3,FALSE)*1000*('Cost breakdown NREL'!$B$9+SUM('Cost breakdown NREL'!$B$3:$B$8)/2)/SUM('Cost breakdown NREL'!$B$2:$B$9)</f>
        <v>224250.2932694956</v>
      </c>
      <c r="M3" s="2">
        <f>HLOOKUP(M$1,'Investment Cost NREL, EUR'!$B$1:$AF$4,3,FALSE)*1000*('Cost breakdown NREL'!$B$9+SUM('Cost breakdown NREL'!$B$3:$B$8)/2)/SUM('Cost breakdown NREL'!$B$2:$B$9)</f>
        <v>220791.66263587188</v>
      </c>
      <c r="N3" s="2">
        <f>HLOOKUP(N$1,'Investment Cost NREL, EUR'!$B$1:$AF$4,3,FALSE)*1000*('Cost breakdown NREL'!$B$9+SUM('Cost breakdown NREL'!$B$3:$B$8)/2)/SUM('Cost breakdown NREL'!$B$2:$B$9)</f>
        <v>217333.21828062556</v>
      </c>
      <c r="O3" s="2">
        <f>HLOOKUP(O$1,'Investment Cost NREL, EUR'!$B$1:$AF$4,3,FALSE)*1000*('Cost breakdown NREL'!$B$9+SUM('Cost breakdown NREL'!$B$3:$B$8)/2)/SUM('Cost breakdown NREL'!$B$2:$B$9)</f>
        <v>213874.77392537927</v>
      </c>
      <c r="P3" s="2">
        <f>HLOOKUP(P$1,'Investment Cost NREL, EUR'!$B$1:$AF$4,3,FALSE)*1000*('Cost breakdown NREL'!$B$9+SUM('Cost breakdown NREL'!$B$3:$B$8)/2)/SUM('Cost breakdown NREL'!$B$2:$B$9)</f>
        <v>210416.32957013301</v>
      </c>
      <c r="Q3" s="2">
        <f>HLOOKUP(Q$1,'Investment Cost NREL, EUR'!$B$1:$AF$4,3,FALSE)*1000*('Cost breakdown NREL'!$B$9+SUM('Cost breakdown NREL'!$B$3:$B$8)/2)/SUM('Cost breakdown NREL'!$B$2:$B$9)</f>
        <v>206958.25777164166</v>
      </c>
      <c r="R3" s="2">
        <f>HLOOKUP(R$1,'Investment Cost NREL, EUR'!$B$1:$AF$4,3,FALSE)*1000*('Cost breakdown NREL'!$B$9+SUM('Cost breakdown NREL'!$B$3:$B$8)/2)/SUM('Cost breakdown NREL'!$B$2:$B$9)</f>
        <v>203500.18597315016</v>
      </c>
      <c r="S3" s="2">
        <f>HLOOKUP(S$1,'Investment Cost NREL, EUR'!$B$1:$AF$4,3,FALSE)*1000*('Cost breakdown NREL'!$B$9+SUM('Cost breakdown NREL'!$B$3:$B$8)/2)/SUM('Cost breakdown NREL'!$B$2:$B$9)</f>
        <v>200042.11417465872</v>
      </c>
      <c r="T3" s="2">
        <f>HLOOKUP(T$1,'Investment Cost NREL, EUR'!$B$1:$AF$4,3,FALSE)*1000*('Cost breakdown NREL'!$B$9+SUM('Cost breakdown NREL'!$B$3:$B$8)/2)/SUM('Cost breakdown NREL'!$B$2:$B$9)</f>
        <v>196584.41493292214</v>
      </c>
      <c r="U3" s="2">
        <f>HLOOKUP(U$1,'Investment Cost NREL, EUR'!$B$1:$AF$4,3,FALSE)*1000*('Cost breakdown NREL'!$B$9+SUM('Cost breakdown NREL'!$B$3:$B$8)/2)/SUM('Cost breakdown NREL'!$B$2:$B$9)</f>
        <v>193126.71569118553</v>
      </c>
      <c r="V3" s="2">
        <f>HLOOKUP(V$1,'Investment Cost NREL, EUR'!$B$1:$AF$4,3,FALSE)*1000*('Cost breakdown NREL'!$B$9+SUM('Cost breakdown NREL'!$B$3:$B$8)/2)/SUM('Cost breakdown NREL'!$B$2:$B$9)</f>
        <v>189669.20272782643</v>
      </c>
      <c r="W3" s="2">
        <f>HLOOKUP(W$1,'Investment Cost NREL, EUR'!$B$1:$AF$4,3,FALSE)*1000*('Cost breakdown NREL'!$B$9+SUM('Cost breakdown NREL'!$B$3:$B$8)/2)/SUM('Cost breakdown NREL'!$B$2:$B$9)</f>
        <v>186211.8760428447</v>
      </c>
      <c r="X3" s="2">
        <f>HLOOKUP(X$1,'Investment Cost NREL, EUR'!$B$1:$AF$4,3,FALSE)*1000*('Cost breakdown NREL'!$B$9+SUM('Cost breakdown NREL'!$B$3:$B$8)/2)/SUM('Cost breakdown NREL'!$B$2:$B$9)</f>
        <v>182754.73563624034</v>
      </c>
      <c r="Y3" s="2">
        <f>HLOOKUP(Y$1,'Investment Cost NREL, EUR'!$B$1:$AF$4,3,FALSE)*1000*('Cost breakdown NREL'!$B$9+SUM('Cost breakdown NREL'!$B$3:$B$8)/2)/SUM('Cost breakdown NREL'!$B$2:$B$9)</f>
        <v>179297.78150801346</v>
      </c>
      <c r="Z3" s="2">
        <f>HLOOKUP(Z$1,'Investment Cost NREL, EUR'!$B$1:$AF$4,3,FALSE)*1000*('Cost breakdown NREL'!$B$9+SUM('Cost breakdown NREL'!$B$3:$B$8)/2)/SUM('Cost breakdown NREL'!$B$2:$B$9)</f>
        <v>175840.82737978661</v>
      </c>
      <c r="AA3" s="2">
        <f>HLOOKUP(AA$1,'Investment Cost NREL, EUR'!$B$1:$AF$4,3,FALSE)*1000*('Cost breakdown NREL'!$B$9+SUM('Cost breakdown NREL'!$B$3:$B$8)/2)/SUM('Cost breakdown NREL'!$B$2:$B$9)</f>
        <v>172384.24580831456</v>
      </c>
      <c r="AB3" s="2">
        <f>HLOOKUP(AB$1,'Investment Cost NREL, EUR'!$B$1:$AF$4,3,FALSE)*1000*('Cost breakdown NREL'!$B$9+SUM('Cost breakdown NREL'!$B$3:$B$8)/2)/SUM('Cost breakdown NREL'!$B$2:$B$9)</f>
        <v>168927.66423684251</v>
      </c>
      <c r="AC3" s="2">
        <f>HLOOKUP(AC$1,'Investment Cost NREL, EUR'!$B$1:$AF$4,3,FALSE)*1000*('Cost breakdown NREL'!$B$9+SUM('Cost breakdown NREL'!$B$3:$B$8)/2)/SUM('Cost breakdown NREL'!$B$2:$B$9)</f>
        <v>165471.45522212531</v>
      </c>
      <c r="AD3" s="2">
        <f>HLOOKUP(AD$1,'Investment Cost NREL, EUR'!$B$1:$AF$4,3,FALSE)*1000*('Cost breakdown NREL'!$B$9+SUM('Cost breakdown NREL'!$B$3:$B$8)/2)/SUM('Cost breakdown NREL'!$B$2:$B$9)</f>
        <v>162015.43248578554</v>
      </c>
      <c r="AE3" s="2">
        <f>HLOOKUP(AE$1,'Investment Cost NREL, EUR'!$B$1:$AF$4,3,FALSE)*1000*('Cost breakdown NREL'!$B$9+SUM('Cost breakdown NREL'!$B$3:$B$8)/2)/SUM('Cost breakdown NREL'!$B$2:$B$9)</f>
        <v>158559.59602782319</v>
      </c>
      <c r="AF3" s="2">
        <f>HLOOKUP(AF$1,'Investment Cost NREL, EUR'!$B$1:$AF$4,3,FALSE)*1000*('Cost breakdown NREL'!$B$9+SUM('Cost breakdown NREL'!$B$3:$B$8)/2)/SUM('Cost breakdown NREL'!$B$2:$B$9)</f>
        <v>155103.94584823828</v>
      </c>
      <c r="AG3" s="5">
        <v>155103.94584823828</v>
      </c>
      <c r="AH3" s="5">
        <v>155103.94584823828</v>
      </c>
      <c r="AI3" s="5">
        <v>155103.94584823828</v>
      </c>
      <c r="AJ3" s="5">
        <v>155103.94584823828</v>
      </c>
    </row>
    <row r="4" spans="1:36" x14ac:dyDescent="0.3">
      <c r="A4" t="s">
        <v>22</v>
      </c>
      <c r="B4" s="2">
        <f>HLOOKUP(B$1,'Investment Cost NREL, EUR'!$B$1:$AF$4,4,FALSE)*1000*('Cost breakdown NREL'!$B$9+SUM('Cost breakdown NREL'!$B$3:$B$8)/2)/SUM('Cost breakdown NREL'!$B$2:$B$9)</f>
        <v>295670.72712234</v>
      </c>
      <c r="C4" s="2">
        <f>HLOOKUP(C$1,'Investment Cost NREL, EUR'!$B$1:$AF$4,4,FALSE)*1000*('Cost breakdown NREL'!$B$9+SUM('Cost breakdown NREL'!$B$3:$B$8)/2)/SUM('Cost breakdown NREL'!$B$2:$B$9)</f>
        <v>295670.72712234</v>
      </c>
      <c r="D4" s="2">
        <f>HLOOKUP(D$1,'Investment Cost NREL, EUR'!$B$1:$AF$4,4,FALSE)*1000*('Cost breakdown NREL'!$B$9+SUM('Cost breakdown NREL'!$B$3:$B$8)/2)/SUM('Cost breakdown NREL'!$B$2:$B$9)</f>
        <v>332320.6253236754</v>
      </c>
      <c r="E4" s="2">
        <f>HLOOKUP(E$1,'Investment Cost NREL, EUR'!$B$1:$AF$4,4,FALSE)*1000*('Cost breakdown NREL'!$B$9+SUM('Cost breakdown NREL'!$B$3:$B$8)/2)/SUM('Cost breakdown NREL'!$B$2:$B$9)</f>
        <v>344629.90050382598</v>
      </c>
      <c r="F4" s="2">
        <f>HLOOKUP(F$1,'Investment Cost NREL, EUR'!$B$1:$AF$4,4,FALSE)*1000*('Cost breakdown NREL'!$B$9+SUM('Cost breakdown NREL'!$B$3:$B$8)/2)/SUM('Cost breakdown NREL'!$B$2:$B$9)</f>
        <v>347090.26531283662</v>
      </c>
      <c r="G4" s="2">
        <f>HLOOKUP(G$1,'Investment Cost NREL, EUR'!$B$1:$AF$4,4,FALSE)*1000*('Cost breakdown NREL'!$B$9+SUM('Cost breakdown NREL'!$B$3:$B$8)/2)/SUM('Cost breakdown NREL'!$B$2:$B$9)</f>
        <v>342165.62384888937</v>
      </c>
      <c r="H4" s="2">
        <f>HLOOKUP(H$1,'Investment Cost NREL, EUR'!$B$1:$AF$4,4,FALSE)*1000*('Cost breakdown NREL'!$B$9+SUM('Cost breakdown NREL'!$B$3:$B$8)/2)/SUM('Cost breakdown NREL'!$B$2:$B$9)</f>
        <v>329351.53426592099</v>
      </c>
      <c r="I4" s="2">
        <f>HLOOKUP(I$1,'Investment Cost NREL, EUR'!$B$1:$AF$4,4,FALSE)*1000*('Cost breakdown NREL'!$B$9+SUM('Cost breakdown NREL'!$B$3:$B$8)/2)/SUM('Cost breakdown NREL'!$B$2:$B$9)</f>
        <v>316537.63096132991</v>
      </c>
      <c r="J4" s="2">
        <f>HLOOKUP(J$1,'Investment Cost NREL, EUR'!$B$1:$AF$4,4,FALSE)*1000*('Cost breakdown NREL'!$B$9+SUM('Cost breakdown NREL'!$B$3:$B$8)/2)/SUM('Cost breakdown NREL'!$B$2:$B$9)</f>
        <v>303723.91393511638</v>
      </c>
      <c r="K4" s="2">
        <f>HLOOKUP(K$1,'Investment Cost NREL, EUR'!$B$1:$AF$4,4,FALSE)*1000*('Cost breakdown NREL'!$B$9+SUM('Cost breakdown NREL'!$B$3:$B$8)/2)/SUM('Cost breakdown NREL'!$B$2:$B$9)</f>
        <v>290910.38318728027</v>
      </c>
      <c r="L4" s="2">
        <f>HLOOKUP(L$1,'Investment Cost NREL, EUR'!$B$1:$AF$4,4,FALSE)*1000*('Cost breakdown NREL'!$B$9+SUM('Cost breakdown NREL'!$B$3:$B$8)/2)/SUM('Cost breakdown NREL'!$B$2:$B$9)</f>
        <v>278097.03871782159</v>
      </c>
      <c r="M4" s="2">
        <f>HLOOKUP(M$1,'Investment Cost NREL, EUR'!$B$1:$AF$4,4,FALSE)*1000*('Cost breakdown NREL'!$B$9+SUM('Cost breakdown NREL'!$B$3:$B$8)/2)/SUM('Cost breakdown NREL'!$B$2:$B$9)</f>
        <v>276193.0874221751</v>
      </c>
      <c r="N4" s="2">
        <f>HLOOKUP(N$1,'Investment Cost NREL, EUR'!$B$1:$AF$4,4,FALSE)*1000*('Cost breakdown NREL'!$B$9+SUM('Cost breakdown NREL'!$B$3:$B$8)/2)/SUM('Cost breakdown NREL'!$B$2:$B$9)</f>
        <v>274288.94984815124</v>
      </c>
      <c r="O4" s="2">
        <f>HLOOKUP(O$1,'Investment Cost NREL, EUR'!$B$1:$AF$4,4,FALSE)*1000*('Cost breakdown NREL'!$B$9+SUM('Cost breakdown NREL'!$B$3:$B$8)/2)/SUM('Cost breakdown NREL'!$B$2:$B$9)</f>
        <v>272384.81227412733</v>
      </c>
      <c r="P4" s="2">
        <f>HLOOKUP(P$1,'Investment Cost NREL, EUR'!$B$1:$AF$4,4,FALSE)*1000*('Cost breakdown NREL'!$B$9+SUM('Cost breakdown NREL'!$B$3:$B$8)/2)/SUM('Cost breakdown NREL'!$B$2:$B$9)</f>
        <v>270480.86097848084</v>
      </c>
      <c r="Q4" s="2">
        <f>HLOOKUP(Q$1,'Investment Cost NREL, EUR'!$B$1:$AF$4,4,FALSE)*1000*('Cost breakdown NREL'!$B$9+SUM('Cost breakdown NREL'!$B$3:$B$8)/2)/SUM('Cost breakdown NREL'!$B$2:$B$9)</f>
        <v>268576.72340445698</v>
      </c>
      <c r="R4" s="2">
        <f>HLOOKUP(R$1,'Investment Cost NREL, EUR'!$B$1:$AF$4,4,FALSE)*1000*('Cost breakdown NREL'!$B$9+SUM('Cost breakdown NREL'!$B$3:$B$8)/2)/SUM('Cost breakdown NREL'!$B$2:$B$9)</f>
        <v>266672.58583043312</v>
      </c>
      <c r="S4" s="2">
        <f>HLOOKUP(S$1,'Investment Cost NREL, EUR'!$B$1:$AF$4,4,FALSE)*1000*('Cost breakdown NREL'!$B$9+SUM('Cost breakdown NREL'!$B$3:$B$8)/2)/SUM('Cost breakdown NREL'!$B$2:$B$9)</f>
        <v>264768.63453478657</v>
      </c>
      <c r="T4" s="2">
        <f>HLOOKUP(T$1,'Investment Cost NREL, EUR'!$B$1:$AF$4,4,FALSE)*1000*('Cost breakdown NREL'!$B$9+SUM('Cost breakdown NREL'!$B$3:$B$8)/2)/SUM('Cost breakdown NREL'!$B$2:$B$9)</f>
        <v>262864.49696076271</v>
      </c>
      <c r="U4" s="2">
        <f>HLOOKUP(U$1,'Investment Cost NREL, EUR'!$B$1:$AF$4,4,FALSE)*1000*('Cost breakdown NREL'!$B$9+SUM('Cost breakdown NREL'!$B$3:$B$8)/2)/SUM('Cost breakdown NREL'!$B$2:$B$9)</f>
        <v>260960.54566511625</v>
      </c>
      <c r="V4" s="2">
        <f>HLOOKUP(V$1,'Investment Cost NREL, EUR'!$B$1:$AF$4,4,FALSE)*1000*('Cost breakdown NREL'!$B$9+SUM('Cost breakdown NREL'!$B$3:$B$8)/2)/SUM('Cost breakdown NREL'!$B$2:$B$9)</f>
        <v>259056.40809109237</v>
      </c>
      <c r="W4" s="2">
        <f>HLOOKUP(W$1,'Investment Cost NREL, EUR'!$B$1:$AF$4,4,FALSE)*1000*('Cost breakdown NREL'!$B$9+SUM('Cost breakdown NREL'!$B$3:$B$8)/2)/SUM('Cost breakdown NREL'!$B$2:$B$9)</f>
        <v>257152.27051706851</v>
      </c>
      <c r="X4" s="2">
        <f>HLOOKUP(X$1,'Investment Cost NREL, EUR'!$B$1:$AF$4,4,FALSE)*1000*('Cost breakdown NREL'!$B$9+SUM('Cost breakdown NREL'!$B$3:$B$8)/2)/SUM('Cost breakdown NREL'!$B$2:$B$9)</f>
        <v>255248.31922142199</v>
      </c>
      <c r="Y4" s="2">
        <f>HLOOKUP(Y$1,'Investment Cost NREL, EUR'!$B$1:$AF$4,4,FALSE)*1000*('Cost breakdown NREL'!$B$9+SUM('Cost breakdown NREL'!$B$3:$B$8)/2)/SUM('Cost breakdown NREL'!$B$2:$B$9)</f>
        <v>253344.18164739819</v>
      </c>
      <c r="Z4" s="2">
        <f>HLOOKUP(Z$1,'Investment Cost NREL, EUR'!$B$1:$AF$4,4,FALSE)*1000*('Cost breakdown NREL'!$B$9+SUM('Cost breakdown NREL'!$B$3:$B$8)/2)/SUM('Cost breakdown NREL'!$B$2:$B$9)</f>
        <v>251440.04407337433</v>
      </c>
      <c r="AA4" s="2">
        <f>HLOOKUP(AA$1,'Investment Cost NREL, EUR'!$B$1:$AF$4,4,FALSE)*1000*('Cost breakdown NREL'!$B$9+SUM('Cost breakdown NREL'!$B$3:$B$8)/2)/SUM('Cost breakdown NREL'!$B$2:$B$9)</f>
        <v>249536.09277772781</v>
      </c>
      <c r="AB4" s="2">
        <f>HLOOKUP(AB$1,'Investment Cost NREL, EUR'!$B$1:$AF$4,4,FALSE)*1000*('Cost breakdown NREL'!$B$9+SUM('Cost breakdown NREL'!$B$3:$B$8)/2)/SUM('Cost breakdown NREL'!$B$2:$B$9)</f>
        <v>247631.95520370395</v>
      </c>
      <c r="AC4" s="2">
        <f>HLOOKUP(AC$1,'Investment Cost NREL, EUR'!$B$1:$AF$4,4,FALSE)*1000*('Cost breakdown NREL'!$B$9+SUM('Cost breakdown NREL'!$B$3:$B$8)/2)/SUM('Cost breakdown NREL'!$B$2:$B$9)</f>
        <v>245727.81762968007</v>
      </c>
      <c r="AD4" s="2">
        <f>HLOOKUP(AD$1,'Investment Cost NREL, EUR'!$B$1:$AF$4,4,FALSE)*1000*('Cost breakdown NREL'!$B$9+SUM('Cost breakdown NREL'!$B$3:$B$8)/2)/SUM('Cost breakdown NREL'!$B$2:$B$9)</f>
        <v>243823.86633403358</v>
      </c>
      <c r="AE4" s="2">
        <f>HLOOKUP(AE$1,'Investment Cost NREL, EUR'!$B$1:$AF$4,4,FALSE)*1000*('Cost breakdown NREL'!$B$9+SUM('Cost breakdown NREL'!$B$3:$B$8)/2)/SUM('Cost breakdown NREL'!$B$2:$B$9)</f>
        <v>241919.72876000969</v>
      </c>
      <c r="AF4" s="2">
        <f>HLOOKUP(AF$1,'Investment Cost NREL, EUR'!$B$1:$AF$4,4,FALSE)*1000*('Cost breakdown NREL'!$B$9+SUM('Cost breakdown NREL'!$B$3:$B$8)/2)/SUM('Cost breakdown NREL'!$B$2:$B$9)</f>
        <v>240015.5911859858</v>
      </c>
      <c r="AG4" s="5">
        <v>240015.5911859858</v>
      </c>
      <c r="AH4" s="5">
        <v>240015.5911859858</v>
      </c>
      <c r="AI4" s="5">
        <v>240015.5911859858</v>
      </c>
      <c r="AJ4" s="5">
        <v>240015.5911859858</v>
      </c>
    </row>
    <row r="5" spans="1:36" x14ac:dyDescent="0.3">
      <c r="B5" s="2"/>
      <c r="C5" s="2"/>
      <c r="F5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3386-D65F-4F42-82AA-9369535BE7EB}">
  <dimension ref="A1:AJ4"/>
  <sheetViews>
    <sheetView topLeftCell="B1" workbookViewId="0">
      <selection activeCell="S16" sqref="S16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6" width="9.5546875" bestFit="1" customWidth="1"/>
  </cols>
  <sheetData>
    <row r="1" spans="1:36" x14ac:dyDescent="0.3">
      <c r="A1" t="s">
        <v>18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 s="4">
        <v>2051</v>
      </c>
      <c r="AH1" s="4">
        <v>2052</v>
      </c>
      <c r="AI1" s="4">
        <v>2053</v>
      </c>
      <c r="AJ1" s="4">
        <v>2054</v>
      </c>
    </row>
    <row r="2" spans="1:36" x14ac:dyDescent="0.3">
      <c r="A2" t="s">
        <v>20</v>
      </c>
      <c r="B2" s="2">
        <f>HLOOKUP(B$1,'Investment Cost NREL, EUR'!$B$1:$AF$4,2,FALSE)/5*1000*('Cost breakdown NREL'!$B$2+SUM('Cost breakdown NREL'!$B$3:$B$8)/2)/SUM('Cost breakdown NREL'!$B$2:$B$9)</f>
        <v>234285.20941424163</v>
      </c>
      <c r="C2" s="2">
        <f>HLOOKUP(C$1,'Investment Cost NREL, EUR'!$B$1:$AF$4,2,FALSE)/5*1000*('Cost breakdown NREL'!$B$2+SUM('Cost breakdown NREL'!$B$3:$B$8)/2)/SUM('Cost breakdown NREL'!$B$2:$B$9)</f>
        <v>234285.20941424163</v>
      </c>
      <c r="D2" s="2">
        <f>HLOOKUP(D$1,'Investment Cost NREL, EUR'!$B$1:$AF$4,2,FALSE)/5*1000*('Cost breakdown NREL'!$B$2+SUM('Cost breakdown NREL'!$B$3:$B$8)/2)/SUM('Cost breakdown NREL'!$B$2:$B$9)</f>
        <v>263326.05887093366</v>
      </c>
      <c r="E2" s="2">
        <f>HLOOKUP(E$1,'Investment Cost NREL, EUR'!$B$1:$AF$4,2,FALSE)/5*1000*('Cost breakdown NREL'!$B$2+SUM('Cost breakdown NREL'!$B$3:$B$8)/2)/SUM('Cost breakdown NREL'!$B$2:$B$9)</f>
        <v>189436.67818917381</v>
      </c>
      <c r="F2" s="2">
        <f>HLOOKUP(F$1,'Investment Cost NREL, EUR'!$B$1:$AF$4,2,FALSE)/5*1000*('Cost breakdown NREL'!$B$2+SUM('Cost breakdown NREL'!$B$3:$B$8)/2)/SUM('Cost breakdown NREL'!$B$2:$B$9)</f>
        <v>178803.26491503586</v>
      </c>
      <c r="G2" s="2">
        <f>HLOOKUP(G$1,'Investment Cost NREL, EUR'!$B$1:$AF$4,2,FALSE)/5*1000*('Cost breakdown NREL'!$B$2+SUM('Cost breakdown NREL'!$B$3:$B$8)/2)/SUM('Cost breakdown NREL'!$B$2:$B$9)</f>
        <v>169706.26472766226</v>
      </c>
      <c r="H2" s="2">
        <f>HLOOKUP(H$1,'Investment Cost NREL, EUR'!$B$1:$AF$4,2,FALSE)/5*1000*('Cost breakdown NREL'!$B$2+SUM('Cost breakdown NREL'!$B$3:$B$8)/2)/SUM('Cost breakdown NREL'!$B$2:$B$9)</f>
        <v>162502.88001632856</v>
      </c>
      <c r="I2" s="2">
        <f>HLOOKUP(I$1,'Investment Cost NREL, EUR'!$B$1:$AF$4,2,FALSE)/5*1000*('Cost breakdown NREL'!$B$2+SUM('Cost breakdown NREL'!$B$3:$B$8)/2)/SUM('Cost breakdown NREL'!$B$2:$B$9)</f>
        <v>155299.49530499487</v>
      </c>
      <c r="J2" s="2">
        <f>HLOOKUP(J$1,'Investment Cost NREL, EUR'!$B$1:$AF$4,2,FALSE)/5*1000*('Cost breakdown NREL'!$B$2+SUM('Cost breakdown NREL'!$B$3:$B$8)/2)/SUM('Cost breakdown NREL'!$B$2:$B$9)</f>
        <v>148096.11059366117</v>
      </c>
      <c r="K2" s="2">
        <f>HLOOKUP(K$1,'Investment Cost NREL, EUR'!$B$1:$AF$4,2,FALSE)/5*1000*('Cost breakdown NREL'!$B$2+SUM('Cost breakdown NREL'!$B$3:$B$8)/2)/SUM('Cost breakdown NREL'!$B$2:$B$9)</f>
        <v>140892.43067374133</v>
      </c>
      <c r="L2" s="2">
        <f>HLOOKUP(L$1,'Investment Cost NREL, EUR'!$B$1:$AF$4,2,FALSE)/5*1000*('Cost breakdown NREL'!$B$2+SUM('Cost breakdown NREL'!$B$3:$B$8)/2)/SUM('Cost breakdown NREL'!$B$2:$B$9)</f>
        <v>133691.40763109707</v>
      </c>
      <c r="M2" s="2">
        <f>HLOOKUP(M$1,'Investment Cost NREL, EUR'!$B$1:$AF$4,2,FALSE)/5*1000*('Cost breakdown NREL'!$B$2+SUM('Cost breakdown NREL'!$B$3:$B$8)/2)/SUM('Cost breakdown NREL'!$B$2:$B$9)</f>
        <v>131347.30385254926</v>
      </c>
      <c r="N2" s="2">
        <f>HLOOKUP(N$1,'Investment Cost NREL, EUR'!$B$1:$AF$4,2,FALSE)/5*1000*('Cost breakdown NREL'!$B$2+SUM('Cost breakdown NREL'!$B$3:$B$8)/2)/SUM('Cost breakdown NREL'!$B$2:$B$9)</f>
        <v>129003.20007400145</v>
      </c>
      <c r="O2" s="2">
        <f>HLOOKUP(O$1,'Investment Cost NREL, EUR'!$B$1:$AF$4,2,FALSE)/5*1000*('Cost breakdown NREL'!$B$2+SUM('Cost breakdown NREL'!$B$3:$B$8)/2)/SUM('Cost breakdown NREL'!$B$2:$B$9)</f>
        <v>126656.88223105727</v>
      </c>
      <c r="P2" s="2">
        <f>HLOOKUP(P$1,'Investment Cost NREL, EUR'!$B$1:$AF$4,2,FALSE)/5*1000*('Cost breakdown NREL'!$B$2+SUM('Cost breakdown NREL'!$B$3:$B$8)/2)/SUM('Cost breakdown NREL'!$B$2:$B$9)</f>
        <v>124312.92605680255</v>
      </c>
      <c r="Q2" s="2">
        <f>HLOOKUP(Q$1,'Investment Cost NREL, EUR'!$B$1:$AF$4,2,FALSE)/5*1000*('Cost breakdown NREL'!$B$2+SUM('Cost breakdown NREL'!$B$3:$B$8)/2)/SUM('Cost breakdown NREL'!$B$2:$B$9)</f>
        <v>121971.33155123725</v>
      </c>
      <c r="R2" s="2">
        <f>HLOOKUP(R$1,'Investment Cost NREL, EUR'!$B$1:$AF$4,2,FALSE)/5*1000*('Cost breakdown NREL'!$B$2+SUM('Cost breakdown NREL'!$B$3:$B$8)/2)/SUM('Cost breakdown NREL'!$B$2:$B$9)</f>
        <v>119624.86610400002</v>
      </c>
      <c r="S2" s="2">
        <f>HLOOKUP(S$1,'Investment Cost NREL, EUR'!$B$1:$AF$4,2,FALSE)/5*1000*('Cost breakdown NREL'!$B$2+SUM('Cost breakdown NREL'!$B$3:$B$8)/2)/SUM('Cost breakdown NREL'!$B$2:$B$9)</f>
        <v>117280.90992974529</v>
      </c>
      <c r="T2" s="2">
        <f>HLOOKUP(T$1,'Investment Cost NREL, EUR'!$B$1:$AF$4,2,FALSE)/5*1000*('Cost breakdown NREL'!$B$2+SUM('Cost breakdown NREL'!$B$3:$B$8)/2)/SUM('Cost breakdown NREL'!$B$2:$B$9)</f>
        <v>114936.80615119748</v>
      </c>
      <c r="U2" s="2">
        <f>HLOOKUP(U$1,'Investment Cost NREL, EUR'!$B$1:$AF$4,2,FALSE)/5*1000*('Cost breakdown NREL'!$B$2+SUM('Cost breakdown NREL'!$B$3:$B$8)/2)/SUM('Cost breakdown NREL'!$B$2:$B$9)</f>
        <v>112592.84997694279</v>
      </c>
      <c r="V2" s="2">
        <f>HLOOKUP(V$1,'Investment Cost NREL, EUR'!$B$1:$AF$4,2,FALSE)/5*1000*('Cost breakdown NREL'!$B$2+SUM('Cost breakdown NREL'!$B$3:$B$8)/2)/SUM('Cost breakdown NREL'!$B$2:$B$9)</f>
        <v>110246.38452970554</v>
      </c>
      <c r="W2" s="2">
        <f>HLOOKUP(W$1,'Investment Cost NREL, EUR'!$B$1:$AF$4,2,FALSE)/5*1000*('Cost breakdown NREL'!$B$2+SUM('Cost breakdown NREL'!$B$3:$B$8)/2)/SUM('Cost breakdown NREL'!$B$2:$B$9)</f>
        <v>107902.42835545079</v>
      </c>
      <c r="X2" s="2">
        <f>HLOOKUP(X$1,'Investment Cost NREL, EUR'!$B$1:$AF$4,2,FALSE)/5*1000*('Cost breakdown NREL'!$B$2+SUM('Cost breakdown NREL'!$B$3:$B$8)/2)/SUM('Cost breakdown NREL'!$B$2:$B$9)</f>
        <v>105560.8338498855</v>
      </c>
      <c r="Y2" s="2">
        <f>HLOOKUP(Y$1,'Investment Cost NREL, EUR'!$B$1:$AF$4,2,FALSE)/5*1000*('Cost breakdown NREL'!$B$2+SUM('Cost breakdown NREL'!$B$3:$B$8)/2)/SUM('Cost breakdown NREL'!$B$2:$B$9)</f>
        <v>103216.87767563078</v>
      </c>
      <c r="Z2" s="2">
        <f>HLOOKUP(Z$1,'Investment Cost NREL, EUR'!$B$1:$AF$4,2,FALSE)/5*1000*('Cost breakdown NREL'!$B$2+SUM('Cost breakdown NREL'!$B$3:$B$8)/2)/SUM('Cost breakdown NREL'!$B$2:$B$9)</f>
        <v>100870.41222839357</v>
      </c>
      <c r="AA2" s="2">
        <f>HLOOKUP(AA$1,'Investment Cost NREL, EUR'!$B$1:$AF$4,2,FALSE)/5*1000*('Cost breakdown NREL'!$B$2+SUM('Cost breakdown NREL'!$B$3:$B$8)/2)/SUM('Cost breakdown NREL'!$B$2:$B$9)</f>
        <v>98526.308449845747</v>
      </c>
      <c r="AB2" s="2">
        <f>HLOOKUP(AB$1,'Investment Cost NREL, EUR'!$B$1:$AF$4,2,FALSE)/5*1000*('Cost breakdown NREL'!$B$2+SUM('Cost breakdown NREL'!$B$3:$B$8)/2)/SUM('Cost breakdown NREL'!$B$2:$B$9)</f>
        <v>96182.352275591023</v>
      </c>
      <c r="AC2" s="2">
        <f>HLOOKUP(AC$1,'Investment Cost NREL, EUR'!$B$1:$AF$4,2,FALSE)/5*1000*('Cost breakdown NREL'!$B$2+SUM('Cost breakdown NREL'!$B$3:$B$8)/2)/SUM('Cost breakdown NREL'!$B$2:$B$9)</f>
        <v>93838.248497043183</v>
      </c>
      <c r="AD2" s="2">
        <f>HLOOKUP(AD$1,'Investment Cost NREL, EUR'!$B$1:$AF$4,2,FALSE)/5*1000*('Cost breakdown NREL'!$B$2+SUM('Cost breakdown NREL'!$B$3:$B$8)/2)/SUM('Cost breakdown NREL'!$B$2:$B$9)</f>
        <v>91491.783049805977</v>
      </c>
      <c r="AE2" s="2">
        <f>HLOOKUP(AE$1,'Investment Cost NREL, EUR'!$B$1:$AF$4,2,FALSE)/5*1000*('Cost breakdown NREL'!$B$2+SUM('Cost breakdown NREL'!$B$3:$B$8)/2)/SUM('Cost breakdown NREL'!$B$2:$B$9)</f>
        <v>89147.826875551254</v>
      </c>
      <c r="AF2" s="2">
        <f>HLOOKUP(AF$1,'Investment Cost NREL, EUR'!$B$1:$AF$4,2,FALSE)/5*1000*('Cost breakdown NREL'!$B$2+SUM('Cost breakdown NREL'!$B$3:$B$8)/2)/SUM('Cost breakdown NREL'!$B$2:$B$9)</f>
        <v>86806.379974279029</v>
      </c>
      <c r="AG2" s="5">
        <v>86806.379974279029</v>
      </c>
      <c r="AH2" s="5">
        <v>86806.379974279029</v>
      </c>
      <c r="AI2" s="5">
        <v>86806.379974279029</v>
      </c>
      <c r="AJ2" s="5">
        <v>86806.379974279029</v>
      </c>
    </row>
    <row r="3" spans="1:36" x14ac:dyDescent="0.3">
      <c r="A3" t="s">
        <v>21</v>
      </c>
      <c r="B3" s="2">
        <f>HLOOKUP(B$1,'Investment Cost NREL, EUR'!$B$1:$AF$4,3,FALSE)/5*1000*('Cost breakdown NREL'!$B$2+SUM('Cost breakdown NREL'!$B$3:$B$8)/2)/SUM('Cost breakdown NREL'!$B$2:$B$9)</f>
        <v>234285.20941424163</v>
      </c>
      <c r="C3" s="2">
        <f>HLOOKUP(C$1,'Investment Cost NREL, EUR'!$B$1:$AF$4,3,FALSE)/5*1000*('Cost breakdown NREL'!$B$2+SUM('Cost breakdown NREL'!$B$3:$B$8)/2)/SUM('Cost breakdown NREL'!$B$2:$B$9)</f>
        <v>234285.20941424163</v>
      </c>
      <c r="D3" s="2">
        <f>HLOOKUP(D$1,'Investment Cost NREL, EUR'!$B$1:$AF$4,3,FALSE)/5*1000*('Cost breakdown NREL'!$B$2+SUM('Cost breakdown NREL'!$B$3:$B$8)/2)/SUM('Cost breakdown NREL'!$B$2:$B$9)</f>
        <v>263326.05887093366</v>
      </c>
      <c r="E3" s="2">
        <f>HLOOKUP(E$1,'Investment Cost NREL, EUR'!$B$1:$AF$4,3,FALSE)/5*1000*('Cost breakdown NREL'!$B$2+SUM('Cost breakdown NREL'!$B$3:$B$8)/2)/SUM('Cost breakdown NREL'!$B$2:$B$9)</f>
        <v>253215.46000291719</v>
      </c>
      <c r="F3" s="2">
        <f>HLOOKUP(F$1,'Investment Cost NREL, EUR'!$B$1:$AF$4,3,FALSE)/5*1000*('Cost breakdown NREL'!$B$2+SUM('Cost breakdown NREL'!$B$3:$B$8)/2)/SUM('Cost breakdown NREL'!$B$2:$B$9)</f>
        <v>241890.22540707077</v>
      </c>
      <c r="G3" s="2">
        <f>HLOOKUP(G$1,'Investment Cost NREL, EUR'!$B$1:$AF$4,3,FALSE)/5*1000*('Cost breakdown NREL'!$B$2+SUM('Cost breakdown NREL'!$B$3:$B$8)/2)/SUM('Cost breakdown NREL'!$B$2:$B$9)</f>
        <v>211985.89083580763</v>
      </c>
      <c r="H3" s="2">
        <f>HLOOKUP(H$1,'Investment Cost NREL, EUR'!$B$1:$AF$4,3,FALSE)/5*1000*('Cost breakdown NREL'!$B$2+SUM('Cost breakdown NREL'!$B$3:$B$8)/2)/SUM('Cost breakdown NREL'!$B$2:$B$9)</f>
        <v>205128.34298318165</v>
      </c>
      <c r="I3" s="2">
        <f>HLOOKUP(I$1,'Investment Cost NREL, EUR'!$B$1:$AF$4,3,FALSE)/5*1000*('Cost breakdown NREL'!$B$2+SUM('Cost breakdown NREL'!$B$3:$B$8)/2)/SUM('Cost breakdown NREL'!$B$2:$B$9)</f>
        <v>198270.35231767647</v>
      </c>
      <c r="J3" s="2">
        <f>HLOOKUP(J$1,'Investment Cost NREL, EUR'!$B$1:$AF$4,3,FALSE)/5*1000*('Cost breakdown NREL'!$B$2+SUM('Cost breakdown NREL'!$B$3:$B$8)/2)/SUM('Cost breakdown NREL'!$B$2:$B$9)</f>
        <v>191411.77123499889</v>
      </c>
      <c r="K3" s="2">
        <f>HLOOKUP(K$1,'Investment Cost NREL, EUR'!$B$1:$AF$4,3,FALSE)/5*1000*('Cost breakdown NREL'!$B$2+SUM('Cost breakdown NREL'!$B$3:$B$8)/2)/SUM('Cost breakdown NREL'!$B$2:$B$9)</f>
        <v>184552.59973514895</v>
      </c>
      <c r="L3" s="2">
        <f>HLOOKUP(L$1,'Investment Cost NREL, EUR'!$B$1:$AF$4,3,FALSE)/5*1000*('Cost breakdown NREL'!$B$2+SUM('Cost breakdown NREL'!$B$3:$B$8)/2)/SUM('Cost breakdown NREL'!$B$2:$B$9)</f>
        <v>177692.69021383356</v>
      </c>
      <c r="M3" s="2">
        <f>HLOOKUP(M$1,'Investment Cost NREL, EUR'!$B$1:$AF$4,3,FALSE)/5*1000*('Cost breakdown NREL'!$B$2+SUM('Cost breakdown NREL'!$B$3:$B$8)/2)/SUM('Cost breakdown NREL'!$B$2:$B$9)</f>
        <v>174952.12130404849</v>
      </c>
      <c r="N3" s="2">
        <f>HLOOKUP(N$1,'Investment Cost NREL, EUR'!$B$1:$AF$4,3,FALSE)/5*1000*('Cost breakdown NREL'!$B$2+SUM('Cost breakdown NREL'!$B$3:$B$8)/2)/SUM('Cost breakdown NREL'!$B$2:$B$9)</f>
        <v>172211.69999855643</v>
      </c>
      <c r="O3" s="2">
        <f>HLOOKUP(O$1,'Investment Cost NREL, EUR'!$B$1:$AF$4,3,FALSE)/5*1000*('Cost breakdown NREL'!$B$2+SUM('Cost breakdown NREL'!$B$3:$B$8)/2)/SUM('Cost breakdown NREL'!$B$2:$B$9)</f>
        <v>169471.27869306441</v>
      </c>
      <c r="P3" s="2">
        <f>HLOOKUP(P$1,'Investment Cost NREL, EUR'!$B$1:$AF$4,3,FALSE)/5*1000*('Cost breakdown NREL'!$B$2+SUM('Cost breakdown NREL'!$B$3:$B$8)/2)/SUM('Cost breakdown NREL'!$B$2:$B$9)</f>
        <v>166730.85738757241</v>
      </c>
      <c r="Q3" s="2">
        <f>HLOOKUP(Q$1,'Investment Cost NREL, EUR'!$B$1:$AF$4,3,FALSE)/5*1000*('Cost breakdown NREL'!$B$2+SUM('Cost breakdown NREL'!$B$3:$B$8)/2)/SUM('Cost breakdown NREL'!$B$2:$B$9)</f>
        <v>163990.73129066662</v>
      </c>
      <c r="R3" s="2">
        <f>HLOOKUP(R$1,'Investment Cost NREL, EUR'!$B$1:$AF$4,3,FALSE)/5*1000*('Cost breakdown NREL'!$B$2+SUM('Cost breakdown NREL'!$B$3:$B$8)/2)/SUM('Cost breakdown NREL'!$B$2:$B$9)</f>
        <v>161250.60519376074</v>
      </c>
      <c r="S3" s="2">
        <f>HLOOKUP(S$1,'Investment Cost NREL, EUR'!$B$1:$AF$4,3,FALSE)/5*1000*('Cost breakdown NREL'!$B$2+SUM('Cost breakdown NREL'!$B$3:$B$8)/2)/SUM('Cost breakdown NREL'!$B$2:$B$9)</f>
        <v>158510.47909685489</v>
      </c>
      <c r="T3" s="2">
        <f>HLOOKUP(T$1,'Investment Cost NREL, EUR'!$B$1:$AF$4,3,FALSE)/5*1000*('Cost breakdown NREL'!$B$2+SUM('Cost breakdown NREL'!$B$3:$B$8)/2)/SUM('Cost breakdown NREL'!$B$2:$B$9)</f>
        <v>155770.64820853525</v>
      </c>
      <c r="U3" s="2">
        <f>HLOOKUP(U$1,'Investment Cost NREL, EUR'!$B$1:$AF$4,3,FALSE)/5*1000*('Cost breakdown NREL'!$B$2+SUM('Cost breakdown NREL'!$B$3:$B$8)/2)/SUM('Cost breakdown NREL'!$B$2:$B$9)</f>
        <v>153030.81732021557</v>
      </c>
      <c r="V3" s="2">
        <f>HLOOKUP(V$1,'Investment Cost NREL, EUR'!$B$1:$AF$4,3,FALSE)/5*1000*('Cost breakdown NREL'!$B$2+SUM('Cost breakdown NREL'!$B$3:$B$8)/2)/SUM('Cost breakdown NREL'!$B$2:$B$9)</f>
        <v>150291.13403618903</v>
      </c>
      <c r="W3" s="2">
        <f>HLOOKUP(W$1,'Investment Cost NREL, EUR'!$B$1:$AF$4,3,FALSE)/5*1000*('Cost breakdown NREL'!$B$2+SUM('Cost breakdown NREL'!$B$3:$B$8)/2)/SUM('Cost breakdown NREL'!$B$2:$B$9)</f>
        <v>147551.59835645556</v>
      </c>
      <c r="X3" s="2">
        <f>HLOOKUP(X$1,'Investment Cost NREL, EUR'!$B$1:$AF$4,3,FALSE)/5*1000*('Cost breakdown NREL'!$B$2+SUM('Cost breakdown NREL'!$B$3:$B$8)/2)/SUM('Cost breakdown NREL'!$B$2:$B$9)</f>
        <v>144812.21028101514</v>
      </c>
      <c r="Y3" s="2">
        <f>HLOOKUP(Y$1,'Investment Cost NREL, EUR'!$B$1:$AF$4,3,FALSE)/5*1000*('Cost breakdown NREL'!$B$2+SUM('Cost breakdown NREL'!$B$3:$B$8)/2)/SUM('Cost breakdown NREL'!$B$2:$B$9)</f>
        <v>142072.96980986785</v>
      </c>
      <c r="Z3" s="2">
        <f>HLOOKUP(Z$1,'Investment Cost NREL, EUR'!$B$1:$AF$4,3,FALSE)/5*1000*('Cost breakdown NREL'!$B$2+SUM('Cost breakdown NREL'!$B$3:$B$8)/2)/SUM('Cost breakdown NREL'!$B$2:$B$9)</f>
        <v>139333.72933872056</v>
      </c>
      <c r="AA3" s="2">
        <f>HLOOKUP(AA$1,'Investment Cost NREL, EUR'!$B$1:$AF$4,3,FALSE)/5*1000*('Cost breakdown NREL'!$B$2+SUM('Cost breakdown NREL'!$B$3:$B$8)/2)/SUM('Cost breakdown NREL'!$B$2:$B$9)</f>
        <v>136594.78407615941</v>
      </c>
      <c r="AB3" s="2">
        <f>HLOOKUP(AB$1,'Investment Cost NREL, EUR'!$B$1:$AF$4,3,FALSE)/5*1000*('Cost breakdown NREL'!$B$2+SUM('Cost breakdown NREL'!$B$3:$B$8)/2)/SUM('Cost breakdown NREL'!$B$2:$B$9)</f>
        <v>133855.8388135983</v>
      </c>
      <c r="AC3" s="2">
        <f>HLOOKUP(AC$1,'Investment Cost NREL, EUR'!$B$1:$AF$4,3,FALSE)/5*1000*('Cost breakdown NREL'!$B$2+SUM('Cost breakdown NREL'!$B$3:$B$8)/2)/SUM('Cost breakdown NREL'!$B$2:$B$9)</f>
        <v>131117.18875962336</v>
      </c>
      <c r="AD3" s="2">
        <f>HLOOKUP(AD$1,'Investment Cost NREL, EUR'!$B$1:$AF$4,3,FALSE)/5*1000*('Cost breakdown NREL'!$B$2+SUM('Cost breakdown NREL'!$B$3:$B$8)/2)/SUM('Cost breakdown NREL'!$B$2:$B$9)</f>
        <v>128378.68630994151</v>
      </c>
      <c r="AE3" s="2">
        <f>HLOOKUP(AE$1,'Investment Cost NREL, EUR'!$B$1:$AF$4,3,FALSE)/5*1000*('Cost breakdown NREL'!$B$2+SUM('Cost breakdown NREL'!$B$3:$B$8)/2)/SUM('Cost breakdown NREL'!$B$2:$B$9)</f>
        <v>125640.33146455274</v>
      </c>
      <c r="AF3" s="2">
        <f>HLOOKUP(AF$1,'Investment Cost NREL, EUR'!$B$1:$AF$4,3,FALSE)/5*1000*('Cost breakdown NREL'!$B$2+SUM('Cost breakdown NREL'!$B$3:$B$8)/2)/SUM('Cost breakdown NREL'!$B$2:$B$9)</f>
        <v>122902.12422345704</v>
      </c>
      <c r="AG3" s="5">
        <v>122902.12422345704</v>
      </c>
      <c r="AH3" s="5">
        <v>122902.12422345704</v>
      </c>
      <c r="AI3" s="5">
        <v>122902.12422345704</v>
      </c>
      <c r="AJ3" s="5">
        <v>122902.12422345704</v>
      </c>
    </row>
    <row r="4" spans="1:36" x14ac:dyDescent="0.3">
      <c r="A4" t="s">
        <v>22</v>
      </c>
      <c r="B4" s="2">
        <f>HLOOKUP(B$1,'Investment Cost NREL, EUR'!$B$1:$AF$4,4,FALSE)/5*1000*('Cost breakdown NREL'!$B$2+SUM('Cost breakdown NREL'!$B$3:$B$8)/2)/SUM('Cost breakdown NREL'!$B$2:$B$9)</f>
        <v>234285.20941424163</v>
      </c>
      <c r="C4" s="2">
        <f>HLOOKUP(C$1,'Investment Cost NREL, EUR'!$B$1:$AF$4,4,FALSE)/5*1000*('Cost breakdown NREL'!$B$2+SUM('Cost breakdown NREL'!$B$3:$B$8)/2)/SUM('Cost breakdown NREL'!$B$2:$B$9)</f>
        <v>234285.20941424163</v>
      </c>
      <c r="D4" s="2">
        <f>HLOOKUP(D$1,'Investment Cost NREL, EUR'!$B$1:$AF$4,4,FALSE)/5*1000*('Cost breakdown NREL'!$B$2+SUM('Cost breakdown NREL'!$B$3:$B$8)/2)/SUM('Cost breakdown NREL'!$B$2:$B$9)</f>
        <v>263326.05887093366</v>
      </c>
      <c r="E4" s="2">
        <f>HLOOKUP(E$1,'Investment Cost NREL, EUR'!$B$1:$AF$4,4,FALSE)/5*1000*('Cost breakdown NREL'!$B$2+SUM('Cost breakdown NREL'!$B$3:$B$8)/2)/SUM('Cost breakdown NREL'!$B$2:$B$9)</f>
        <v>273079.75055826054</v>
      </c>
      <c r="F4" s="2">
        <f>HLOOKUP(F$1,'Investment Cost NREL, EUR'!$B$1:$AF$4,4,FALSE)/5*1000*('Cost breakdown NREL'!$B$2+SUM('Cost breakdown NREL'!$B$3:$B$8)/2)/SUM('Cost breakdown NREL'!$B$2:$B$9)</f>
        <v>275029.30806138122</v>
      </c>
      <c r="G4" s="2">
        <f>HLOOKUP(G$1,'Investment Cost NREL, EUR'!$B$1:$AF$4,4,FALSE)/5*1000*('Cost breakdown NREL'!$B$2+SUM('Cost breakdown NREL'!$B$3:$B$8)/2)/SUM('Cost breakdown NREL'!$B$2:$B$9)</f>
        <v>271127.09336498502</v>
      </c>
      <c r="H4" s="2">
        <f>HLOOKUP(H$1,'Investment Cost NREL, EUR'!$B$1:$AF$4,4,FALSE)/5*1000*('Cost breakdown NREL'!$B$2+SUM('Cost breakdown NREL'!$B$3:$B$8)/2)/SUM('Cost breakdown NREL'!$B$2:$B$9)</f>
        <v>260973.39404338662</v>
      </c>
      <c r="I4" s="2">
        <f>HLOOKUP(I$1,'Investment Cost NREL, EUR'!$B$1:$AF$4,4,FALSE)/5*1000*('Cost breakdown NREL'!$B$2+SUM('Cost breakdown NREL'!$B$3:$B$8)/2)/SUM('Cost breakdown NREL'!$B$2:$B$9)</f>
        <v>250819.8423260813</v>
      </c>
      <c r="J4" s="2">
        <f>HLOOKUP(J$1,'Investment Cost NREL, EUR'!$B$1:$AF$4,4,FALSE)/5*1000*('Cost breakdown NREL'!$B$2+SUM('Cost breakdown NREL'!$B$3:$B$8)/2)/SUM('Cost breakdown NREL'!$B$2:$B$9)</f>
        <v>240666.43821306911</v>
      </c>
      <c r="K4" s="2">
        <f>HLOOKUP(K$1,'Investment Cost NREL, EUR'!$B$1:$AF$4,4,FALSE)/5*1000*('Cost breakdown NREL'!$B$2+SUM('Cost breakdown NREL'!$B$3:$B$8)/2)/SUM('Cost breakdown NREL'!$B$2:$B$9)</f>
        <v>230513.18170434996</v>
      </c>
      <c r="L4" s="2">
        <f>HLOOKUP(L$1,'Investment Cost NREL, EUR'!$B$1:$AF$4,4,FALSE)/5*1000*('Cost breakdown NREL'!$B$2+SUM('Cost breakdown NREL'!$B$3:$B$8)/2)/SUM('Cost breakdown NREL'!$B$2:$B$9)</f>
        <v>220360.07279992398</v>
      </c>
      <c r="M4" s="2">
        <f>HLOOKUP(M$1,'Investment Cost NREL, EUR'!$B$1:$AF$4,4,FALSE)/5*1000*('Cost breakdown NREL'!$B$2+SUM('Cost breakdown NREL'!$B$3:$B$8)/2)/SUM('Cost breakdown NREL'!$B$2:$B$9)</f>
        <v>218851.4093202604</v>
      </c>
      <c r="N4" s="2">
        <f>HLOOKUP(N$1,'Investment Cost NREL, EUR'!$B$1:$AF$4,4,FALSE)/5*1000*('Cost breakdown NREL'!$B$2+SUM('Cost breakdown NREL'!$B$3:$B$8)/2)/SUM('Cost breakdown NREL'!$B$2:$B$9)</f>
        <v>217342.59823630378</v>
      </c>
      <c r="O4" s="2">
        <f>HLOOKUP(O$1,'Investment Cost NREL, EUR'!$B$1:$AF$4,4,FALSE)/5*1000*('Cost breakdown NREL'!$B$2+SUM('Cost breakdown NREL'!$B$3:$B$8)/2)/SUM('Cost breakdown NREL'!$B$2:$B$9)</f>
        <v>215833.7871523471</v>
      </c>
      <c r="P4" s="2">
        <f>HLOOKUP(P$1,'Investment Cost NREL, EUR'!$B$1:$AF$4,4,FALSE)/5*1000*('Cost breakdown NREL'!$B$2+SUM('Cost breakdown NREL'!$B$3:$B$8)/2)/SUM('Cost breakdown NREL'!$B$2:$B$9)</f>
        <v>214325.12367268346</v>
      </c>
      <c r="Q4" s="2">
        <f>HLOOKUP(Q$1,'Investment Cost NREL, EUR'!$B$1:$AF$4,4,FALSE)/5*1000*('Cost breakdown NREL'!$B$2+SUM('Cost breakdown NREL'!$B$3:$B$8)/2)/SUM('Cost breakdown NREL'!$B$2:$B$9)</f>
        <v>212816.31258872684</v>
      </c>
      <c r="R4" s="2">
        <f>HLOOKUP(R$1,'Investment Cost NREL, EUR'!$B$1:$AF$4,4,FALSE)/5*1000*('Cost breakdown NREL'!$B$2+SUM('Cost breakdown NREL'!$B$3:$B$8)/2)/SUM('Cost breakdown NREL'!$B$2:$B$9)</f>
        <v>211307.50150477022</v>
      </c>
      <c r="S4" s="2">
        <f>HLOOKUP(S$1,'Investment Cost NREL, EUR'!$B$1:$AF$4,4,FALSE)/5*1000*('Cost breakdown NREL'!$B$2+SUM('Cost breakdown NREL'!$B$3:$B$8)/2)/SUM('Cost breakdown NREL'!$B$2:$B$9)</f>
        <v>209798.83802510661</v>
      </c>
      <c r="T4" s="2">
        <f>HLOOKUP(T$1,'Investment Cost NREL, EUR'!$B$1:$AF$4,4,FALSE)/5*1000*('Cost breakdown NREL'!$B$2+SUM('Cost breakdown NREL'!$B$3:$B$8)/2)/SUM('Cost breakdown NREL'!$B$2:$B$9)</f>
        <v>208290.02694114993</v>
      </c>
      <c r="U4" s="2">
        <f>HLOOKUP(U$1,'Investment Cost NREL, EUR'!$B$1:$AF$4,4,FALSE)/5*1000*('Cost breakdown NREL'!$B$2+SUM('Cost breakdown NREL'!$B$3:$B$8)/2)/SUM('Cost breakdown NREL'!$B$2:$B$9)</f>
        <v>206781.36346148638</v>
      </c>
      <c r="V4" s="2">
        <f>HLOOKUP(V$1,'Investment Cost NREL, EUR'!$B$1:$AF$4,4,FALSE)/5*1000*('Cost breakdown NREL'!$B$2+SUM('Cost breakdown NREL'!$B$3:$B$8)/2)/SUM('Cost breakdown NREL'!$B$2:$B$9)</f>
        <v>205272.5523775297</v>
      </c>
      <c r="W4" s="2">
        <f>HLOOKUP(W$1,'Investment Cost NREL, EUR'!$B$1:$AF$4,4,FALSE)/5*1000*('Cost breakdown NREL'!$B$2+SUM('Cost breakdown NREL'!$B$3:$B$8)/2)/SUM('Cost breakdown NREL'!$B$2:$B$9)</f>
        <v>203763.74129357305</v>
      </c>
      <c r="X4" s="2">
        <f>HLOOKUP(X$1,'Investment Cost NREL, EUR'!$B$1:$AF$4,4,FALSE)/5*1000*('Cost breakdown NREL'!$B$2+SUM('Cost breakdown NREL'!$B$3:$B$8)/2)/SUM('Cost breakdown NREL'!$B$2:$B$9)</f>
        <v>202255.07781390948</v>
      </c>
      <c r="Y4" s="2">
        <f>HLOOKUP(Y$1,'Investment Cost NREL, EUR'!$B$1:$AF$4,4,FALSE)/5*1000*('Cost breakdown NREL'!$B$2+SUM('Cost breakdown NREL'!$B$3:$B$8)/2)/SUM('Cost breakdown NREL'!$B$2:$B$9)</f>
        <v>200746.26672995285</v>
      </c>
      <c r="Z4" s="2">
        <f>HLOOKUP(Z$1,'Investment Cost NREL, EUR'!$B$1:$AF$4,4,FALSE)/5*1000*('Cost breakdown NREL'!$B$2+SUM('Cost breakdown NREL'!$B$3:$B$8)/2)/SUM('Cost breakdown NREL'!$B$2:$B$9)</f>
        <v>199237.45564599618</v>
      </c>
      <c r="AA4" s="2">
        <f>HLOOKUP(AA$1,'Investment Cost NREL, EUR'!$B$1:$AF$4,4,FALSE)/5*1000*('Cost breakdown NREL'!$B$2+SUM('Cost breakdown NREL'!$B$3:$B$8)/2)/SUM('Cost breakdown NREL'!$B$2:$B$9)</f>
        <v>197728.79216633263</v>
      </c>
      <c r="AB4" s="2">
        <f>HLOOKUP(AB$1,'Investment Cost NREL, EUR'!$B$1:$AF$4,4,FALSE)/5*1000*('Cost breakdown NREL'!$B$2+SUM('Cost breakdown NREL'!$B$3:$B$8)/2)/SUM('Cost breakdown NREL'!$B$2:$B$9)</f>
        <v>196219.98108237592</v>
      </c>
      <c r="AC4" s="2">
        <f>HLOOKUP(AC$1,'Investment Cost NREL, EUR'!$B$1:$AF$4,4,FALSE)/5*1000*('Cost breakdown NREL'!$B$2+SUM('Cost breakdown NREL'!$B$3:$B$8)/2)/SUM('Cost breakdown NREL'!$B$2:$B$9)</f>
        <v>194711.16999841927</v>
      </c>
      <c r="AD4" s="2">
        <f>HLOOKUP(AD$1,'Investment Cost NREL, EUR'!$B$1:$AF$4,4,FALSE)/5*1000*('Cost breakdown NREL'!$B$2+SUM('Cost breakdown NREL'!$B$3:$B$8)/2)/SUM('Cost breakdown NREL'!$B$2:$B$9)</f>
        <v>193202.50651875572</v>
      </c>
      <c r="AE4" s="2">
        <f>HLOOKUP(AE$1,'Investment Cost NREL, EUR'!$B$1:$AF$4,4,FALSE)/5*1000*('Cost breakdown NREL'!$B$2+SUM('Cost breakdown NREL'!$B$3:$B$8)/2)/SUM('Cost breakdown NREL'!$B$2:$B$9)</f>
        <v>191693.69543479901</v>
      </c>
      <c r="AF4" s="2">
        <f>HLOOKUP(AF$1,'Investment Cost NREL, EUR'!$B$1:$AF$4,4,FALSE)/5*1000*('Cost breakdown NREL'!$B$2+SUM('Cost breakdown NREL'!$B$3:$B$8)/2)/SUM('Cost breakdown NREL'!$B$2:$B$9)</f>
        <v>190184.88435084239</v>
      </c>
      <c r="AG4" s="5">
        <v>190184.88435084239</v>
      </c>
      <c r="AH4" s="5">
        <v>190184.88435084239</v>
      </c>
      <c r="AI4" s="5">
        <v>190184.88435084239</v>
      </c>
      <c r="AJ4" s="5">
        <v>190184.88435084239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Scenarios</vt:lpstr>
      <vt:lpstr>Conversion rate</vt:lpstr>
      <vt:lpstr>Cost breakdown NREL</vt:lpstr>
      <vt:lpstr>Investment Cost NREL, USD</vt:lpstr>
      <vt:lpstr>Investment Cost NREL, EUR</vt:lpstr>
      <vt:lpstr>Investment Cost, Power</vt:lpstr>
      <vt:lpstr>Investment Cost,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2024-08-24T11:17:25Z</dcterms:modified>
</cp:coreProperties>
</file>